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3700" windowHeight="11145" tabRatio="851" firstSheet="39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16">'БАК ОФО   ГПА'!$A$1:$V$73</definedName>
    <definedName name="_xlnm.Print_Area" localSheetId="38">'Бак ОФО ТА'!$A$1:$R$143</definedName>
    <definedName name="_xlnm.Print_Area" localSheetId="2">'Бакалавр ОФО АСИА'!$A$1:$T$30</definedName>
    <definedName name="_xlnm.Print_Area" localSheetId="42">'Маг ОФО ТА'!$A$1:$L$111</definedName>
    <definedName name="_xlnm.Print_Area" localSheetId="49">'Свод по ВО '!$A$1:$AH$75</definedName>
    <definedName name="_xlnm.Print_Area" localSheetId="41">'Спец ОФО ТА'!$A$1:$Z$26</definedName>
  </definedNames>
  <calcPr calcId="152511"/>
</workbook>
</file>

<file path=xl/calcChain.xml><?xml version="1.0" encoding="utf-8"?>
<calcChain xmlns="http://schemas.openxmlformats.org/spreadsheetml/2006/main">
  <c r="G21" i="152" l="1"/>
  <c r="H21" i="152"/>
  <c r="I21" i="152"/>
  <c r="J21" i="152"/>
  <c r="K21" i="152"/>
  <c r="L21" i="152"/>
  <c r="M21" i="152"/>
  <c r="N21" i="152"/>
  <c r="O21" i="152"/>
  <c r="P21" i="152"/>
  <c r="Q21" i="152"/>
  <c r="R21" i="152"/>
  <c r="S21" i="152"/>
  <c r="T21" i="152"/>
  <c r="D21" i="152"/>
  <c r="E21" i="152"/>
  <c r="F21" i="152"/>
  <c r="I35" i="123" l="1"/>
  <c r="E35" i="123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C34" i="123"/>
  <c r="C36" i="123" s="1"/>
  <c r="B34" i="123"/>
  <c r="B36" i="123" s="1"/>
  <c r="R33" i="123"/>
  <c r="Q33" i="123"/>
  <c r="S33" i="123" s="1"/>
  <c r="P33" i="123"/>
  <c r="M33" i="123"/>
  <c r="J33" i="123"/>
  <c r="G33" i="123"/>
  <c r="D33" i="123"/>
  <c r="R32" i="123"/>
  <c r="Q32" i="123"/>
  <c r="S32" i="123" s="1"/>
  <c r="P32" i="123"/>
  <c r="M32" i="123"/>
  <c r="J32" i="123"/>
  <c r="G32" i="123"/>
  <c r="D32" i="123"/>
  <c r="R31" i="123"/>
  <c r="Q31" i="123"/>
  <c r="S31" i="123" s="1"/>
  <c r="P31" i="123"/>
  <c r="M31" i="123"/>
  <c r="J31" i="123"/>
  <c r="G31" i="123"/>
  <c r="D31" i="123"/>
  <c r="R30" i="123"/>
  <c r="Q30" i="123"/>
  <c r="S30" i="123" s="1"/>
  <c r="P30" i="123"/>
  <c r="M30" i="123"/>
  <c r="J30" i="123"/>
  <c r="G30" i="123"/>
  <c r="D30" i="123"/>
  <c r="R29" i="123"/>
  <c r="Q29" i="123"/>
  <c r="S29" i="123" s="1"/>
  <c r="P29" i="123"/>
  <c r="M29" i="123"/>
  <c r="J29" i="123"/>
  <c r="G29" i="123"/>
  <c r="D29" i="123"/>
  <c r="R28" i="123"/>
  <c r="R34" i="123" s="1"/>
  <c r="R36" i="123" s="1"/>
  <c r="Q28" i="123"/>
  <c r="Q34" i="123" s="1"/>
  <c r="Q36" i="123" s="1"/>
  <c r="P28" i="123"/>
  <c r="P34" i="123" s="1"/>
  <c r="P36" i="123" s="1"/>
  <c r="M28" i="123"/>
  <c r="M34" i="123" s="1"/>
  <c r="M36" i="123" s="1"/>
  <c r="J28" i="123"/>
  <c r="J34" i="123" s="1"/>
  <c r="J36" i="123" s="1"/>
  <c r="G28" i="123"/>
  <c r="G34" i="123" s="1"/>
  <c r="G36" i="123" s="1"/>
  <c r="D28" i="123"/>
  <c r="D34" i="123" s="1"/>
  <c r="D36" i="123" s="1"/>
  <c r="T26" i="123"/>
  <c r="O26" i="123"/>
  <c r="O35" i="123" s="1"/>
  <c r="N26" i="123"/>
  <c r="N35" i="123" s="1"/>
  <c r="N37" i="123" s="1"/>
  <c r="L26" i="123"/>
  <c r="L35" i="123" s="1"/>
  <c r="L37" i="123" s="1"/>
  <c r="K26" i="123"/>
  <c r="K35" i="123" s="1"/>
  <c r="K37" i="123" s="1"/>
  <c r="I26" i="123"/>
  <c r="F26" i="123"/>
  <c r="F35" i="123" s="1"/>
  <c r="F37" i="123" s="1"/>
  <c r="E26" i="123"/>
  <c r="C26" i="123"/>
  <c r="C35" i="123" s="1"/>
  <c r="C37" i="123" s="1"/>
  <c r="B26" i="123"/>
  <c r="B35" i="123" s="1"/>
  <c r="B37" i="123" s="1"/>
  <c r="R25" i="123"/>
  <c r="Q25" i="123"/>
  <c r="S25" i="123" s="1"/>
  <c r="P25" i="123"/>
  <c r="M25" i="123"/>
  <c r="J25" i="123"/>
  <c r="G25" i="123"/>
  <c r="D25" i="123"/>
  <c r="R24" i="123"/>
  <c r="Q24" i="123"/>
  <c r="S24" i="123" s="1"/>
  <c r="P24" i="123"/>
  <c r="P15" i="123" s="1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P13" i="123" s="1"/>
  <c r="M22" i="123"/>
  <c r="J22" i="123"/>
  <c r="G22" i="123"/>
  <c r="D22" i="123"/>
  <c r="R21" i="123"/>
  <c r="Q21" i="123"/>
  <c r="S21" i="123" s="1"/>
  <c r="P21" i="123"/>
  <c r="M21" i="123"/>
  <c r="J21" i="123"/>
  <c r="G21" i="123"/>
  <c r="D21" i="123"/>
  <c r="Q20" i="123"/>
  <c r="Q26" i="123" s="1"/>
  <c r="Q35" i="123" s="1"/>
  <c r="P20" i="123"/>
  <c r="P26" i="123" s="1"/>
  <c r="P35" i="123" s="1"/>
  <c r="O20" i="123"/>
  <c r="N20" i="123"/>
  <c r="M20" i="123"/>
  <c r="M26" i="123" s="1"/>
  <c r="M35" i="123" s="1"/>
  <c r="J20" i="123"/>
  <c r="J26" i="123" s="1"/>
  <c r="J35" i="123" s="1"/>
  <c r="J37" i="123" s="1"/>
  <c r="H20" i="123"/>
  <c r="H26" i="123" s="1"/>
  <c r="H35" i="123" s="1"/>
  <c r="H37" i="123" s="1"/>
  <c r="F20" i="123"/>
  <c r="R20" i="123" s="1"/>
  <c r="R26" i="123" s="1"/>
  <c r="R35" i="123" s="1"/>
  <c r="R37" i="123" s="1"/>
  <c r="D20" i="123"/>
  <c r="D26" i="123" s="1"/>
  <c r="D35" i="123" s="1"/>
  <c r="C20" i="123"/>
  <c r="T17" i="123"/>
  <c r="P16" i="123"/>
  <c r="O16" i="123"/>
  <c r="N16" i="123"/>
  <c r="L16" i="123"/>
  <c r="M16" i="123" s="1"/>
  <c r="K16" i="123"/>
  <c r="I16" i="123"/>
  <c r="H16" i="123"/>
  <c r="J16" i="123" s="1"/>
  <c r="F16" i="123"/>
  <c r="R16" i="123" s="1"/>
  <c r="E16" i="123"/>
  <c r="Q16" i="123" s="1"/>
  <c r="S16" i="123" s="1"/>
  <c r="D16" i="123"/>
  <c r="C16" i="123"/>
  <c r="B16" i="123"/>
  <c r="O15" i="123"/>
  <c r="N15" i="123"/>
  <c r="L15" i="123"/>
  <c r="K15" i="123"/>
  <c r="M15" i="123" s="1"/>
  <c r="J15" i="123"/>
  <c r="I15" i="123"/>
  <c r="H15" i="123"/>
  <c r="F15" i="123"/>
  <c r="G15" i="123" s="1"/>
  <c r="E15" i="123"/>
  <c r="C15" i="123"/>
  <c r="B15" i="123"/>
  <c r="D15" i="123" s="1"/>
  <c r="P14" i="123"/>
  <c r="O14" i="123"/>
  <c r="N14" i="123"/>
  <c r="L14" i="123"/>
  <c r="M14" i="123" s="1"/>
  <c r="K14" i="123"/>
  <c r="I14" i="123"/>
  <c r="H14" i="123"/>
  <c r="J14" i="123" s="1"/>
  <c r="F14" i="123"/>
  <c r="R14" i="123" s="1"/>
  <c r="E14" i="123"/>
  <c r="Q14" i="123" s="1"/>
  <c r="S14" i="123" s="1"/>
  <c r="D14" i="123"/>
  <c r="C14" i="123"/>
  <c r="B14" i="123"/>
  <c r="O13" i="123"/>
  <c r="N13" i="123"/>
  <c r="L13" i="123"/>
  <c r="K13" i="123"/>
  <c r="M13" i="123" s="1"/>
  <c r="J13" i="123"/>
  <c r="I13" i="123"/>
  <c r="H13" i="123"/>
  <c r="F13" i="123"/>
  <c r="G13" i="123" s="1"/>
  <c r="E13" i="123"/>
  <c r="C13" i="123"/>
  <c r="B13" i="123"/>
  <c r="D13" i="123" s="1"/>
  <c r="P12" i="123"/>
  <c r="O12" i="123"/>
  <c r="N12" i="123"/>
  <c r="L12" i="123"/>
  <c r="M12" i="123" s="1"/>
  <c r="K12" i="123"/>
  <c r="I12" i="123"/>
  <c r="H12" i="123"/>
  <c r="J12" i="123" s="1"/>
  <c r="F12" i="123"/>
  <c r="R12" i="123" s="1"/>
  <c r="E12" i="123"/>
  <c r="G12" i="123" s="1"/>
  <c r="D12" i="123"/>
  <c r="C12" i="123"/>
  <c r="B12" i="123"/>
  <c r="O11" i="123"/>
  <c r="O17" i="123" s="1"/>
  <c r="N11" i="123"/>
  <c r="N17" i="123" s="1"/>
  <c r="L11" i="123"/>
  <c r="L17" i="123" s="1"/>
  <c r="K11" i="123"/>
  <c r="K17" i="123" s="1"/>
  <c r="J11" i="123"/>
  <c r="I11" i="123"/>
  <c r="I17" i="123" s="1"/>
  <c r="H11" i="123"/>
  <c r="H17" i="123" s="1"/>
  <c r="F11" i="123"/>
  <c r="G11" i="123" s="1"/>
  <c r="E11" i="123"/>
  <c r="E17" i="123" s="1"/>
  <c r="C11" i="123"/>
  <c r="C17" i="123" s="1"/>
  <c r="B11" i="123"/>
  <c r="D11" i="123" s="1"/>
  <c r="D17" i="123" s="1"/>
  <c r="L34" i="122"/>
  <c r="L33" i="122"/>
  <c r="L35" i="122" s="1"/>
  <c r="K33" i="122"/>
  <c r="K35" i="122" s="1"/>
  <c r="I33" i="122"/>
  <c r="I35" i="122" s="1"/>
  <c r="H33" i="122"/>
  <c r="H35" i="122" s="1"/>
  <c r="F33" i="122"/>
  <c r="F35" i="122" s="1"/>
  <c r="E33" i="122"/>
  <c r="E35" i="122" s="1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M33" i="122" s="1"/>
  <c r="M35" i="122" s="1"/>
  <c r="J27" i="122"/>
  <c r="J33" i="122" s="1"/>
  <c r="J35" i="122" s="1"/>
  <c r="G27" i="122"/>
  <c r="G33" i="122" s="1"/>
  <c r="G35" i="122" s="1"/>
  <c r="D27" i="122"/>
  <c r="D33" i="122" s="1"/>
  <c r="D35" i="122" s="1"/>
  <c r="P26" i="122"/>
  <c r="O26" i="122"/>
  <c r="N26" i="122"/>
  <c r="L25" i="122"/>
  <c r="I25" i="122"/>
  <c r="I34" i="122" s="1"/>
  <c r="I36" i="122" s="1"/>
  <c r="C25" i="122"/>
  <c r="C34" i="122" s="1"/>
  <c r="C36" i="122" s="1"/>
  <c r="O24" i="122"/>
  <c r="N24" i="122"/>
  <c r="P24" i="122" s="1"/>
  <c r="M24" i="122"/>
  <c r="J24" i="122"/>
  <c r="G24" i="122"/>
  <c r="D24" i="122"/>
  <c r="O23" i="122"/>
  <c r="M23" i="122"/>
  <c r="K23" i="122"/>
  <c r="N23" i="122" s="1"/>
  <c r="P23" i="122" s="1"/>
  <c r="J23" i="122"/>
  <c r="G23" i="122"/>
  <c r="D23" i="122"/>
  <c r="O22" i="122"/>
  <c r="M22" i="122"/>
  <c r="K22" i="122"/>
  <c r="N22" i="122" s="1"/>
  <c r="P22" i="122" s="1"/>
  <c r="J22" i="122"/>
  <c r="G22" i="122"/>
  <c r="D22" i="122"/>
  <c r="O21" i="122"/>
  <c r="N21" i="122"/>
  <c r="P21" i="122" s="1"/>
  <c r="M21" i="122"/>
  <c r="J21" i="122"/>
  <c r="G21" i="122"/>
  <c r="D21" i="122"/>
  <c r="O20" i="122"/>
  <c r="K20" i="122"/>
  <c r="M20" i="122" s="1"/>
  <c r="H20" i="122"/>
  <c r="J20" i="122" s="1"/>
  <c r="E20" i="122"/>
  <c r="G20" i="122" s="1"/>
  <c r="B20" i="122"/>
  <c r="B25" i="122" s="1"/>
  <c r="B34" i="122" s="1"/>
  <c r="B36" i="122" s="1"/>
  <c r="M19" i="122"/>
  <c r="K19" i="122"/>
  <c r="I19" i="122"/>
  <c r="H19" i="122"/>
  <c r="H25" i="122" s="1"/>
  <c r="H34" i="122" s="1"/>
  <c r="H36" i="122" s="1"/>
  <c r="F19" i="122"/>
  <c r="F10" i="122" s="1"/>
  <c r="E19" i="122"/>
  <c r="G19" i="122" s="1"/>
  <c r="G25" i="122" s="1"/>
  <c r="G34" i="122" s="1"/>
  <c r="D19" i="122"/>
  <c r="L15" i="122"/>
  <c r="K15" i="122"/>
  <c r="M15" i="122" s="1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C14" i="122"/>
  <c r="O14" i="122" s="1"/>
  <c r="B14" i="122"/>
  <c r="N14" i="122" s="1"/>
  <c r="P14" i="122" s="1"/>
  <c r="L13" i="122"/>
  <c r="M13" i="122" s="1"/>
  <c r="K13" i="122"/>
  <c r="J13" i="122"/>
  <c r="I13" i="122"/>
  <c r="H13" i="122"/>
  <c r="F13" i="122"/>
  <c r="E13" i="122"/>
  <c r="G13" i="122" s="1"/>
  <c r="C13" i="122"/>
  <c r="O13" i="122" s="1"/>
  <c r="B13" i="122"/>
  <c r="D13" i="122" s="1"/>
  <c r="M12" i="122"/>
  <c r="L12" i="122"/>
  <c r="K12" i="122"/>
  <c r="I12" i="122"/>
  <c r="H12" i="122"/>
  <c r="J12" i="122" s="1"/>
  <c r="F12" i="122"/>
  <c r="E12" i="122"/>
  <c r="G12" i="122" s="1"/>
  <c r="C12" i="122"/>
  <c r="D12" i="122" s="1"/>
  <c r="B12" i="122"/>
  <c r="N12" i="122" s="1"/>
  <c r="L11" i="122"/>
  <c r="I11" i="122"/>
  <c r="H11" i="122"/>
  <c r="J11" i="122" s="1"/>
  <c r="F11" i="122"/>
  <c r="D11" i="122"/>
  <c r="C11" i="122"/>
  <c r="O11" i="122" s="1"/>
  <c r="B11" i="122"/>
  <c r="L10" i="122"/>
  <c r="L16" i="122" s="1"/>
  <c r="K10" i="122"/>
  <c r="I10" i="122"/>
  <c r="I16" i="122" s="1"/>
  <c r="E10" i="122"/>
  <c r="C10" i="122"/>
  <c r="C16" i="122" s="1"/>
  <c r="B10" i="122"/>
  <c r="P37" i="123" l="1"/>
  <c r="I37" i="123"/>
  <c r="G17" i="123"/>
  <c r="D37" i="123"/>
  <c r="M37" i="123"/>
  <c r="Q37" i="123"/>
  <c r="O37" i="123"/>
  <c r="E37" i="123"/>
  <c r="J17" i="123"/>
  <c r="R11" i="123"/>
  <c r="R13" i="123"/>
  <c r="R15" i="123"/>
  <c r="F17" i="123"/>
  <c r="Q12" i="123"/>
  <c r="S12" i="123" s="1"/>
  <c r="M11" i="123"/>
  <c r="M17" i="123" s="1"/>
  <c r="Q11" i="123"/>
  <c r="Q13" i="123"/>
  <c r="G14" i="123"/>
  <c r="Q15" i="123"/>
  <c r="S15" i="123" s="1"/>
  <c r="G16" i="123"/>
  <c r="S20" i="123"/>
  <c r="S26" i="123" s="1"/>
  <c r="S35" i="123" s="1"/>
  <c r="B17" i="123"/>
  <c r="P11" i="123"/>
  <c r="P17" i="123" s="1"/>
  <c r="G20" i="123"/>
  <c r="G26" i="123" s="1"/>
  <c r="G35" i="123" s="1"/>
  <c r="G37" i="123" s="1"/>
  <c r="S28" i="123"/>
  <c r="S34" i="123" s="1"/>
  <c r="S36" i="123" s="1"/>
  <c r="L36" i="122"/>
  <c r="P12" i="122"/>
  <c r="M25" i="122"/>
  <c r="M34" i="122" s="1"/>
  <c r="M36" i="122" s="1"/>
  <c r="E16" i="122"/>
  <c r="G36" i="122"/>
  <c r="G10" i="122"/>
  <c r="F16" i="122"/>
  <c r="O10" i="122"/>
  <c r="N13" i="122"/>
  <c r="P13" i="122" s="1"/>
  <c r="N20" i="122"/>
  <c r="P20" i="122" s="1"/>
  <c r="E25" i="122"/>
  <c r="E34" i="122" s="1"/>
  <c r="E36" i="122" s="1"/>
  <c r="D10" i="122"/>
  <c r="H10" i="122"/>
  <c r="N10" i="122" s="1"/>
  <c r="E11" i="122"/>
  <c r="G11" i="122" s="1"/>
  <c r="D14" i="122"/>
  <c r="B16" i="122"/>
  <c r="N19" i="122"/>
  <c r="D20" i="122"/>
  <c r="D25" i="122" s="1"/>
  <c r="D34" i="122" s="1"/>
  <c r="D36" i="122" s="1"/>
  <c r="F25" i="122"/>
  <c r="F34" i="122" s="1"/>
  <c r="F36" i="122" s="1"/>
  <c r="P27" i="122"/>
  <c r="P33" i="122" s="1"/>
  <c r="P35" i="122" s="1"/>
  <c r="M10" i="122"/>
  <c r="M16" i="122" s="1"/>
  <c r="O12" i="122"/>
  <c r="J19" i="122"/>
  <c r="J25" i="122" s="1"/>
  <c r="J34" i="122" s="1"/>
  <c r="J36" i="122" s="1"/>
  <c r="O19" i="122"/>
  <c r="O25" i="122" s="1"/>
  <c r="O34" i="122" s="1"/>
  <c r="O36" i="122" s="1"/>
  <c r="K25" i="122"/>
  <c r="K34" i="122" s="1"/>
  <c r="K36" i="122" s="1"/>
  <c r="K11" i="122"/>
  <c r="M11" i="122" s="1"/>
  <c r="K22" i="170"/>
  <c r="G22" i="170"/>
  <c r="M21" i="170"/>
  <c r="L21" i="170"/>
  <c r="L22" i="170" s="1"/>
  <c r="K21" i="170"/>
  <c r="J21" i="170"/>
  <c r="I21" i="170"/>
  <c r="H21" i="170"/>
  <c r="H22" i="170" s="1"/>
  <c r="G21" i="170"/>
  <c r="F21" i="170"/>
  <c r="E21" i="170"/>
  <c r="M16" i="170"/>
  <c r="M22" i="170" s="1"/>
  <c r="L16" i="170"/>
  <c r="K16" i="170"/>
  <c r="J16" i="170"/>
  <c r="J22" i="170" s="1"/>
  <c r="I16" i="170"/>
  <c r="I22" i="170" s="1"/>
  <c r="H16" i="170"/>
  <c r="G16" i="170"/>
  <c r="F16" i="170"/>
  <c r="F22" i="170" s="1"/>
  <c r="E16" i="170"/>
  <c r="E22" i="170" s="1"/>
  <c r="L10" i="170"/>
  <c r="K10" i="170"/>
  <c r="J10" i="170"/>
  <c r="I10" i="170"/>
  <c r="H10" i="170"/>
  <c r="G10" i="170"/>
  <c r="F10" i="170"/>
  <c r="E10" i="170"/>
  <c r="M9" i="170"/>
  <c r="J9" i="170"/>
  <c r="M8" i="170"/>
  <c r="M10" i="170" s="1"/>
  <c r="J8" i="170"/>
  <c r="G8" i="170"/>
  <c r="D37" i="172"/>
  <c r="C37" i="172"/>
  <c r="B37" i="172"/>
  <c r="J36" i="172"/>
  <c r="I36" i="172"/>
  <c r="H36" i="172"/>
  <c r="G36" i="172"/>
  <c r="F36" i="172"/>
  <c r="E36" i="172"/>
  <c r="J26" i="172"/>
  <c r="I26" i="172"/>
  <c r="H26" i="172"/>
  <c r="G26" i="172"/>
  <c r="F26" i="172"/>
  <c r="E26" i="172"/>
  <c r="I15" i="172"/>
  <c r="H15" i="172"/>
  <c r="F15" i="172"/>
  <c r="E15" i="172"/>
  <c r="J14" i="172"/>
  <c r="G14" i="172"/>
  <c r="J13" i="172"/>
  <c r="G13" i="172"/>
  <c r="J12" i="172"/>
  <c r="G12" i="172"/>
  <c r="G11" i="172"/>
  <c r="G10" i="172"/>
  <c r="J9" i="172"/>
  <c r="G9" i="172"/>
  <c r="G8" i="172"/>
  <c r="H7" i="163"/>
  <c r="J69" i="163"/>
  <c r="I69" i="163"/>
  <c r="I70" i="163" s="1"/>
  <c r="F69" i="163"/>
  <c r="E69" i="163"/>
  <c r="E70" i="163" s="1"/>
  <c r="B69" i="163"/>
  <c r="M68" i="163"/>
  <c r="L68" i="163"/>
  <c r="K68" i="163"/>
  <c r="L67" i="163"/>
  <c r="L24" i="163" s="1"/>
  <c r="K67" i="163"/>
  <c r="L66" i="163"/>
  <c r="K66" i="163"/>
  <c r="M66" i="163" s="1"/>
  <c r="L65" i="163"/>
  <c r="K65" i="163"/>
  <c r="M65" i="163" s="1"/>
  <c r="M64" i="163"/>
  <c r="L64" i="163"/>
  <c r="K64" i="163"/>
  <c r="L63" i="163"/>
  <c r="L20" i="163" s="1"/>
  <c r="K63" i="163"/>
  <c r="K62" i="163"/>
  <c r="J62" i="163"/>
  <c r="I62" i="163"/>
  <c r="H62" i="163"/>
  <c r="G62" i="163"/>
  <c r="F62" i="163"/>
  <c r="E62" i="163"/>
  <c r="D62" i="163"/>
  <c r="C62" i="163"/>
  <c r="B62" i="163"/>
  <c r="L61" i="163"/>
  <c r="K61" i="163"/>
  <c r="M61" i="163" s="1"/>
  <c r="L60" i="163"/>
  <c r="K60" i="163"/>
  <c r="M60" i="163" s="1"/>
  <c r="M59" i="163"/>
  <c r="L59" i="163"/>
  <c r="K59" i="163"/>
  <c r="L58" i="163"/>
  <c r="M58" i="163" s="1"/>
  <c r="K58" i="163"/>
  <c r="L57" i="163"/>
  <c r="K57" i="163"/>
  <c r="M57" i="163" s="1"/>
  <c r="L56" i="163"/>
  <c r="K56" i="163"/>
  <c r="M56" i="163" s="1"/>
  <c r="M55" i="163"/>
  <c r="L55" i="163"/>
  <c r="K55" i="163"/>
  <c r="L54" i="163"/>
  <c r="L53" i="163" s="1"/>
  <c r="K54" i="163"/>
  <c r="K53" i="163"/>
  <c r="J53" i="163"/>
  <c r="I53" i="163"/>
  <c r="H53" i="163"/>
  <c r="H69" i="163" s="1"/>
  <c r="G53" i="163"/>
  <c r="G69" i="163" s="1"/>
  <c r="F53" i="163"/>
  <c r="E53" i="163"/>
  <c r="D53" i="163"/>
  <c r="D69" i="163" s="1"/>
  <c r="C53" i="163"/>
  <c r="C69" i="163" s="1"/>
  <c r="B53" i="163"/>
  <c r="L52" i="163"/>
  <c r="K52" i="163"/>
  <c r="M52" i="163" s="1"/>
  <c r="L51" i="163"/>
  <c r="K51" i="163"/>
  <c r="M51" i="163" s="1"/>
  <c r="M50" i="163"/>
  <c r="L50" i="163"/>
  <c r="K50" i="163"/>
  <c r="K69" i="163" s="1"/>
  <c r="I48" i="163"/>
  <c r="H48" i="163"/>
  <c r="E48" i="163"/>
  <c r="D48" i="163"/>
  <c r="L47" i="163"/>
  <c r="M47" i="163" s="1"/>
  <c r="M25" i="163" s="1"/>
  <c r="K47" i="163"/>
  <c r="L46" i="163"/>
  <c r="K46" i="163"/>
  <c r="M46" i="163" s="1"/>
  <c r="L45" i="163"/>
  <c r="K45" i="163"/>
  <c r="M45" i="163" s="1"/>
  <c r="M23" i="163" s="1"/>
  <c r="M44" i="163"/>
  <c r="M22" i="163" s="1"/>
  <c r="L44" i="163"/>
  <c r="K44" i="163"/>
  <c r="L43" i="163"/>
  <c r="M43" i="163" s="1"/>
  <c r="M21" i="163" s="1"/>
  <c r="K43" i="163"/>
  <c r="L42" i="163"/>
  <c r="L41" i="163" s="1"/>
  <c r="K42" i="163"/>
  <c r="K41" i="163" s="1"/>
  <c r="K19" i="163" s="1"/>
  <c r="J41" i="163"/>
  <c r="J19" i="163" s="1"/>
  <c r="I41" i="163"/>
  <c r="H41" i="163"/>
  <c r="G41" i="163"/>
  <c r="F41" i="163"/>
  <c r="F19" i="163" s="1"/>
  <c r="E41" i="163"/>
  <c r="D41" i="163"/>
  <c r="C41" i="163"/>
  <c r="B41" i="163"/>
  <c r="B19" i="163" s="1"/>
  <c r="L40" i="163"/>
  <c r="K40" i="163"/>
  <c r="M40" i="163" s="1"/>
  <c r="M39" i="163"/>
  <c r="M17" i="163" s="1"/>
  <c r="L39" i="163"/>
  <c r="K39" i="163"/>
  <c r="L38" i="163"/>
  <c r="M38" i="163" s="1"/>
  <c r="M16" i="163" s="1"/>
  <c r="K38" i="163"/>
  <c r="L37" i="163"/>
  <c r="K37" i="163"/>
  <c r="M37" i="163" s="1"/>
  <c r="M15" i="163" s="1"/>
  <c r="L36" i="163"/>
  <c r="K36" i="163"/>
  <c r="M36" i="163" s="1"/>
  <c r="M14" i="163" s="1"/>
  <c r="M35" i="163"/>
  <c r="M13" i="163" s="1"/>
  <c r="L35" i="163"/>
  <c r="K35" i="163"/>
  <c r="L34" i="163"/>
  <c r="M34" i="163" s="1"/>
  <c r="M12" i="163" s="1"/>
  <c r="K34" i="163"/>
  <c r="L33" i="163"/>
  <c r="L32" i="163" s="1"/>
  <c r="L10" i="163" s="1"/>
  <c r="K33" i="163"/>
  <c r="K32" i="163" s="1"/>
  <c r="K10" i="163" s="1"/>
  <c r="J32" i="163"/>
  <c r="J10" i="163" s="1"/>
  <c r="I32" i="163"/>
  <c r="H32" i="163"/>
  <c r="G32" i="163"/>
  <c r="G48" i="163" s="1"/>
  <c r="G70" i="163" s="1"/>
  <c r="F32" i="163"/>
  <c r="F10" i="163" s="1"/>
  <c r="E32" i="163"/>
  <c r="D32" i="163"/>
  <c r="C32" i="163"/>
  <c r="C48" i="163" s="1"/>
  <c r="C70" i="163" s="1"/>
  <c r="B32" i="163"/>
  <c r="B10" i="163" s="1"/>
  <c r="L31" i="163"/>
  <c r="K31" i="163"/>
  <c r="M31" i="163" s="1"/>
  <c r="M9" i="163" s="1"/>
  <c r="M30" i="163"/>
  <c r="M8" i="163" s="1"/>
  <c r="L30" i="163"/>
  <c r="K30" i="163"/>
  <c r="L29" i="163"/>
  <c r="M29" i="163" s="1"/>
  <c r="K29" i="163"/>
  <c r="K48" i="163" s="1"/>
  <c r="K70" i="163" s="1"/>
  <c r="K25" i="163"/>
  <c r="J25" i="163"/>
  <c r="I25" i="163"/>
  <c r="H25" i="163"/>
  <c r="G25" i="163"/>
  <c r="F25" i="163"/>
  <c r="E25" i="163"/>
  <c r="D25" i="163"/>
  <c r="C25" i="163"/>
  <c r="B25" i="163"/>
  <c r="K24" i="163"/>
  <c r="J24" i="163"/>
  <c r="I24" i="163"/>
  <c r="H24" i="163"/>
  <c r="G24" i="163"/>
  <c r="F24" i="163"/>
  <c r="E24" i="163"/>
  <c r="D24" i="163"/>
  <c r="C24" i="163"/>
  <c r="B24" i="163"/>
  <c r="L23" i="163"/>
  <c r="K23" i="163"/>
  <c r="J23" i="163"/>
  <c r="I23" i="163"/>
  <c r="H23" i="163"/>
  <c r="G23" i="163"/>
  <c r="F23" i="163"/>
  <c r="E23" i="163"/>
  <c r="D23" i="163"/>
  <c r="C23" i="163"/>
  <c r="B23" i="163"/>
  <c r="L22" i="163"/>
  <c r="K22" i="163"/>
  <c r="J22" i="163"/>
  <c r="I22" i="163"/>
  <c r="H22" i="163"/>
  <c r="G22" i="163"/>
  <c r="F22" i="163"/>
  <c r="E22" i="163"/>
  <c r="D22" i="163"/>
  <c r="C22" i="163"/>
  <c r="B22" i="163"/>
  <c r="K21" i="163"/>
  <c r="J21" i="163"/>
  <c r="I21" i="163"/>
  <c r="H21" i="163"/>
  <c r="G21" i="163"/>
  <c r="F21" i="163"/>
  <c r="E21" i="163"/>
  <c r="D21" i="163"/>
  <c r="C21" i="163"/>
  <c r="B21" i="163"/>
  <c r="K20" i="163"/>
  <c r="J20" i="163"/>
  <c r="I20" i="163"/>
  <c r="H20" i="163"/>
  <c r="G20" i="163"/>
  <c r="F20" i="163"/>
  <c r="E20" i="163"/>
  <c r="D20" i="163"/>
  <c r="C20" i="163"/>
  <c r="B20" i="163"/>
  <c r="I19" i="163"/>
  <c r="H19" i="163"/>
  <c r="G19" i="163"/>
  <c r="E19" i="163"/>
  <c r="D19" i="163"/>
  <c r="C19" i="163"/>
  <c r="L18" i="163"/>
  <c r="K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K15" i="163"/>
  <c r="J15" i="163"/>
  <c r="I15" i="163"/>
  <c r="H15" i="163"/>
  <c r="G15" i="163"/>
  <c r="F15" i="163"/>
  <c r="E15" i="163"/>
  <c r="D15" i="163"/>
  <c r="C15" i="163"/>
  <c r="B15" i="163"/>
  <c r="L14" i="163"/>
  <c r="K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K11" i="163"/>
  <c r="J11" i="163"/>
  <c r="I11" i="163"/>
  <c r="H11" i="163"/>
  <c r="G11" i="163"/>
  <c r="F11" i="163"/>
  <c r="E11" i="163"/>
  <c r="D11" i="163"/>
  <c r="C11" i="163"/>
  <c r="B11" i="163"/>
  <c r="I10" i="163"/>
  <c r="H10" i="163"/>
  <c r="G10" i="163"/>
  <c r="E10" i="163"/>
  <c r="D10" i="163"/>
  <c r="C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K7" i="163"/>
  <c r="J7" i="163"/>
  <c r="J26" i="163" s="1"/>
  <c r="I7" i="163"/>
  <c r="I26" i="163" s="1"/>
  <c r="H26" i="163"/>
  <c r="G7" i="163"/>
  <c r="G26" i="163" s="1"/>
  <c r="F7" i="163"/>
  <c r="F26" i="163" s="1"/>
  <c r="E7" i="163"/>
  <c r="E26" i="163" s="1"/>
  <c r="D7" i="163"/>
  <c r="D26" i="163" s="1"/>
  <c r="C7" i="163"/>
  <c r="C26" i="163" s="1"/>
  <c r="B7" i="163"/>
  <c r="B26" i="163" s="1"/>
  <c r="L14" i="164"/>
  <c r="M14" i="164" s="1"/>
  <c r="K14" i="164"/>
  <c r="L11" i="164"/>
  <c r="L7" i="164" s="1"/>
  <c r="L8" i="164" s="1"/>
  <c r="K11" i="164"/>
  <c r="K7" i="164" s="1"/>
  <c r="K8" i="164" s="1"/>
  <c r="J7" i="164"/>
  <c r="J8" i="164" s="1"/>
  <c r="I7" i="164"/>
  <c r="I8" i="164" s="1"/>
  <c r="H7" i="164"/>
  <c r="H8" i="164" s="1"/>
  <c r="G7" i="164"/>
  <c r="G8" i="164" s="1"/>
  <c r="F7" i="164"/>
  <c r="F8" i="164" s="1"/>
  <c r="E7" i="164"/>
  <c r="E8" i="164" s="1"/>
  <c r="D7" i="164"/>
  <c r="D8" i="164" s="1"/>
  <c r="C7" i="164"/>
  <c r="C8" i="164" s="1"/>
  <c r="B7" i="164"/>
  <c r="B8" i="164" s="1"/>
  <c r="P29" i="161"/>
  <c r="L29" i="161"/>
  <c r="H29" i="161"/>
  <c r="D29" i="161"/>
  <c r="P28" i="16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S27" i="161"/>
  <c r="R27" i="161"/>
  <c r="Q27" i="161"/>
  <c r="S26" i="161"/>
  <c r="R26" i="161"/>
  <c r="Q26" i="161"/>
  <c r="R25" i="161"/>
  <c r="R28" i="161" s="1"/>
  <c r="Q25" i="161"/>
  <c r="S25" i="161" s="1"/>
  <c r="R24" i="161"/>
  <c r="Q24" i="161"/>
  <c r="Q28" i="161" s="1"/>
  <c r="S23" i="161"/>
  <c r="R23" i="161"/>
  <c r="Q23" i="161"/>
  <c r="P21" i="161"/>
  <c r="O21" i="161"/>
  <c r="O29" i="161" s="1"/>
  <c r="N21" i="161"/>
  <c r="N29" i="161" s="1"/>
  <c r="M21" i="161"/>
  <c r="M29" i="161" s="1"/>
  <c r="L21" i="161"/>
  <c r="K21" i="161"/>
  <c r="K29" i="161" s="1"/>
  <c r="J21" i="161"/>
  <c r="J29" i="161" s="1"/>
  <c r="I21" i="161"/>
  <c r="I29" i="161" s="1"/>
  <c r="H21" i="161"/>
  <c r="G21" i="161"/>
  <c r="G29" i="161" s="1"/>
  <c r="F21" i="161"/>
  <c r="F29" i="161" s="1"/>
  <c r="E21" i="161"/>
  <c r="E29" i="161" s="1"/>
  <c r="D21" i="161"/>
  <c r="C21" i="161"/>
  <c r="C29" i="161" s="1"/>
  <c r="B21" i="161"/>
  <c r="B29" i="161" s="1"/>
  <c r="R20" i="161"/>
  <c r="Q20" i="161"/>
  <c r="S20" i="161" s="1"/>
  <c r="S19" i="161"/>
  <c r="R19" i="161"/>
  <c r="Q19" i="161"/>
  <c r="S18" i="161"/>
  <c r="R18" i="161"/>
  <c r="Q18" i="161"/>
  <c r="R17" i="161"/>
  <c r="R21" i="161" s="1"/>
  <c r="Q17" i="161"/>
  <c r="S17" i="161" s="1"/>
  <c r="R16" i="161"/>
  <c r="Q16" i="161"/>
  <c r="Q21" i="161" s="1"/>
  <c r="Q29" i="161" s="1"/>
  <c r="P12" i="161"/>
  <c r="O12" i="161"/>
  <c r="N12" i="161"/>
  <c r="M12" i="161"/>
  <c r="L12" i="161"/>
  <c r="K12" i="161"/>
  <c r="J12" i="161"/>
  <c r="I12" i="161"/>
  <c r="H12" i="161"/>
  <c r="G12" i="161"/>
  <c r="F12" i="161"/>
  <c r="R12" i="161" s="1"/>
  <c r="E12" i="161"/>
  <c r="D12" i="161"/>
  <c r="C12" i="161"/>
  <c r="B12" i="161"/>
  <c r="Q12" i="161" s="1"/>
  <c r="S12" i="161" s="1"/>
  <c r="P11" i="161"/>
  <c r="O11" i="161"/>
  <c r="N11" i="161"/>
  <c r="M11" i="161"/>
  <c r="L11" i="161"/>
  <c r="K11" i="161"/>
  <c r="J11" i="161"/>
  <c r="I11" i="161"/>
  <c r="H11" i="161"/>
  <c r="G11" i="161"/>
  <c r="F11" i="161"/>
  <c r="E11" i="161"/>
  <c r="D11" i="161"/>
  <c r="C11" i="161"/>
  <c r="R11" i="161" s="1"/>
  <c r="B11" i="161"/>
  <c r="Q11" i="161" s="1"/>
  <c r="S11" i="161" s="1"/>
  <c r="P10" i="161"/>
  <c r="O10" i="161"/>
  <c r="N10" i="161"/>
  <c r="M10" i="161"/>
  <c r="L10" i="161"/>
  <c r="K10" i="161"/>
  <c r="J10" i="161"/>
  <c r="I10" i="161"/>
  <c r="H10" i="161"/>
  <c r="G10" i="161"/>
  <c r="F10" i="161"/>
  <c r="R10" i="161" s="1"/>
  <c r="E10" i="161"/>
  <c r="D10" i="161"/>
  <c r="C10" i="161"/>
  <c r="B10" i="161"/>
  <c r="Q10" i="161" s="1"/>
  <c r="S10" i="161" s="1"/>
  <c r="P9" i="161"/>
  <c r="P13" i="161" s="1"/>
  <c r="O9" i="161"/>
  <c r="N9" i="161"/>
  <c r="M9" i="161"/>
  <c r="L9" i="161"/>
  <c r="L13" i="161" s="1"/>
  <c r="K9" i="161"/>
  <c r="J9" i="161"/>
  <c r="I9" i="161"/>
  <c r="H9" i="161"/>
  <c r="H13" i="161" s="1"/>
  <c r="G9" i="161"/>
  <c r="F9" i="161"/>
  <c r="E9" i="161"/>
  <c r="D9" i="161"/>
  <c r="D13" i="161" s="1"/>
  <c r="C9" i="161"/>
  <c r="R9" i="161" s="1"/>
  <c r="B9" i="161"/>
  <c r="Q9" i="161" s="1"/>
  <c r="S9" i="161" s="1"/>
  <c r="P8" i="161"/>
  <c r="O8" i="161"/>
  <c r="O13" i="161" s="1"/>
  <c r="N8" i="161"/>
  <c r="N13" i="161" s="1"/>
  <c r="M8" i="161"/>
  <c r="M13" i="161" s="1"/>
  <c r="L8" i="161"/>
  <c r="K8" i="161"/>
  <c r="K13" i="161" s="1"/>
  <c r="J8" i="161"/>
  <c r="J13" i="161" s="1"/>
  <c r="I8" i="161"/>
  <c r="I13" i="161" s="1"/>
  <c r="H8" i="161"/>
  <c r="G8" i="161"/>
  <c r="G13" i="161" s="1"/>
  <c r="F8" i="161"/>
  <c r="F13" i="161" s="1"/>
  <c r="E8" i="161"/>
  <c r="E13" i="161" s="1"/>
  <c r="D8" i="161"/>
  <c r="C8" i="161"/>
  <c r="C13" i="161" s="1"/>
  <c r="B8" i="161"/>
  <c r="Q8" i="161" s="1"/>
  <c r="M76" i="160"/>
  <c r="I76" i="160"/>
  <c r="E76" i="160"/>
  <c r="S75" i="160"/>
  <c r="R75" i="160"/>
  <c r="Q75" i="160"/>
  <c r="R74" i="160"/>
  <c r="R27" i="160" s="1"/>
  <c r="Q74" i="160"/>
  <c r="R73" i="160"/>
  <c r="Q73" i="160"/>
  <c r="S73" i="160" s="1"/>
  <c r="R72" i="160"/>
  <c r="Q72" i="160"/>
  <c r="S72" i="160" s="1"/>
  <c r="S25" i="160" s="1"/>
  <c r="S71" i="160"/>
  <c r="R71" i="160"/>
  <c r="Q71" i="160"/>
  <c r="R70" i="160"/>
  <c r="R23" i="160" s="1"/>
  <c r="Q70" i="160"/>
  <c r="R69" i="160"/>
  <c r="Q69" i="160"/>
  <c r="S69" i="160" s="1"/>
  <c r="R68" i="160"/>
  <c r="Q68" i="160"/>
  <c r="S68" i="160" s="1"/>
  <c r="S21" i="160" s="1"/>
  <c r="S67" i="160"/>
  <c r="R67" i="160"/>
  <c r="Q67" i="160"/>
  <c r="R66" i="160"/>
  <c r="P66" i="160"/>
  <c r="O66" i="160"/>
  <c r="N66" i="160"/>
  <c r="N19" i="160" s="1"/>
  <c r="M66" i="160"/>
  <c r="L66" i="160"/>
  <c r="K66" i="160"/>
  <c r="J66" i="160"/>
  <c r="J19" i="160" s="1"/>
  <c r="I66" i="160"/>
  <c r="H66" i="160"/>
  <c r="G66" i="160"/>
  <c r="F66" i="160"/>
  <c r="F19" i="160" s="1"/>
  <c r="E66" i="160"/>
  <c r="D66" i="160"/>
  <c r="C66" i="160"/>
  <c r="B66" i="160"/>
  <c r="B19" i="160" s="1"/>
  <c r="R65" i="160"/>
  <c r="Q65" i="160"/>
  <c r="S65" i="160" s="1"/>
  <c r="S64" i="160"/>
  <c r="R64" i="160"/>
  <c r="Q64" i="160"/>
  <c r="R63" i="160"/>
  <c r="S63" i="160" s="1"/>
  <c r="Q63" i="160"/>
  <c r="R62" i="160"/>
  <c r="Q62" i="160"/>
  <c r="S62" i="160" s="1"/>
  <c r="R61" i="160"/>
  <c r="Q61" i="160"/>
  <c r="S61" i="160" s="1"/>
  <c r="S60" i="160"/>
  <c r="S59" i="160" s="1"/>
  <c r="R60" i="160"/>
  <c r="Q60" i="160"/>
  <c r="R59" i="160"/>
  <c r="Q59" i="160"/>
  <c r="P59" i="160"/>
  <c r="P76" i="160" s="1"/>
  <c r="O59" i="160"/>
  <c r="O76" i="160" s="1"/>
  <c r="N59" i="160"/>
  <c r="N76" i="160" s="1"/>
  <c r="M59" i="160"/>
  <c r="L59" i="160"/>
  <c r="L76" i="160" s="1"/>
  <c r="K59" i="160"/>
  <c r="K76" i="160" s="1"/>
  <c r="J59" i="160"/>
  <c r="J76" i="160" s="1"/>
  <c r="I59" i="160"/>
  <c r="H59" i="160"/>
  <c r="H76" i="160" s="1"/>
  <c r="G59" i="160"/>
  <c r="G76" i="160" s="1"/>
  <c r="F59" i="160"/>
  <c r="F76" i="160" s="1"/>
  <c r="E59" i="160"/>
  <c r="D59" i="160"/>
  <c r="D76" i="160" s="1"/>
  <c r="C59" i="160"/>
  <c r="C76" i="160" s="1"/>
  <c r="B59" i="160"/>
  <c r="B76" i="160" s="1"/>
  <c r="R58" i="160"/>
  <c r="Q58" i="160"/>
  <c r="S58" i="160" s="1"/>
  <c r="S11" i="160" s="1"/>
  <c r="S57" i="160"/>
  <c r="R57" i="160"/>
  <c r="Q57" i="160"/>
  <c r="R56" i="160"/>
  <c r="R9" i="160" s="1"/>
  <c r="Q56" i="160"/>
  <c r="R55" i="160"/>
  <c r="R76" i="160" s="1"/>
  <c r="Q55" i="160"/>
  <c r="S55" i="160" s="1"/>
  <c r="P53" i="160"/>
  <c r="P77" i="160" s="1"/>
  <c r="L53" i="160"/>
  <c r="H53" i="160"/>
  <c r="D53" i="160"/>
  <c r="R52" i="160"/>
  <c r="S52" i="160" s="1"/>
  <c r="S28" i="160" s="1"/>
  <c r="Q52" i="160"/>
  <c r="R51" i="160"/>
  <c r="Q51" i="160"/>
  <c r="S51" i="160" s="1"/>
  <c r="R50" i="160"/>
  <c r="Q50" i="160"/>
  <c r="S50" i="160" s="1"/>
  <c r="S26" i="160" s="1"/>
  <c r="S49" i="160"/>
  <c r="R49" i="160"/>
  <c r="Q49" i="160"/>
  <c r="R48" i="160"/>
  <c r="R24" i="160" s="1"/>
  <c r="Q48" i="160"/>
  <c r="S48" i="160" s="1"/>
  <c r="S24" i="160" s="1"/>
  <c r="R47" i="160"/>
  <c r="Q47" i="160"/>
  <c r="S47" i="160" s="1"/>
  <c r="R46" i="160"/>
  <c r="Q46" i="160"/>
  <c r="S46" i="160" s="1"/>
  <c r="S22" i="160" s="1"/>
  <c r="S45" i="160"/>
  <c r="R45" i="160"/>
  <c r="Q45" i="160"/>
  <c r="R44" i="160"/>
  <c r="R43" i="160" s="1"/>
  <c r="R19" i="160" s="1"/>
  <c r="Q44" i="160"/>
  <c r="S44" i="160" s="1"/>
  <c r="Q43" i="160"/>
  <c r="P43" i="160"/>
  <c r="O43" i="160"/>
  <c r="N43" i="160"/>
  <c r="M43" i="160"/>
  <c r="M19" i="160" s="1"/>
  <c r="L43" i="160"/>
  <c r="K43" i="160"/>
  <c r="J43" i="160"/>
  <c r="I43" i="160"/>
  <c r="I19" i="160" s="1"/>
  <c r="H43" i="160"/>
  <c r="G43" i="160"/>
  <c r="F43" i="160"/>
  <c r="E43" i="160"/>
  <c r="E19" i="160" s="1"/>
  <c r="D43" i="160"/>
  <c r="C43" i="160"/>
  <c r="B43" i="160"/>
  <c r="S42" i="160"/>
  <c r="S18" i="160" s="1"/>
  <c r="R42" i="160"/>
  <c r="Q42" i="160"/>
  <c r="R41" i="160"/>
  <c r="R17" i="160" s="1"/>
  <c r="Q41" i="160"/>
  <c r="S41" i="160" s="1"/>
  <c r="S17" i="160" s="1"/>
  <c r="R40" i="160"/>
  <c r="Q40" i="160"/>
  <c r="S40" i="160" s="1"/>
  <c r="S16" i="160" s="1"/>
  <c r="R39" i="160"/>
  <c r="Q39" i="160"/>
  <c r="S39" i="160" s="1"/>
  <c r="S15" i="160" s="1"/>
  <c r="S38" i="160"/>
  <c r="R38" i="160"/>
  <c r="Q38" i="160"/>
  <c r="R37" i="160"/>
  <c r="R13" i="160" s="1"/>
  <c r="Q37" i="160"/>
  <c r="S37" i="160" s="1"/>
  <c r="Q36" i="160"/>
  <c r="P36" i="160"/>
  <c r="O36" i="160"/>
  <c r="O53" i="160" s="1"/>
  <c r="O77" i="160" s="1"/>
  <c r="N36" i="160"/>
  <c r="N53" i="160" s="1"/>
  <c r="N77" i="160" s="1"/>
  <c r="M36" i="160"/>
  <c r="M53" i="160" s="1"/>
  <c r="M77" i="160" s="1"/>
  <c r="L36" i="160"/>
  <c r="K36" i="160"/>
  <c r="K53" i="160" s="1"/>
  <c r="K77" i="160" s="1"/>
  <c r="J36" i="160"/>
  <c r="J53" i="160" s="1"/>
  <c r="J77" i="160" s="1"/>
  <c r="I36" i="160"/>
  <c r="I53" i="160" s="1"/>
  <c r="I77" i="160" s="1"/>
  <c r="H36" i="160"/>
  <c r="G36" i="160"/>
  <c r="G53" i="160" s="1"/>
  <c r="G77" i="160" s="1"/>
  <c r="F36" i="160"/>
  <c r="F53" i="160" s="1"/>
  <c r="F77" i="160" s="1"/>
  <c r="E36" i="160"/>
  <c r="E53" i="160" s="1"/>
  <c r="E77" i="160" s="1"/>
  <c r="D36" i="160"/>
  <c r="C36" i="160"/>
  <c r="C53" i="160" s="1"/>
  <c r="C77" i="160" s="1"/>
  <c r="B36" i="160"/>
  <c r="B53" i="160" s="1"/>
  <c r="B77" i="160" s="1"/>
  <c r="S35" i="160"/>
  <c r="R35" i="160"/>
  <c r="Q35" i="160"/>
  <c r="R34" i="160"/>
  <c r="R10" i="160" s="1"/>
  <c r="Q34" i="160"/>
  <c r="S34" i="160" s="1"/>
  <c r="S10" i="160" s="1"/>
  <c r="R33" i="160"/>
  <c r="Q33" i="160"/>
  <c r="S33" i="160" s="1"/>
  <c r="R32" i="160"/>
  <c r="Q32" i="160"/>
  <c r="S32" i="160" s="1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R26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R25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R22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R21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O19" i="160"/>
  <c r="L19" i="160"/>
  <c r="K19" i="160"/>
  <c r="H19" i="160"/>
  <c r="G19" i="160"/>
  <c r="D19" i="160"/>
  <c r="C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Q12" i="160"/>
  <c r="P12" i="160"/>
  <c r="O12" i="160"/>
  <c r="M12" i="160"/>
  <c r="L12" i="160"/>
  <c r="K12" i="160"/>
  <c r="I12" i="160"/>
  <c r="H12" i="160"/>
  <c r="G12" i="160"/>
  <c r="E12" i="160"/>
  <c r="D12" i="160"/>
  <c r="C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P9" i="160"/>
  <c r="O9" i="160"/>
  <c r="O29" i="160" s="1"/>
  <c r="N9" i="160"/>
  <c r="M9" i="160"/>
  <c r="L9" i="160"/>
  <c r="K9" i="160"/>
  <c r="K29" i="160" s="1"/>
  <c r="J9" i="160"/>
  <c r="I9" i="160"/>
  <c r="H9" i="160"/>
  <c r="G9" i="160"/>
  <c r="G29" i="160" s="1"/>
  <c r="F9" i="160"/>
  <c r="E9" i="160"/>
  <c r="D9" i="160"/>
  <c r="C9" i="160"/>
  <c r="C29" i="160" s="1"/>
  <c r="B9" i="160"/>
  <c r="R8" i="160"/>
  <c r="Q8" i="160"/>
  <c r="P8" i="160"/>
  <c r="P29" i="160" s="1"/>
  <c r="O8" i="160"/>
  <c r="N8" i="160"/>
  <c r="M8" i="160"/>
  <c r="M29" i="160" s="1"/>
  <c r="L8" i="160"/>
  <c r="L29" i="160" s="1"/>
  <c r="K8" i="160"/>
  <c r="J8" i="160"/>
  <c r="I8" i="160"/>
  <c r="I29" i="160" s="1"/>
  <c r="H8" i="160"/>
  <c r="H29" i="160" s="1"/>
  <c r="G8" i="160"/>
  <c r="F8" i="160"/>
  <c r="E8" i="160"/>
  <c r="E29" i="160" s="1"/>
  <c r="D8" i="160"/>
  <c r="D29" i="160" s="1"/>
  <c r="C8" i="160"/>
  <c r="B8" i="160"/>
  <c r="D109" i="162"/>
  <c r="I108" i="162"/>
  <c r="G108" i="162"/>
  <c r="F108" i="162"/>
  <c r="E108" i="162"/>
  <c r="E39" i="162" s="1"/>
  <c r="D108" i="162"/>
  <c r="C108" i="162"/>
  <c r="B108" i="162"/>
  <c r="J107" i="162"/>
  <c r="J38" i="162" s="1"/>
  <c r="I107" i="162"/>
  <c r="H107" i="162"/>
  <c r="J106" i="162"/>
  <c r="I106" i="162"/>
  <c r="H106" i="162"/>
  <c r="J105" i="162"/>
  <c r="I105" i="162"/>
  <c r="H105" i="162"/>
  <c r="J104" i="162"/>
  <c r="I104" i="162"/>
  <c r="H104" i="162"/>
  <c r="J103" i="162"/>
  <c r="J34" i="162" s="1"/>
  <c r="I103" i="162"/>
  <c r="H103" i="162"/>
  <c r="J102" i="162"/>
  <c r="I102" i="162"/>
  <c r="H102" i="162"/>
  <c r="J101" i="162"/>
  <c r="I101" i="162"/>
  <c r="H101" i="162"/>
  <c r="J100" i="162"/>
  <c r="I100" i="162"/>
  <c r="H100" i="162"/>
  <c r="J99" i="162"/>
  <c r="J30" i="162" s="1"/>
  <c r="I99" i="162"/>
  <c r="H99" i="162"/>
  <c r="J98" i="162"/>
  <c r="I98" i="162"/>
  <c r="H98" i="162"/>
  <c r="J97" i="162"/>
  <c r="I97" i="162"/>
  <c r="H97" i="162"/>
  <c r="J96" i="162"/>
  <c r="I96" i="162"/>
  <c r="H96" i="162"/>
  <c r="J95" i="162"/>
  <c r="J26" i="162" s="1"/>
  <c r="I95" i="162"/>
  <c r="H95" i="162"/>
  <c r="I94" i="162"/>
  <c r="H94" i="162"/>
  <c r="G94" i="162"/>
  <c r="F94" i="162"/>
  <c r="E94" i="162"/>
  <c r="D94" i="162"/>
  <c r="C94" i="162"/>
  <c r="B94" i="162"/>
  <c r="J93" i="162"/>
  <c r="I93" i="162"/>
  <c r="H93" i="162"/>
  <c r="J92" i="162"/>
  <c r="I92" i="162"/>
  <c r="H92" i="162"/>
  <c r="J91" i="162"/>
  <c r="I91" i="162"/>
  <c r="H91" i="162"/>
  <c r="J90" i="162"/>
  <c r="I90" i="162"/>
  <c r="H90" i="162"/>
  <c r="J89" i="162"/>
  <c r="I89" i="162"/>
  <c r="H89" i="162"/>
  <c r="J88" i="162"/>
  <c r="I88" i="162"/>
  <c r="H88" i="162"/>
  <c r="J87" i="162"/>
  <c r="J86" i="162" s="1"/>
  <c r="I87" i="162"/>
  <c r="H87" i="162"/>
  <c r="I86" i="162"/>
  <c r="H86" i="162"/>
  <c r="H108" i="162" s="1"/>
  <c r="G86" i="162"/>
  <c r="F86" i="162"/>
  <c r="E86" i="162"/>
  <c r="D86" i="162"/>
  <c r="C86" i="162"/>
  <c r="B86" i="162"/>
  <c r="J85" i="162"/>
  <c r="I85" i="162"/>
  <c r="H85" i="162"/>
  <c r="J84" i="162"/>
  <c r="I84" i="162"/>
  <c r="H84" i="162"/>
  <c r="J83" i="162"/>
  <c r="J14" i="162" s="1"/>
  <c r="I83" i="162"/>
  <c r="H83" i="162"/>
  <c r="J82" i="162"/>
  <c r="I82" i="162"/>
  <c r="H82" i="162"/>
  <c r="J81" i="162"/>
  <c r="I81" i="162"/>
  <c r="H81" i="162"/>
  <c r="J80" i="162"/>
  <c r="I80" i="162"/>
  <c r="H80" i="162"/>
  <c r="J79" i="162"/>
  <c r="J10" i="162" s="1"/>
  <c r="I79" i="162"/>
  <c r="H79" i="162"/>
  <c r="J78" i="162"/>
  <c r="I78" i="162"/>
  <c r="H78" i="162"/>
  <c r="J77" i="162"/>
  <c r="I77" i="162"/>
  <c r="H77" i="162"/>
  <c r="J76" i="162"/>
  <c r="I76" i="162"/>
  <c r="H76" i="162"/>
  <c r="G74" i="162"/>
  <c r="G109" i="162" s="1"/>
  <c r="F74" i="162"/>
  <c r="F109" i="162" s="1"/>
  <c r="E74" i="162"/>
  <c r="E109" i="162" s="1"/>
  <c r="D74" i="162"/>
  <c r="D39" i="162" s="1"/>
  <c r="C74" i="162"/>
  <c r="C109" i="162" s="1"/>
  <c r="B74" i="162"/>
  <c r="B109" i="162" s="1"/>
  <c r="J73" i="162"/>
  <c r="I73" i="162"/>
  <c r="H73" i="162"/>
  <c r="J72" i="162"/>
  <c r="J37" i="162" s="1"/>
  <c r="I72" i="162"/>
  <c r="H72" i="162"/>
  <c r="J71" i="162"/>
  <c r="I71" i="162"/>
  <c r="H71" i="162"/>
  <c r="J70" i="162"/>
  <c r="J35" i="162" s="1"/>
  <c r="I70" i="162"/>
  <c r="H70" i="162"/>
  <c r="J69" i="162"/>
  <c r="I69" i="162"/>
  <c r="H69" i="162"/>
  <c r="J68" i="162"/>
  <c r="J33" i="162" s="1"/>
  <c r="I68" i="162"/>
  <c r="H68" i="162"/>
  <c r="J67" i="162"/>
  <c r="I67" i="162"/>
  <c r="H67" i="162"/>
  <c r="J66" i="162"/>
  <c r="J31" i="162" s="1"/>
  <c r="I66" i="162"/>
  <c r="H66" i="162"/>
  <c r="J65" i="162"/>
  <c r="I65" i="162"/>
  <c r="H65" i="162"/>
  <c r="J64" i="162"/>
  <c r="J29" i="162" s="1"/>
  <c r="I64" i="162"/>
  <c r="H64" i="162"/>
  <c r="J63" i="162"/>
  <c r="I63" i="162"/>
  <c r="H63" i="162"/>
  <c r="J62" i="162"/>
  <c r="J27" i="162" s="1"/>
  <c r="I62" i="162"/>
  <c r="H62" i="162"/>
  <c r="J61" i="162"/>
  <c r="I61" i="162"/>
  <c r="H61" i="162"/>
  <c r="J60" i="162"/>
  <c r="I60" i="162"/>
  <c r="H60" i="162"/>
  <c r="H25" i="162" s="1"/>
  <c r="G60" i="162"/>
  <c r="F60" i="162"/>
  <c r="E60" i="162"/>
  <c r="D60" i="162"/>
  <c r="C60" i="162"/>
  <c r="B60" i="162"/>
  <c r="J59" i="162"/>
  <c r="I59" i="162"/>
  <c r="H59" i="162"/>
  <c r="J58" i="162"/>
  <c r="J23" i="162" s="1"/>
  <c r="I58" i="162"/>
  <c r="H58" i="162"/>
  <c r="J57" i="162"/>
  <c r="I57" i="162"/>
  <c r="H57" i="162"/>
  <c r="J56" i="162"/>
  <c r="J21" i="162" s="1"/>
  <c r="I56" i="162"/>
  <c r="H56" i="162"/>
  <c r="J55" i="162"/>
  <c r="I55" i="162"/>
  <c r="H55" i="162"/>
  <c r="J54" i="162"/>
  <c r="J52" i="162" s="1"/>
  <c r="J17" i="162" s="1"/>
  <c r="I54" i="162"/>
  <c r="H54" i="162"/>
  <c r="J53" i="162"/>
  <c r="I53" i="162"/>
  <c r="H53" i="162"/>
  <c r="I52" i="162"/>
  <c r="I74" i="162" s="1"/>
  <c r="H52" i="162"/>
  <c r="H74" i="162" s="1"/>
  <c r="G52" i="162"/>
  <c r="F52" i="162"/>
  <c r="E52" i="162"/>
  <c r="D52" i="162"/>
  <c r="C52" i="162"/>
  <c r="B52" i="162"/>
  <c r="J51" i="162"/>
  <c r="I51" i="162"/>
  <c r="H51" i="162"/>
  <c r="J50" i="162"/>
  <c r="J15" i="162" s="1"/>
  <c r="I50" i="162"/>
  <c r="H50" i="162"/>
  <c r="J49" i="162"/>
  <c r="I49" i="162"/>
  <c r="H49" i="162"/>
  <c r="J48" i="162"/>
  <c r="J13" i="162" s="1"/>
  <c r="I48" i="162"/>
  <c r="H48" i="162"/>
  <c r="J47" i="162"/>
  <c r="I47" i="162"/>
  <c r="H47" i="162"/>
  <c r="J46" i="162"/>
  <c r="J11" i="162" s="1"/>
  <c r="I46" i="162"/>
  <c r="H46" i="162"/>
  <c r="J45" i="162"/>
  <c r="I45" i="162"/>
  <c r="H45" i="162"/>
  <c r="J44" i="162"/>
  <c r="J9" i="162" s="1"/>
  <c r="I44" i="162"/>
  <c r="H44" i="162"/>
  <c r="J43" i="162"/>
  <c r="I43" i="162"/>
  <c r="H43" i="162"/>
  <c r="J42" i="162"/>
  <c r="J7" i="162" s="1"/>
  <c r="I42" i="162"/>
  <c r="H42" i="162"/>
  <c r="G39" i="162"/>
  <c r="C39" i="162"/>
  <c r="I38" i="162"/>
  <c r="H38" i="162"/>
  <c r="G38" i="162"/>
  <c r="F38" i="162"/>
  <c r="E38" i="162"/>
  <c r="D38" i="162"/>
  <c r="C38" i="162"/>
  <c r="B38" i="162"/>
  <c r="I37" i="162"/>
  <c r="H37" i="162"/>
  <c r="G37" i="162"/>
  <c r="F37" i="162"/>
  <c r="E37" i="162"/>
  <c r="D37" i="162"/>
  <c r="C37" i="162"/>
  <c r="B37" i="162"/>
  <c r="J36" i="162"/>
  <c r="I36" i="162"/>
  <c r="H36" i="162"/>
  <c r="G36" i="162"/>
  <c r="F36" i="162"/>
  <c r="E36" i="162"/>
  <c r="D36" i="162"/>
  <c r="C36" i="162"/>
  <c r="B36" i="162"/>
  <c r="I35" i="162"/>
  <c r="H35" i="162"/>
  <c r="G35" i="162"/>
  <c r="F35" i="162"/>
  <c r="E35" i="162"/>
  <c r="D35" i="162"/>
  <c r="C35" i="162"/>
  <c r="B35" i="162"/>
  <c r="I34" i="162"/>
  <c r="H34" i="162"/>
  <c r="G34" i="162"/>
  <c r="F34" i="162"/>
  <c r="E34" i="162"/>
  <c r="D34" i="162"/>
  <c r="C34" i="162"/>
  <c r="B34" i="162"/>
  <c r="I33" i="162"/>
  <c r="H33" i="162"/>
  <c r="G33" i="162"/>
  <c r="F33" i="162"/>
  <c r="E33" i="162"/>
  <c r="D33" i="162"/>
  <c r="C33" i="162"/>
  <c r="B33" i="162"/>
  <c r="J32" i="162"/>
  <c r="I32" i="162"/>
  <c r="H32" i="162"/>
  <c r="G32" i="162"/>
  <c r="F32" i="162"/>
  <c r="E32" i="162"/>
  <c r="D32" i="162"/>
  <c r="C32" i="162"/>
  <c r="B32" i="162"/>
  <c r="I31" i="162"/>
  <c r="H31" i="162"/>
  <c r="G31" i="162"/>
  <c r="F31" i="162"/>
  <c r="E31" i="162"/>
  <c r="D31" i="162"/>
  <c r="C31" i="162"/>
  <c r="B31" i="162"/>
  <c r="I30" i="162"/>
  <c r="H30" i="162"/>
  <c r="G30" i="162"/>
  <c r="F30" i="162"/>
  <c r="E30" i="162"/>
  <c r="D30" i="162"/>
  <c r="C30" i="162"/>
  <c r="B30" i="162"/>
  <c r="I29" i="162"/>
  <c r="H29" i="162"/>
  <c r="G29" i="162"/>
  <c r="F29" i="162"/>
  <c r="E29" i="162"/>
  <c r="D29" i="162"/>
  <c r="C29" i="162"/>
  <c r="B29" i="162"/>
  <c r="J28" i="162"/>
  <c r="I28" i="162"/>
  <c r="H28" i="162"/>
  <c r="G28" i="162"/>
  <c r="F28" i="162"/>
  <c r="E28" i="162"/>
  <c r="D28" i="162"/>
  <c r="C28" i="162"/>
  <c r="B28" i="162"/>
  <c r="I27" i="162"/>
  <c r="H27" i="162"/>
  <c r="G27" i="162"/>
  <c r="F27" i="162"/>
  <c r="E27" i="162"/>
  <c r="D27" i="162"/>
  <c r="C27" i="162"/>
  <c r="B27" i="162"/>
  <c r="I26" i="162"/>
  <c r="H26" i="162"/>
  <c r="G26" i="162"/>
  <c r="F26" i="162"/>
  <c r="E26" i="162"/>
  <c r="D26" i="162"/>
  <c r="C26" i="162"/>
  <c r="B26" i="162"/>
  <c r="I25" i="162"/>
  <c r="G25" i="162"/>
  <c r="F25" i="162"/>
  <c r="E25" i="162"/>
  <c r="D25" i="162"/>
  <c r="C25" i="162"/>
  <c r="B25" i="162"/>
  <c r="J24" i="162"/>
  <c r="I24" i="162"/>
  <c r="H24" i="162"/>
  <c r="G24" i="162"/>
  <c r="F24" i="162"/>
  <c r="E24" i="162"/>
  <c r="D24" i="162"/>
  <c r="C24" i="162"/>
  <c r="B24" i="162"/>
  <c r="I23" i="162"/>
  <c r="H23" i="162"/>
  <c r="G23" i="162"/>
  <c r="F23" i="162"/>
  <c r="E23" i="162"/>
  <c r="D23" i="162"/>
  <c r="C23" i="162"/>
  <c r="B23" i="162"/>
  <c r="J22" i="162"/>
  <c r="I22" i="162"/>
  <c r="H22" i="162"/>
  <c r="G22" i="162"/>
  <c r="F22" i="162"/>
  <c r="E22" i="162"/>
  <c r="D22" i="162"/>
  <c r="C22" i="162"/>
  <c r="B22" i="162"/>
  <c r="I21" i="162"/>
  <c r="H21" i="162"/>
  <c r="G21" i="162"/>
  <c r="F21" i="162"/>
  <c r="E21" i="162"/>
  <c r="D21" i="162"/>
  <c r="C21" i="162"/>
  <c r="B21" i="162"/>
  <c r="J20" i="162"/>
  <c r="I20" i="162"/>
  <c r="H20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J18" i="162"/>
  <c r="I18" i="162"/>
  <c r="H18" i="162"/>
  <c r="G18" i="162"/>
  <c r="F18" i="162"/>
  <c r="E18" i="162"/>
  <c r="D18" i="162"/>
  <c r="C18" i="162"/>
  <c r="B18" i="162"/>
  <c r="I17" i="162"/>
  <c r="G17" i="162"/>
  <c r="F17" i="162"/>
  <c r="E17" i="162"/>
  <c r="D17" i="162"/>
  <c r="C17" i="162"/>
  <c r="B17" i="162"/>
  <c r="J16" i="162"/>
  <c r="I16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J12" i="162"/>
  <c r="I12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I10" i="162"/>
  <c r="H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J8" i="162"/>
  <c r="I8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Y12" i="166"/>
  <c r="X12" i="166"/>
  <c r="W12" i="166"/>
  <c r="Q9" i="166"/>
  <c r="Y8" i="166"/>
  <c r="Y9" i="166" s="1"/>
  <c r="X8" i="166"/>
  <c r="X9" i="166" s="1"/>
  <c r="W8" i="166"/>
  <c r="W9" i="166" s="1"/>
  <c r="V8" i="166"/>
  <c r="V9" i="166" s="1"/>
  <c r="U8" i="166"/>
  <c r="U9" i="166" s="1"/>
  <c r="T8" i="166"/>
  <c r="T9" i="166" s="1"/>
  <c r="S8" i="166"/>
  <c r="S9" i="166" s="1"/>
  <c r="R8" i="166"/>
  <c r="R9" i="166" s="1"/>
  <c r="Q8" i="166"/>
  <c r="P8" i="166"/>
  <c r="P9" i="166" s="1"/>
  <c r="O8" i="166"/>
  <c r="O9" i="166" s="1"/>
  <c r="N8" i="166"/>
  <c r="N9" i="166" s="1"/>
  <c r="M8" i="166"/>
  <c r="M9" i="166" s="1"/>
  <c r="L8" i="166"/>
  <c r="L9" i="166" s="1"/>
  <c r="K8" i="166"/>
  <c r="K9" i="166" s="1"/>
  <c r="J8" i="166"/>
  <c r="J9" i="166" s="1"/>
  <c r="I8" i="166"/>
  <c r="I9" i="166" s="1"/>
  <c r="H8" i="166"/>
  <c r="H9" i="166" s="1"/>
  <c r="G8" i="166"/>
  <c r="G9" i="166" s="1"/>
  <c r="F8" i="166"/>
  <c r="F9" i="166" s="1"/>
  <c r="E8" i="166"/>
  <c r="E9" i="166" s="1"/>
  <c r="D8" i="166"/>
  <c r="D9" i="166" s="1"/>
  <c r="C8" i="166"/>
  <c r="C9" i="166" s="1"/>
  <c r="B8" i="166"/>
  <c r="B9" i="166" s="1"/>
  <c r="P132" i="159"/>
  <c r="O132" i="159"/>
  <c r="N132" i="159"/>
  <c r="O131" i="159"/>
  <c r="N131" i="159"/>
  <c r="P131" i="159" s="1"/>
  <c r="O130" i="159"/>
  <c r="N130" i="159"/>
  <c r="P130" i="159" s="1"/>
  <c r="O129" i="159"/>
  <c r="P129" i="159" s="1"/>
  <c r="N129" i="159"/>
  <c r="P128" i="159"/>
  <c r="O128" i="159"/>
  <c r="N128" i="159"/>
  <c r="O127" i="159"/>
  <c r="N127" i="159"/>
  <c r="P127" i="159" s="1"/>
  <c r="O126" i="159"/>
  <c r="N126" i="159"/>
  <c r="P126" i="159" s="1"/>
  <c r="O125" i="159"/>
  <c r="P125" i="159" s="1"/>
  <c r="N125" i="159"/>
  <c r="P124" i="159"/>
  <c r="O124" i="159"/>
  <c r="N124" i="159"/>
  <c r="O123" i="159"/>
  <c r="N123" i="159"/>
  <c r="P123" i="159" s="1"/>
  <c r="O122" i="159"/>
  <c r="N122" i="159"/>
  <c r="P122" i="159" s="1"/>
  <c r="O121" i="159"/>
  <c r="P121" i="159" s="1"/>
  <c r="N121" i="159"/>
  <c r="P120" i="159"/>
  <c r="O120" i="159"/>
  <c r="N120" i="159"/>
  <c r="O119" i="159"/>
  <c r="O117" i="159" s="1"/>
  <c r="N119" i="159"/>
  <c r="P119" i="159" s="1"/>
  <c r="O118" i="159"/>
  <c r="N118" i="159"/>
  <c r="P118" i="159" s="1"/>
  <c r="M117" i="159"/>
  <c r="M133" i="159" s="1"/>
  <c r="L117" i="159"/>
  <c r="K117" i="159"/>
  <c r="K133" i="159" s="1"/>
  <c r="J117" i="159"/>
  <c r="I117" i="159"/>
  <c r="I133" i="159" s="1"/>
  <c r="H117" i="159"/>
  <c r="G117" i="159"/>
  <c r="G133" i="159" s="1"/>
  <c r="F117" i="159"/>
  <c r="E117" i="159"/>
  <c r="E133" i="159" s="1"/>
  <c r="D117" i="159"/>
  <c r="C117" i="159"/>
  <c r="C133" i="159" s="1"/>
  <c r="B117" i="159"/>
  <c r="P116" i="159"/>
  <c r="O116" i="159"/>
  <c r="N116" i="159"/>
  <c r="O115" i="159"/>
  <c r="N115" i="159"/>
  <c r="P115" i="159" s="1"/>
  <c r="O114" i="159"/>
  <c r="N114" i="159"/>
  <c r="P114" i="159" s="1"/>
  <c r="O113" i="159"/>
  <c r="N113" i="159"/>
  <c r="P113" i="159" s="1"/>
  <c r="P112" i="159"/>
  <c r="O112" i="159"/>
  <c r="N112" i="159"/>
  <c r="O111" i="159"/>
  <c r="N111" i="159"/>
  <c r="P111" i="159" s="1"/>
  <c r="O110" i="159"/>
  <c r="N110" i="159"/>
  <c r="P110" i="159" s="1"/>
  <c r="O109" i="159"/>
  <c r="N109" i="159"/>
  <c r="P109" i="159" s="1"/>
  <c r="P108" i="159"/>
  <c r="O108" i="159"/>
  <c r="N108" i="159"/>
  <c r="O107" i="159"/>
  <c r="N107" i="159"/>
  <c r="P107" i="159" s="1"/>
  <c r="O106" i="159"/>
  <c r="N106" i="159"/>
  <c r="P106" i="159" s="1"/>
  <c r="O105" i="159"/>
  <c r="N105" i="159"/>
  <c r="P105" i="159" s="1"/>
  <c r="M104" i="159"/>
  <c r="L104" i="159"/>
  <c r="L133" i="159" s="1"/>
  <c r="K104" i="159"/>
  <c r="J104" i="159"/>
  <c r="J133" i="159" s="1"/>
  <c r="I104" i="159"/>
  <c r="H104" i="159"/>
  <c r="H133" i="159" s="1"/>
  <c r="G104" i="159"/>
  <c r="F104" i="159"/>
  <c r="F133" i="159" s="1"/>
  <c r="E104" i="159"/>
  <c r="D104" i="159"/>
  <c r="D133" i="159" s="1"/>
  <c r="C104" i="159"/>
  <c r="O104" i="159" s="1"/>
  <c r="B104" i="159"/>
  <c r="N104" i="159" s="1"/>
  <c r="P104" i="159" s="1"/>
  <c r="O103" i="159"/>
  <c r="N103" i="159"/>
  <c r="P103" i="159" s="1"/>
  <c r="O102" i="159"/>
  <c r="N102" i="159"/>
  <c r="P102" i="159" s="1"/>
  <c r="O101" i="159"/>
  <c r="N101" i="159"/>
  <c r="P101" i="159" s="1"/>
  <c r="P100" i="159"/>
  <c r="O100" i="159"/>
  <c r="N100" i="159"/>
  <c r="O99" i="159"/>
  <c r="N99" i="159"/>
  <c r="P99" i="159" s="1"/>
  <c r="O98" i="159"/>
  <c r="N98" i="159"/>
  <c r="P98" i="159" s="1"/>
  <c r="O97" i="159"/>
  <c r="N97" i="159"/>
  <c r="P97" i="159" s="1"/>
  <c r="P96" i="159"/>
  <c r="O96" i="159"/>
  <c r="N96" i="159"/>
  <c r="O95" i="159"/>
  <c r="N95" i="159"/>
  <c r="P95" i="159" s="1"/>
  <c r="O94" i="159"/>
  <c r="N94" i="159"/>
  <c r="P94" i="159" s="1"/>
  <c r="O93" i="159"/>
  <c r="N93" i="159"/>
  <c r="L91" i="159"/>
  <c r="L134" i="159" s="1"/>
  <c r="D91" i="159"/>
  <c r="D134" i="159" s="1"/>
  <c r="B91" i="159"/>
  <c r="O90" i="159"/>
  <c r="N90" i="159"/>
  <c r="O89" i="159"/>
  <c r="N89" i="159"/>
  <c r="P89" i="159" s="1"/>
  <c r="O88" i="159"/>
  <c r="N88" i="159"/>
  <c r="P88" i="159" s="1"/>
  <c r="P87" i="159"/>
  <c r="O87" i="159"/>
  <c r="N87" i="159"/>
  <c r="O86" i="159"/>
  <c r="N86" i="159"/>
  <c r="P86" i="159" s="1"/>
  <c r="O85" i="159"/>
  <c r="N85" i="159"/>
  <c r="P85" i="159" s="1"/>
  <c r="O84" i="159"/>
  <c r="N84" i="159"/>
  <c r="P84" i="159" s="1"/>
  <c r="P83" i="159"/>
  <c r="O83" i="159"/>
  <c r="N83" i="159"/>
  <c r="O82" i="159"/>
  <c r="N82" i="159"/>
  <c r="O81" i="159"/>
  <c r="N81" i="159"/>
  <c r="P81" i="159" s="1"/>
  <c r="O80" i="159"/>
  <c r="N80" i="159"/>
  <c r="P80" i="159" s="1"/>
  <c r="P79" i="159"/>
  <c r="O79" i="159"/>
  <c r="N79" i="159"/>
  <c r="O78" i="159"/>
  <c r="N78" i="159"/>
  <c r="P78" i="159" s="1"/>
  <c r="O77" i="159"/>
  <c r="N77" i="159"/>
  <c r="O76" i="159"/>
  <c r="N76" i="159"/>
  <c r="P76" i="159" s="1"/>
  <c r="M75" i="159"/>
  <c r="L75" i="159"/>
  <c r="K75" i="159"/>
  <c r="J75" i="159"/>
  <c r="J91" i="159" s="1"/>
  <c r="I75" i="159"/>
  <c r="H75" i="159"/>
  <c r="H91" i="159" s="1"/>
  <c r="H134" i="159" s="1"/>
  <c r="G75" i="159"/>
  <c r="F75" i="159"/>
  <c r="F91" i="159" s="1"/>
  <c r="E75" i="159"/>
  <c r="D75" i="159"/>
  <c r="C75" i="159"/>
  <c r="B75" i="159"/>
  <c r="O74" i="159"/>
  <c r="N74" i="159"/>
  <c r="O73" i="159"/>
  <c r="N73" i="159"/>
  <c r="P73" i="159" s="1"/>
  <c r="O72" i="159"/>
  <c r="N72" i="159"/>
  <c r="P72" i="159" s="1"/>
  <c r="P71" i="159"/>
  <c r="O71" i="159"/>
  <c r="N71" i="159"/>
  <c r="O70" i="159"/>
  <c r="N70" i="159"/>
  <c r="P70" i="159" s="1"/>
  <c r="O69" i="159"/>
  <c r="N69" i="159"/>
  <c r="P69" i="159" s="1"/>
  <c r="O68" i="159"/>
  <c r="N68" i="159"/>
  <c r="P68" i="159" s="1"/>
  <c r="P67" i="159"/>
  <c r="O67" i="159"/>
  <c r="N67" i="159"/>
  <c r="O66" i="159"/>
  <c r="O62" i="159" s="1"/>
  <c r="N66" i="159"/>
  <c r="O65" i="159"/>
  <c r="N65" i="159"/>
  <c r="P65" i="159" s="1"/>
  <c r="O64" i="159"/>
  <c r="N64" i="159"/>
  <c r="P64" i="159" s="1"/>
  <c r="P63" i="159"/>
  <c r="O63" i="159"/>
  <c r="N63" i="159"/>
  <c r="N62" i="159" s="1"/>
  <c r="M62" i="159"/>
  <c r="M91" i="159" s="1"/>
  <c r="M134" i="159" s="1"/>
  <c r="L62" i="159"/>
  <c r="K62" i="159"/>
  <c r="K91" i="159" s="1"/>
  <c r="K134" i="159" s="1"/>
  <c r="J62" i="159"/>
  <c r="I62" i="159"/>
  <c r="I91" i="159" s="1"/>
  <c r="I134" i="159" s="1"/>
  <c r="H62" i="159"/>
  <c r="G62" i="159"/>
  <c r="G91" i="159" s="1"/>
  <c r="G134" i="159" s="1"/>
  <c r="F62" i="159"/>
  <c r="E62" i="159"/>
  <c r="E91" i="159" s="1"/>
  <c r="E134" i="159" s="1"/>
  <c r="D62" i="159"/>
  <c r="C62" i="159"/>
  <c r="C91" i="159" s="1"/>
  <c r="C134" i="159" s="1"/>
  <c r="B62" i="159"/>
  <c r="O61" i="159"/>
  <c r="N61" i="159"/>
  <c r="P61" i="159" s="1"/>
  <c r="O60" i="159"/>
  <c r="P60" i="159" s="1"/>
  <c r="N60" i="159"/>
  <c r="P59" i="159"/>
  <c r="O59" i="159"/>
  <c r="N59" i="159"/>
  <c r="O58" i="159"/>
  <c r="N58" i="159"/>
  <c r="P58" i="159" s="1"/>
  <c r="O57" i="159"/>
  <c r="N57" i="159"/>
  <c r="P57" i="159" s="1"/>
  <c r="O56" i="159"/>
  <c r="P56" i="159" s="1"/>
  <c r="N56" i="159"/>
  <c r="P55" i="159"/>
  <c r="O55" i="159"/>
  <c r="N55" i="159"/>
  <c r="O54" i="159"/>
  <c r="N54" i="159"/>
  <c r="O53" i="159"/>
  <c r="N53" i="159"/>
  <c r="P53" i="159" s="1"/>
  <c r="O52" i="159"/>
  <c r="P52" i="159" s="1"/>
  <c r="N52" i="159"/>
  <c r="P51" i="159"/>
  <c r="O51" i="159"/>
  <c r="N51" i="159"/>
  <c r="M47" i="159"/>
  <c r="L47" i="159"/>
  <c r="K47" i="159"/>
  <c r="J47" i="159"/>
  <c r="I47" i="159"/>
  <c r="H47" i="159"/>
  <c r="G47" i="159"/>
  <c r="F47" i="159"/>
  <c r="E47" i="159"/>
  <c r="D47" i="159"/>
  <c r="C47" i="159"/>
  <c r="O47" i="159" s="1"/>
  <c r="B47" i="159"/>
  <c r="N47" i="159" s="1"/>
  <c r="P47" i="159" s="1"/>
  <c r="M46" i="159"/>
  <c r="L46" i="159"/>
  <c r="K46" i="159"/>
  <c r="J46" i="159"/>
  <c r="I46" i="159"/>
  <c r="H46" i="159"/>
  <c r="G46" i="159"/>
  <c r="F46" i="159"/>
  <c r="E46" i="159"/>
  <c r="D46" i="159"/>
  <c r="C46" i="159"/>
  <c r="B46" i="159"/>
  <c r="M45" i="159"/>
  <c r="L45" i="159"/>
  <c r="K45" i="159"/>
  <c r="J45" i="159"/>
  <c r="I45" i="159"/>
  <c r="H45" i="159"/>
  <c r="G45" i="159"/>
  <c r="F45" i="159"/>
  <c r="E45" i="159"/>
  <c r="D45" i="159"/>
  <c r="C45" i="159"/>
  <c r="B45" i="159"/>
  <c r="M44" i="159"/>
  <c r="L44" i="159"/>
  <c r="K44" i="159"/>
  <c r="J44" i="159"/>
  <c r="I44" i="159"/>
  <c r="H44" i="159"/>
  <c r="G44" i="159"/>
  <c r="F44" i="159"/>
  <c r="E44" i="159"/>
  <c r="D44" i="159"/>
  <c r="C44" i="159"/>
  <c r="O44" i="159" s="1"/>
  <c r="B44" i="159"/>
  <c r="M43" i="159"/>
  <c r="L43" i="159"/>
  <c r="K43" i="159"/>
  <c r="J43" i="159"/>
  <c r="I43" i="159"/>
  <c r="H43" i="159"/>
  <c r="G43" i="159"/>
  <c r="F43" i="159"/>
  <c r="E43" i="159"/>
  <c r="D43" i="159"/>
  <c r="C43" i="159"/>
  <c r="B43" i="159"/>
  <c r="N43" i="159" s="1"/>
  <c r="M42" i="159"/>
  <c r="L42" i="159"/>
  <c r="K42" i="159"/>
  <c r="J42" i="159"/>
  <c r="I42" i="159"/>
  <c r="H42" i="159"/>
  <c r="G42" i="159"/>
  <c r="F42" i="159"/>
  <c r="E42" i="159"/>
  <c r="D42" i="159"/>
  <c r="C42" i="159"/>
  <c r="O42" i="159" s="1"/>
  <c r="B42" i="159"/>
  <c r="N42" i="159" s="1"/>
  <c r="P42" i="159" s="1"/>
  <c r="M41" i="159"/>
  <c r="L41" i="159"/>
  <c r="K41" i="159"/>
  <c r="J41" i="159"/>
  <c r="I41" i="159"/>
  <c r="H41" i="159"/>
  <c r="G41" i="159"/>
  <c r="F41" i="159"/>
  <c r="E41" i="159"/>
  <c r="D41" i="159"/>
  <c r="C41" i="159"/>
  <c r="O41" i="159" s="1"/>
  <c r="B41" i="159"/>
  <c r="O40" i="159"/>
  <c r="M40" i="159"/>
  <c r="L40" i="159"/>
  <c r="K40" i="159"/>
  <c r="J40" i="159"/>
  <c r="I40" i="159"/>
  <c r="H40" i="159"/>
  <c r="G40" i="159"/>
  <c r="F40" i="159"/>
  <c r="E40" i="159"/>
  <c r="D40" i="159"/>
  <c r="C40" i="159"/>
  <c r="B40" i="159"/>
  <c r="N40" i="159" s="1"/>
  <c r="P40" i="159" s="1"/>
  <c r="M39" i="159"/>
  <c r="L39" i="159"/>
  <c r="K39" i="159"/>
  <c r="J39" i="159"/>
  <c r="I39" i="159"/>
  <c r="H39" i="159"/>
  <c r="G39" i="159"/>
  <c r="F39" i="159"/>
  <c r="E39" i="159"/>
  <c r="D39" i="159"/>
  <c r="C39" i="159"/>
  <c r="O39" i="159" s="1"/>
  <c r="B39" i="159"/>
  <c r="N39" i="159" s="1"/>
  <c r="P39" i="159" s="1"/>
  <c r="M38" i="159"/>
  <c r="L38" i="159"/>
  <c r="K38" i="159"/>
  <c r="J38" i="159"/>
  <c r="I38" i="159"/>
  <c r="H38" i="159"/>
  <c r="G38" i="159"/>
  <c r="F38" i="159"/>
  <c r="E38" i="159"/>
  <c r="D38" i="159"/>
  <c r="C38" i="159"/>
  <c r="O38" i="159" s="1"/>
  <c r="B38" i="159"/>
  <c r="M37" i="159"/>
  <c r="L37" i="159"/>
  <c r="K37" i="159"/>
  <c r="J37" i="159"/>
  <c r="I37" i="159"/>
  <c r="H37" i="159"/>
  <c r="G37" i="159"/>
  <c r="F37" i="159"/>
  <c r="E37" i="159"/>
  <c r="D37" i="159"/>
  <c r="C37" i="159"/>
  <c r="B37" i="159"/>
  <c r="M36" i="159"/>
  <c r="L36" i="159"/>
  <c r="K36" i="159"/>
  <c r="K32" i="159" s="1"/>
  <c r="J36" i="159"/>
  <c r="I36" i="159"/>
  <c r="H36" i="159"/>
  <c r="G36" i="159"/>
  <c r="F36" i="159"/>
  <c r="E36" i="159"/>
  <c r="D36" i="159"/>
  <c r="C36" i="159"/>
  <c r="O36" i="159" s="1"/>
  <c r="B36" i="159"/>
  <c r="M35" i="159"/>
  <c r="L35" i="159"/>
  <c r="K35" i="159"/>
  <c r="J35" i="159"/>
  <c r="I35" i="159"/>
  <c r="H35" i="159"/>
  <c r="G35" i="159"/>
  <c r="F35" i="159"/>
  <c r="E35" i="159"/>
  <c r="D35" i="159"/>
  <c r="C35" i="159"/>
  <c r="B35" i="159"/>
  <c r="N35" i="159" s="1"/>
  <c r="M34" i="159"/>
  <c r="L34" i="159"/>
  <c r="K34" i="159"/>
  <c r="J34" i="159"/>
  <c r="I34" i="159"/>
  <c r="H34" i="159"/>
  <c r="G34" i="159"/>
  <c r="F34" i="159"/>
  <c r="E34" i="159"/>
  <c r="D34" i="159"/>
  <c r="C34" i="159"/>
  <c r="B34" i="159"/>
  <c r="N34" i="159" s="1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P33" i="159" s="1"/>
  <c r="G32" i="159"/>
  <c r="M31" i="159"/>
  <c r="L31" i="159"/>
  <c r="K31" i="159"/>
  <c r="J31" i="159"/>
  <c r="I31" i="159"/>
  <c r="H31" i="159"/>
  <c r="G31" i="159"/>
  <c r="F31" i="159"/>
  <c r="E31" i="159"/>
  <c r="D31" i="159"/>
  <c r="C31" i="159"/>
  <c r="B31" i="159"/>
  <c r="N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O28" i="159"/>
  <c r="M28" i="159"/>
  <c r="L28" i="159"/>
  <c r="K28" i="159"/>
  <c r="J28" i="159"/>
  <c r="I28" i="159"/>
  <c r="H28" i="159"/>
  <c r="G28" i="159"/>
  <c r="F28" i="159"/>
  <c r="E28" i="159"/>
  <c r="D28" i="159"/>
  <c r="C28" i="159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O24" i="159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N24" i="159" s="1"/>
  <c r="P24" i="159" s="1"/>
  <c r="M23" i="159"/>
  <c r="L23" i="159"/>
  <c r="L19" i="159" s="1"/>
  <c r="K23" i="159"/>
  <c r="J23" i="159"/>
  <c r="I23" i="159"/>
  <c r="H23" i="159"/>
  <c r="H19" i="159" s="1"/>
  <c r="G23" i="159"/>
  <c r="F23" i="159"/>
  <c r="E23" i="159"/>
  <c r="D23" i="159"/>
  <c r="D19" i="159" s="1"/>
  <c r="C23" i="159"/>
  <c r="B23" i="159"/>
  <c r="N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O20" i="159"/>
  <c r="M20" i="159"/>
  <c r="L20" i="159"/>
  <c r="K20" i="159"/>
  <c r="J20" i="159"/>
  <c r="I20" i="159"/>
  <c r="H20" i="159"/>
  <c r="G20" i="159"/>
  <c r="F20" i="159"/>
  <c r="E20" i="159"/>
  <c r="D20" i="159"/>
  <c r="C20" i="159"/>
  <c r="B20" i="159"/>
  <c r="N20" i="159" s="1"/>
  <c r="P20" i="159" s="1"/>
  <c r="J19" i="159"/>
  <c r="F19" i="159"/>
  <c r="B19" i="159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M17" i="159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O16" i="159"/>
  <c r="M16" i="159"/>
  <c r="L16" i="159"/>
  <c r="K16" i="159"/>
  <c r="J16" i="159"/>
  <c r="I16" i="159"/>
  <c r="H16" i="159"/>
  <c r="G16" i="159"/>
  <c r="F16" i="159"/>
  <c r="E16" i="159"/>
  <c r="D16" i="159"/>
  <c r="C16" i="159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P13" i="159" s="1"/>
  <c r="O12" i="159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N12" i="159" s="1"/>
  <c r="P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O8" i="159"/>
  <c r="M8" i="159"/>
  <c r="L8" i="159"/>
  <c r="K8" i="159"/>
  <c r="J8" i="159"/>
  <c r="I8" i="159"/>
  <c r="H8" i="159"/>
  <c r="G8" i="159"/>
  <c r="F8" i="159"/>
  <c r="E8" i="159"/>
  <c r="D8" i="159"/>
  <c r="C8" i="159"/>
  <c r="B8" i="159"/>
  <c r="S11" i="123" l="1"/>
  <c r="Q17" i="123"/>
  <c r="R17" i="123"/>
  <c r="S37" i="123"/>
  <c r="S13" i="123"/>
  <c r="P10" i="122"/>
  <c r="P16" i="122" s="1"/>
  <c r="D16" i="122"/>
  <c r="O16" i="122"/>
  <c r="N11" i="122"/>
  <c r="P11" i="122" s="1"/>
  <c r="G16" i="122"/>
  <c r="P19" i="122"/>
  <c r="P25" i="122" s="1"/>
  <c r="P34" i="122" s="1"/>
  <c r="P36" i="122" s="1"/>
  <c r="N25" i="122"/>
  <c r="N34" i="122" s="1"/>
  <c r="N36" i="122" s="1"/>
  <c r="H16" i="122"/>
  <c r="J10" i="122"/>
  <c r="J16" i="122" s="1"/>
  <c r="K16" i="122"/>
  <c r="G15" i="172"/>
  <c r="J15" i="172"/>
  <c r="M7" i="163"/>
  <c r="M18" i="163"/>
  <c r="L19" i="163"/>
  <c r="M24" i="163"/>
  <c r="D70" i="163"/>
  <c r="H70" i="163"/>
  <c r="K26" i="163"/>
  <c r="L48" i="163"/>
  <c r="L11" i="163"/>
  <c r="L12" i="163"/>
  <c r="L15" i="163"/>
  <c r="L25" i="163"/>
  <c r="M54" i="163"/>
  <c r="M53" i="163" s="1"/>
  <c r="M69" i="163" s="1"/>
  <c r="L62" i="163"/>
  <c r="L69" i="163" s="1"/>
  <c r="M63" i="163"/>
  <c r="M62" i="163" s="1"/>
  <c r="M67" i="163"/>
  <c r="M33" i="163"/>
  <c r="M42" i="163"/>
  <c r="B48" i="163"/>
  <c r="B70" i="163" s="1"/>
  <c r="F48" i="163"/>
  <c r="F70" i="163" s="1"/>
  <c r="J48" i="163"/>
  <c r="J70" i="163" s="1"/>
  <c r="L7" i="163"/>
  <c r="L16" i="163"/>
  <c r="L21" i="163"/>
  <c r="M11" i="164"/>
  <c r="M7" i="164" s="1"/>
  <c r="M8" i="164" s="1"/>
  <c r="R29" i="161"/>
  <c r="Q13" i="161"/>
  <c r="S8" i="161"/>
  <c r="S13" i="161" s="1"/>
  <c r="R8" i="161"/>
  <c r="R13" i="161" s="1"/>
  <c r="B13" i="161"/>
  <c r="S16" i="161"/>
  <c r="S21" i="161" s="1"/>
  <c r="S24" i="161"/>
  <c r="S28" i="161" s="1"/>
  <c r="N29" i="160"/>
  <c r="S8" i="160"/>
  <c r="H77" i="160"/>
  <c r="S9" i="160"/>
  <c r="S43" i="160"/>
  <c r="S20" i="160"/>
  <c r="D77" i="160"/>
  <c r="R53" i="160"/>
  <c r="R77" i="160" s="1"/>
  <c r="S36" i="160"/>
  <c r="S12" i="160" s="1"/>
  <c r="S13" i="160"/>
  <c r="S14" i="160"/>
  <c r="L77" i="160"/>
  <c r="S66" i="160"/>
  <c r="B12" i="160"/>
  <c r="B29" i="160" s="1"/>
  <c r="F12" i="160"/>
  <c r="F29" i="160" s="1"/>
  <c r="J12" i="160"/>
  <c r="J29" i="160" s="1"/>
  <c r="N12" i="160"/>
  <c r="R16" i="160"/>
  <c r="R29" i="160" s="1"/>
  <c r="R20" i="160"/>
  <c r="R28" i="160"/>
  <c r="R36" i="160"/>
  <c r="R12" i="160" s="1"/>
  <c r="Q53" i="160"/>
  <c r="S56" i="160"/>
  <c r="S70" i="160"/>
  <c r="S23" i="160" s="1"/>
  <c r="S74" i="160"/>
  <c r="S27" i="160" s="1"/>
  <c r="Q9" i="160"/>
  <c r="Q15" i="160"/>
  <c r="Q23" i="160"/>
  <c r="Q27" i="160"/>
  <c r="Q66" i="160"/>
  <c r="Q19" i="160" s="1"/>
  <c r="J25" i="162"/>
  <c r="H39" i="162"/>
  <c r="H109" i="162"/>
  <c r="I39" i="162"/>
  <c r="I109" i="162"/>
  <c r="H17" i="162"/>
  <c r="J19" i="162"/>
  <c r="B39" i="162"/>
  <c r="F39" i="162"/>
  <c r="J74" i="162"/>
  <c r="J94" i="162"/>
  <c r="J108" i="162" s="1"/>
  <c r="P15" i="159"/>
  <c r="P21" i="159"/>
  <c r="P19" i="159" s="1"/>
  <c r="O19" i="159"/>
  <c r="O11" i="159"/>
  <c r="P11" i="159" s="1"/>
  <c r="N14" i="159"/>
  <c r="P14" i="159" s="1"/>
  <c r="C19" i="159"/>
  <c r="C48" i="159" s="1"/>
  <c r="G19" i="159"/>
  <c r="G48" i="159" s="1"/>
  <c r="K19" i="159"/>
  <c r="K48" i="159" s="1"/>
  <c r="O23" i="159"/>
  <c r="P23" i="159" s="1"/>
  <c r="N26" i="159"/>
  <c r="P26" i="159" s="1"/>
  <c r="O31" i="159"/>
  <c r="P31" i="159" s="1"/>
  <c r="C32" i="159"/>
  <c r="F32" i="159"/>
  <c r="F48" i="159" s="1"/>
  <c r="J32" i="159"/>
  <c r="J48" i="159" s="1"/>
  <c r="E32" i="159"/>
  <c r="I32" i="159"/>
  <c r="M32" i="159"/>
  <c r="O37" i="159"/>
  <c r="N38" i="159"/>
  <c r="P38" i="159" s="1"/>
  <c r="O43" i="159"/>
  <c r="P43" i="159" s="1"/>
  <c r="N44" i="159"/>
  <c r="P44" i="159" s="1"/>
  <c r="P66" i="159"/>
  <c r="F134" i="159"/>
  <c r="J134" i="159"/>
  <c r="P90" i="159"/>
  <c r="O133" i="159"/>
  <c r="H48" i="159"/>
  <c r="N45" i="159"/>
  <c r="M48" i="159"/>
  <c r="N10" i="159"/>
  <c r="P10" i="159" s="1"/>
  <c r="O10" i="159"/>
  <c r="O15" i="159"/>
  <c r="N18" i="159"/>
  <c r="P18" i="159" s="1"/>
  <c r="E19" i="159"/>
  <c r="E48" i="159" s="1"/>
  <c r="I19" i="159"/>
  <c r="I48" i="159" s="1"/>
  <c r="M19" i="159"/>
  <c r="N22" i="159"/>
  <c r="P22" i="159" s="1"/>
  <c r="N29" i="159"/>
  <c r="P29" i="159" s="1"/>
  <c r="D32" i="159"/>
  <c r="D48" i="159" s="1"/>
  <c r="H32" i="159"/>
  <c r="L32" i="159"/>
  <c r="L48" i="159" s="1"/>
  <c r="O34" i="159"/>
  <c r="P34" i="159" s="1"/>
  <c r="O35" i="159"/>
  <c r="P35" i="159" s="1"/>
  <c r="N36" i="159"/>
  <c r="P36" i="159" s="1"/>
  <c r="N41" i="159"/>
  <c r="P41" i="159" s="1"/>
  <c r="O45" i="159"/>
  <c r="N46" i="159"/>
  <c r="P54" i="159"/>
  <c r="P74" i="159"/>
  <c r="O75" i="159"/>
  <c r="O91" i="159" s="1"/>
  <c r="O134" i="159" s="1"/>
  <c r="P82" i="159"/>
  <c r="P117" i="159"/>
  <c r="N37" i="159"/>
  <c r="P37" i="159" s="1"/>
  <c r="O46" i="159"/>
  <c r="P62" i="159"/>
  <c r="P77" i="159"/>
  <c r="P75" i="159" s="1"/>
  <c r="N75" i="159"/>
  <c r="N91" i="159" s="1"/>
  <c r="N8" i="159"/>
  <c r="B32" i="159"/>
  <c r="N32" i="159" s="1"/>
  <c r="P93" i="159"/>
  <c r="N117" i="159"/>
  <c r="N133" i="159" s="1"/>
  <c r="B133" i="159"/>
  <c r="B134" i="159" s="1"/>
  <c r="H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G37" i="125" s="1"/>
  <c r="G39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I28" i="125"/>
  <c r="I38" i="125" s="1"/>
  <c r="I40" i="125" s="1"/>
  <c r="H28" i="125"/>
  <c r="E28" i="125"/>
  <c r="E38" i="125" s="1"/>
  <c r="E40" i="125" s="1"/>
  <c r="L27" i="125"/>
  <c r="K27" i="125"/>
  <c r="J27" i="125"/>
  <c r="G27" i="125"/>
  <c r="M27" i="125" s="1"/>
  <c r="E27" i="125"/>
  <c r="D27" i="125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C24" i="125"/>
  <c r="K23" i="125"/>
  <c r="J23" i="125"/>
  <c r="G23" i="125"/>
  <c r="C23" i="125"/>
  <c r="C28" i="125" s="1"/>
  <c r="C38" i="125" s="1"/>
  <c r="C40" i="125" s="1"/>
  <c r="L22" i="125"/>
  <c r="K22" i="125"/>
  <c r="J22" i="125"/>
  <c r="G22" i="125"/>
  <c r="D22" i="125"/>
  <c r="M22" i="125" s="1"/>
  <c r="J21" i="125"/>
  <c r="J28" i="125" s="1"/>
  <c r="J38" i="125" s="1"/>
  <c r="J40" i="125" s="1"/>
  <c r="F21" i="125"/>
  <c r="F11" i="125" s="1"/>
  <c r="F18" i="125" s="1"/>
  <c r="E21" i="125"/>
  <c r="D21" i="125"/>
  <c r="B21" i="125"/>
  <c r="B28" i="125" s="1"/>
  <c r="B38" i="125" s="1"/>
  <c r="I17" i="125"/>
  <c r="J17" i="125" s="1"/>
  <c r="H17" i="125"/>
  <c r="F17" i="125"/>
  <c r="E17" i="125"/>
  <c r="G17" i="125" s="1"/>
  <c r="C17" i="125"/>
  <c r="L17" i="125" s="1"/>
  <c r="B17" i="125"/>
  <c r="K17" i="125" s="1"/>
  <c r="I16" i="125"/>
  <c r="J16" i="125" s="1"/>
  <c r="H16" i="125"/>
  <c r="F16" i="125"/>
  <c r="E16" i="125"/>
  <c r="G16" i="125" s="1"/>
  <c r="C16" i="125"/>
  <c r="L16" i="125" s="1"/>
  <c r="B16" i="125"/>
  <c r="K16" i="125" s="1"/>
  <c r="M16" i="125" s="1"/>
  <c r="I15" i="125"/>
  <c r="J15" i="125" s="1"/>
  <c r="H15" i="125"/>
  <c r="F15" i="125"/>
  <c r="E15" i="125"/>
  <c r="G15" i="125" s="1"/>
  <c r="C15" i="125"/>
  <c r="L15" i="125" s="1"/>
  <c r="B15" i="125"/>
  <c r="K15" i="125" s="1"/>
  <c r="I14" i="125"/>
  <c r="J14" i="125" s="1"/>
  <c r="H14" i="125"/>
  <c r="F14" i="125"/>
  <c r="E14" i="125"/>
  <c r="G14" i="125" s="1"/>
  <c r="C14" i="125"/>
  <c r="L14" i="125" s="1"/>
  <c r="B14" i="125"/>
  <c r="K14" i="125" s="1"/>
  <c r="M14" i="125" s="1"/>
  <c r="I13" i="125"/>
  <c r="J13" i="125" s="1"/>
  <c r="H13" i="125"/>
  <c r="F13" i="125"/>
  <c r="E13" i="125"/>
  <c r="G13" i="125" s="1"/>
  <c r="B13" i="125"/>
  <c r="K13" i="125" s="1"/>
  <c r="I12" i="125"/>
  <c r="J12" i="125" s="1"/>
  <c r="H12" i="125"/>
  <c r="F12" i="125"/>
  <c r="E12" i="125"/>
  <c r="G12" i="125" s="1"/>
  <c r="C12" i="125"/>
  <c r="L12" i="125" s="1"/>
  <c r="B12" i="125"/>
  <c r="K12" i="125" s="1"/>
  <c r="I11" i="125"/>
  <c r="I18" i="125" s="1"/>
  <c r="H11" i="125"/>
  <c r="H18" i="125" s="1"/>
  <c r="E11" i="125"/>
  <c r="G11" i="125" s="1"/>
  <c r="G18" i="125" s="1"/>
  <c r="C11" i="125"/>
  <c r="B11" i="125"/>
  <c r="K11" i="125" s="1"/>
  <c r="F39" i="124"/>
  <c r="F40" i="124" s="1"/>
  <c r="C39" i="124"/>
  <c r="B39" i="124"/>
  <c r="F38" i="124"/>
  <c r="C38" i="124"/>
  <c r="C40" i="124" s="1"/>
  <c r="F37" i="124"/>
  <c r="E37" i="124"/>
  <c r="E39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I37" i="124" s="1"/>
  <c r="I39" i="124" s="1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H30" i="124"/>
  <c r="H37" i="124" s="1"/>
  <c r="H39" i="124" s="1"/>
  <c r="G30" i="124"/>
  <c r="G37" i="124" s="1"/>
  <c r="G39" i="124" s="1"/>
  <c r="D30" i="124"/>
  <c r="J30" i="124" s="1"/>
  <c r="F28" i="124"/>
  <c r="C28" i="124"/>
  <c r="I27" i="124"/>
  <c r="E27" i="124"/>
  <c r="H27" i="124" s="1"/>
  <c r="J27" i="124" s="1"/>
  <c r="D27" i="124"/>
  <c r="D17" i="124" s="1"/>
  <c r="I26" i="124"/>
  <c r="H26" i="124"/>
  <c r="J26" i="124" s="1"/>
  <c r="G26" i="124"/>
  <c r="D26" i="124"/>
  <c r="D16" i="124" s="1"/>
  <c r="I25" i="124"/>
  <c r="H25" i="124"/>
  <c r="J25" i="124" s="1"/>
  <c r="G25" i="124"/>
  <c r="D25" i="124"/>
  <c r="J24" i="124"/>
  <c r="I24" i="124"/>
  <c r="H24" i="124"/>
  <c r="G24" i="124"/>
  <c r="D24" i="124"/>
  <c r="J23" i="124"/>
  <c r="I23" i="124"/>
  <c r="H23" i="124"/>
  <c r="G23" i="124"/>
  <c r="G13" i="124" s="1"/>
  <c r="D23" i="124"/>
  <c r="D13" i="124" s="1"/>
  <c r="I22" i="124"/>
  <c r="H22" i="124"/>
  <c r="J22" i="124" s="1"/>
  <c r="G22" i="124"/>
  <c r="E22" i="124"/>
  <c r="D22" i="124"/>
  <c r="I21" i="124"/>
  <c r="I28" i="124" s="1"/>
  <c r="I38" i="124" s="1"/>
  <c r="I40" i="124" s="1"/>
  <c r="E21" i="124"/>
  <c r="E28" i="124" s="1"/>
  <c r="E38" i="124" s="1"/>
  <c r="E40" i="124" s="1"/>
  <c r="D21" i="124"/>
  <c r="D28" i="124" s="1"/>
  <c r="D38" i="124" s="1"/>
  <c r="B21" i="124"/>
  <c r="H21" i="124" s="1"/>
  <c r="I17" i="124"/>
  <c r="F17" i="124"/>
  <c r="E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H15" i="124"/>
  <c r="G15" i="124"/>
  <c r="F15" i="124"/>
  <c r="E15" i="124"/>
  <c r="D15" i="124"/>
  <c r="C15" i="124"/>
  <c r="I15" i="124" s="1"/>
  <c r="B15" i="124"/>
  <c r="I14" i="124"/>
  <c r="H14" i="124"/>
  <c r="J14" i="124" s="1"/>
  <c r="G14" i="124"/>
  <c r="F14" i="124"/>
  <c r="E14" i="124"/>
  <c r="D14" i="124"/>
  <c r="C14" i="124"/>
  <c r="B14" i="124"/>
  <c r="I13" i="124"/>
  <c r="F13" i="124"/>
  <c r="E13" i="124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F11" i="124"/>
  <c r="F18" i="124" s="1"/>
  <c r="D11" i="124"/>
  <c r="C11" i="124"/>
  <c r="C18" i="124" s="1"/>
  <c r="B11" i="124"/>
  <c r="B18" i="124" s="1"/>
  <c r="W17" i="165"/>
  <c r="W23" i="165"/>
  <c r="W22" i="165"/>
  <c r="C9" i="165"/>
  <c r="D9" i="165"/>
  <c r="V9" i="165" s="1"/>
  <c r="F9" i="165"/>
  <c r="G9" i="165"/>
  <c r="H9" i="165"/>
  <c r="I9" i="165"/>
  <c r="J9" i="165"/>
  <c r="K9" i="165"/>
  <c r="L9" i="165"/>
  <c r="N9" i="165" s="1"/>
  <c r="M9" i="165"/>
  <c r="O9" i="165"/>
  <c r="Q9" i="165" s="1"/>
  <c r="P9" i="165"/>
  <c r="R9" i="165"/>
  <c r="S9" i="165"/>
  <c r="T9" i="165"/>
  <c r="C10" i="165"/>
  <c r="D10" i="165"/>
  <c r="E10" i="165"/>
  <c r="F10" i="165"/>
  <c r="G10" i="165"/>
  <c r="I10" i="165"/>
  <c r="K10" i="165" s="1"/>
  <c r="J10" i="165"/>
  <c r="L10" i="165"/>
  <c r="M10" i="165"/>
  <c r="N10" i="165"/>
  <c r="O10" i="165"/>
  <c r="P10" i="165"/>
  <c r="Q10" i="165"/>
  <c r="R10" i="165"/>
  <c r="T10" i="165" s="1"/>
  <c r="S10" i="165"/>
  <c r="C11" i="165"/>
  <c r="E11" i="165" s="1"/>
  <c r="D11" i="165"/>
  <c r="F11" i="165"/>
  <c r="G11" i="165"/>
  <c r="H11" i="165"/>
  <c r="I11" i="165"/>
  <c r="J11" i="165"/>
  <c r="K11" i="165"/>
  <c r="L11" i="165"/>
  <c r="N11" i="165" s="1"/>
  <c r="M11" i="165"/>
  <c r="O11" i="165"/>
  <c r="Q11" i="165" s="1"/>
  <c r="P11" i="165"/>
  <c r="R11" i="165"/>
  <c r="S11" i="165"/>
  <c r="T11" i="165"/>
  <c r="F8" i="165"/>
  <c r="H8" i="165" s="1"/>
  <c r="G8" i="165"/>
  <c r="I8" i="165"/>
  <c r="J8" i="165"/>
  <c r="K8" i="165"/>
  <c r="L8" i="165"/>
  <c r="M8" i="165"/>
  <c r="N8" i="165"/>
  <c r="O8" i="165"/>
  <c r="Q8" i="165" s="1"/>
  <c r="P8" i="165"/>
  <c r="R8" i="165"/>
  <c r="T8" i="165" s="1"/>
  <c r="S8" i="165"/>
  <c r="D8" i="165"/>
  <c r="E8" i="165" s="1"/>
  <c r="C8" i="165"/>
  <c r="I26" i="165"/>
  <c r="J26" i="165"/>
  <c r="K26" i="165"/>
  <c r="M26" i="165"/>
  <c r="O26" i="165"/>
  <c r="P26" i="165"/>
  <c r="Q26" i="165"/>
  <c r="U22" i="165"/>
  <c r="V22" i="165"/>
  <c r="U23" i="165"/>
  <c r="V23" i="165"/>
  <c r="U24" i="165"/>
  <c r="V24" i="165"/>
  <c r="W24" i="165" s="1"/>
  <c r="V21" i="165"/>
  <c r="U21" i="165"/>
  <c r="W21" i="165" s="1"/>
  <c r="U16" i="165"/>
  <c r="V16" i="165"/>
  <c r="W16" i="165" s="1"/>
  <c r="U17" i="165"/>
  <c r="V17" i="165"/>
  <c r="U18" i="165"/>
  <c r="W18" i="165" s="1"/>
  <c r="V18" i="165"/>
  <c r="V15" i="165"/>
  <c r="W15" i="165" s="1"/>
  <c r="U15" i="165"/>
  <c r="U11" i="165"/>
  <c r="V8" i="165"/>
  <c r="E9" i="165" l="1"/>
  <c r="W9" i="165" s="1"/>
  <c r="S17" i="123"/>
  <c r="N16" i="122"/>
  <c r="M32" i="163"/>
  <c r="M11" i="163"/>
  <c r="L70" i="163"/>
  <c r="L26" i="163"/>
  <c r="M41" i="163"/>
  <c r="M19" i="163" s="1"/>
  <c r="M20" i="163"/>
  <c r="S29" i="161"/>
  <c r="Q29" i="160"/>
  <c r="S76" i="160"/>
  <c r="S53" i="160"/>
  <c r="S77" i="160" s="1"/>
  <c r="Q76" i="160"/>
  <c r="Q77" i="160" s="1"/>
  <c r="S19" i="160"/>
  <c r="S29" i="160"/>
  <c r="J109" i="162"/>
  <c r="J39" i="162"/>
  <c r="N134" i="159"/>
  <c r="P91" i="159"/>
  <c r="O48" i="159"/>
  <c r="O32" i="159"/>
  <c r="P32" i="159" s="1"/>
  <c r="B48" i="159"/>
  <c r="N19" i="159"/>
  <c r="N48" i="159" s="1"/>
  <c r="P8" i="159"/>
  <c r="P133" i="159"/>
  <c r="P46" i="159"/>
  <c r="P45" i="159"/>
  <c r="K18" i="125"/>
  <c r="B40" i="125"/>
  <c r="H40" i="125"/>
  <c r="C18" i="125"/>
  <c r="M12" i="125"/>
  <c r="M15" i="125"/>
  <c r="M17" i="125"/>
  <c r="M13" i="125"/>
  <c r="M37" i="125"/>
  <c r="M39" i="125" s="1"/>
  <c r="J11" i="125"/>
  <c r="J18" i="125" s="1"/>
  <c r="B18" i="125"/>
  <c r="D11" i="125"/>
  <c r="L11" i="125"/>
  <c r="L18" i="125" s="1"/>
  <c r="D12" i="125"/>
  <c r="D13" i="125"/>
  <c r="D14" i="125"/>
  <c r="D15" i="125"/>
  <c r="D16" i="125"/>
  <c r="D17" i="125"/>
  <c r="K21" i="125"/>
  <c r="K28" i="125" s="1"/>
  <c r="K38" i="125" s="1"/>
  <c r="K40" i="125" s="1"/>
  <c r="D28" i="125"/>
  <c r="D38" i="125" s="1"/>
  <c r="E18" i="125"/>
  <c r="L21" i="125"/>
  <c r="M31" i="125"/>
  <c r="G21" i="125"/>
  <c r="G28" i="125" s="1"/>
  <c r="G38" i="125" s="1"/>
  <c r="G40" i="125" s="1"/>
  <c r="D23" i="125"/>
  <c r="M23" i="125" s="1"/>
  <c r="L23" i="125"/>
  <c r="F28" i="125"/>
  <c r="F38" i="125" s="1"/>
  <c r="F40" i="125" s="1"/>
  <c r="D37" i="125"/>
  <c r="D39" i="125" s="1"/>
  <c r="C13" i="125"/>
  <c r="L13" i="125" s="1"/>
  <c r="J21" i="124"/>
  <c r="J28" i="124" s="1"/>
  <c r="J38" i="124" s="1"/>
  <c r="H28" i="124"/>
  <c r="H38" i="124" s="1"/>
  <c r="H40" i="124" s="1"/>
  <c r="J12" i="124"/>
  <c r="J15" i="124"/>
  <c r="D40" i="124"/>
  <c r="E11" i="124"/>
  <c r="I11" i="124"/>
  <c r="I18" i="124" s="1"/>
  <c r="D12" i="124"/>
  <c r="D18" i="124" s="1"/>
  <c r="G21" i="124"/>
  <c r="G27" i="124"/>
  <c r="G17" i="124" s="1"/>
  <c r="B28" i="124"/>
  <c r="B38" i="124" s="1"/>
  <c r="B40" i="124" s="1"/>
  <c r="J31" i="124"/>
  <c r="J37" i="124" s="1"/>
  <c r="J39" i="124" s="1"/>
  <c r="V11" i="165"/>
  <c r="V10" i="165"/>
  <c r="U10" i="165"/>
  <c r="W11" i="165"/>
  <c r="U9" i="165"/>
  <c r="H10" i="165"/>
  <c r="W10" i="165" s="1"/>
  <c r="W8" i="165"/>
  <c r="U8" i="165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9" i="154" s="1"/>
  <c r="J1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C9" i="154"/>
  <c r="C10" i="154" s="1"/>
  <c r="B9" i="154"/>
  <c r="K9" i="154" s="1"/>
  <c r="K10" i="154" s="1"/>
  <c r="F29" i="153"/>
  <c r="B29" i="153"/>
  <c r="C28" i="153"/>
  <c r="C30" i="153" s="1"/>
  <c r="F27" i="153"/>
  <c r="E27" i="153"/>
  <c r="E29" i="153" s="1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27" i="153" s="1"/>
  <c r="D29" i="153" s="1"/>
  <c r="I24" i="153"/>
  <c r="H24" i="153"/>
  <c r="G24" i="153"/>
  <c r="D24" i="153"/>
  <c r="J24" i="153" s="1"/>
  <c r="I23" i="153"/>
  <c r="H23" i="153"/>
  <c r="H27" i="153" s="1"/>
  <c r="H29" i="153" s="1"/>
  <c r="G23" i="153"/>
  <c r="G27" i="153" s="1"/>
  <c r="G29" i="153" s="1"/>
  <c r="D23" i="153"/>
  <c r="J23" i="153" s="1"/>
  <c r="I22" i="153"/>
  <c r="I27" i="153" s="1"/>
  <c r="I29" i="153" s="1"/>
  <c r="H22" i="153"/>
  <c r="G22" i="153"/>
  <c r="D22" i="153"/>
  <c r="J22" i="153" s="1"/>
  <c r="F20" i="153"/>
  <c r="F28" i="153" s="1"/>
  <c r="F30" i="153" s="1"/>
  <c r="E20" i="153"/>
  <c r="E28" i="153" s="1"/>
  <c r="E30" i="153" s="1"/>
  <c r="C20" i="153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J11" i="153" s="1"/>
  <c r="C11" i="153"/>
  <c r="B11" i="153"/>
  <c r="G10" i="153"/>
  <c r="F10" i="153"/>
  <c r="I10" i="153" s="1"/>
  <c r="E10" i="153"/>
  <c r="C10" i="153"/>
  <c r="B10" i="153"/>
  <c r="H10" i="153" s="1"/>
  <c r="G9" i="153"/>
  <c r="J9" i="153" s="1"/>
  <c r="F9" i="153"/>
  <c r="E9" i="153"/>
  <c r="D9" i="153"/>
  <c r="C9" i="153"/>
  <c r="I9" i="153" s="1"/>
  <c r="B9" i="153"/>
  <c r="H9" i="153" s="1"/>
  <c r="H8" i="153"/>
  <c r="G8" i="153"/>
  <c r="F8" i="153"/>
  <c r="E8" i="153"/>
  <c r="D8" i="153"/>
  <c r="C8" i="153"/>
  <c r="I8" i="153" s="1"/>
  <c r="B8" i="153"/>
  <c r="I7" i="153"/>
  <c r="F7" i="153"/>
  <c r="F12" i="153" s="1"/>
  <c r="E7" i="153"/>
  <c r="E12" i="153" s="1"/>
  <c r="C7" i="153"/>
  <c r="C12" i="153" s="1"/>
  <c r="B7" i="153"/>
  <c r="B12" i="153" s="1"/>
  <c r="S22" i="152"/>
  <c r="P22" i="152"/>
  <c r="O22" i="152"/>
  <c r="L22" i="152"/>
  <c r="K22" i="152"/>
  <c r="G22" i="152"/>
  <c r="D22" i="152"/>
  <c r="D23" i="152" s="1"/>
  <c r="C22" i="152"/>
  <c r="J23" i="152"/>
  <c r="I23" i="152"/>
  <c r="S20" i="152"/>
  <c r="R20" i="152"/>
  <c r="R22" i="152" s="1"/>
  <c r="P20" i="152"/>
  <c r="O20" i="152"/>
  <c r="M20" i="152"/>
  <c r="M22" i="152" s="1"/>
  <c r="L20" i="152"/>
  <c r="K20" i="152"/>
  <c r="J20" i="152"/>
  <c r="J22" i="152" s="1"/>
  <c r="I20" i="152"/>
  <c r="I22" i="152" s="1"/>
  <c r="G20" i="152"/>
  <c r="F20" i="152"/>
  <c r="F22" i="152" s="1"/>
  <c r="D20" i="152"/>
  <c r="C20" i="152"/>
  <c r="T19" i="152"/>
  <c r="S19" i="152"/>
  <c r="R19" i="152"/>
  <c r="Q19" i="152"/>
  <c r="N19" i="152"/>
  <c r="N10" i="152" s="1"/>
  <c r="K19" i="152"/>
  <c r="H19" i="152"/>
  <c r="E19" i="152"/>
  <c r="T18" i="152"/>
  <c r="T20" i="152" s="1"/>
  <c r="T22" i="152" s="1"/>
  <c r="S18" i="152"/>
  <c r="R18" i="152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E22" i="152" s="1"/>
  <c r="Q16" i="152"/>
  <c r="P16" i="152"/>
  <c r="P23" i="152" s="1"/>
  <c r="O16" i="152"/>
  <c r="O23" i="152" s="1"/>
  <c r="M16" i="152"/>
  <c r="L16" i="152"/>
  <c r="L23" i="152" s="1"/>
  <c r="J16" i="152"/>
  <c r="I16" i="152"/>
  <c r="G16" i="152"/>
  <c r="G23" i="152" s="1"/>
  <c r="F16" i="152"/>
  <c r="E16" i="152"/>
  <c r="D16" i="152"/>
  <c r="C16" i="152"/>
  <c r="C21" i="152" s="1"/>
  <c r="C23" i="152" s="1"/>
  <c r="S15" i="152"/>
  <c r="R15" i="152"/>
  <c r="T15" i="152" s="1"/>
  <c r="Q15" i="152"/>
  <c r="N15" i="152"/>
  <c r="K15" i="152"/>
  <c r="K10" i="152" s="1"/>
  <c r="H15" i="152"/>
  <c r="E15" i="152"/>
  <c r="S14" i="152"/>
  <c r="S16" i="152" s="1"/>
  <c r="S23" i="152" s="1"/>
  <c r="R14" i="152"/>
  <c r="R16" i="152" s="1"/>
  <c r="R23" i="152" s="1"/>
  <c r="Q14" i="152"/>
  <c r="N14" i="152"/>
  <c r="N16" i="152" s="1"/>
  <c r="K14" i="152"/>
  <c r="K16" i="152" s="1"/>
  <c r="K23" i="152" s="1"/>
  <c r="H14" i="152"/>
  <c r="H9" i="152" s="1"/>
  <c r="H11" i="152" s="1"/>
  <c r="E14" i="152"/>
  <c r="Q10" i="152"/>
  <c r="P10" i="152"/>
  <c r="O10" i="152"/>
  <c r="M10" i="152"/>
  <c r="L10" i="152"/>
  <c r="J10" i="152"/>
  <c r="I10" i="152"/>
  <c r="H10" i="152"/>
  <c r="G10" i="152"/>
  <c r="F10" i="152"/>
  <c r="E10" i="152"/>
  <c r="D10" i="152"/>
  <c r="S10" i="152" s="1"/>
  <c r="C10" i="152"/>
  <c r="R10" i="152" s="1"/>
  <c r="T10" i="152" s="1"/>
  <c r="P9" i="152"/>
  <c r="P11" i="152" s="1"/>
  <c r="O9" i="152"/>
  <c r="O11" i="152" s="1"/>
  <c r="N9" i="152"/>
  <c r="M9" i="152"/>
  <c r="M11" i="152" s="1"/>
  <c r="L9" i="152"/>
  <c r="L11" i="152" s="1"/>
  <c r="K9" i="152"/>
  <c r="K11" i="152" s="1"/>
  <c r="J9" i="152"/>
  <c r="J11" i="152" s="1"/>
  <c r="I9" i="152"/>
  <c r="I11" i="152" s="1"/>
  <c r="G9" i="152"/>
  <c r="S9" i="152" s="1"/>
  <c r="S11" i="152" s="1"/>
  <c r="F9" i="152"/>
  <c r="F11" i="152" s="1"/>
  <c r="D9" i="152"/>
  <c r="D11" i="152" s="1"/>
  <c r="C9" i="152"/>
  <c r="C11" i="152" s="1"/>
  <c r="L35" i="151"/>
  <c r="K35" i="151"/>
  <c r="H35" i="151"/>
  <c r="C35" i="151"/>
  <c r="K34" i="151"/>
  <c r="K36" i="151" s="1"/>
  <c r="F34" i="151"/>
  <c r="F36" i="151" s="1"/>
  <c r="C34" i="151"/>
  <c r="C36" i="151" s="1"/>
  <c r="B34" i="151"/>
  <c r="L33" i="151"/>
  <c r="K33" i="151"/>
  <c r="I33" i="151"/>
  <c r="I35" i="151" s="1"/>
  <c r="H33" i="15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P31" i="151" s="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P27" i="151" s="1"/>
  <c r="P33" i="151" s="1"/>
  <c r="P35" i="151" s="1"/>
  <c r="N27" i="15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J20" i="151"/>
  <c r="J11" i="151" s="1"/>
  <c r="G20" i="151"/>
  <c r="D20" i="151"/>
  <c r="O19" i="151"/>
  <c r="P19" i="151" s="1"/>
  <c r="P25" i="151" s="1"/>
  <c r="P34" i="151" s="1"/>
  <c r="P36" i="151" s="1"/>
  <c r="N19" i="151"/>
  <c r="M19" i="151"/>
  <c r="J19" i="151"/>
  <c r="J10" i="151" s="1"/>
  <c r="G19" i="151"/>
  <c r="G25" i="151" s="1"/>
  <c r="G34" i="151" s="1"/>
  <c r="G3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J12" i="151"/>
  <c r="I12" i="151"/>
  <c r="H12" i="151"/>
  <c r="G12" i="151"/>
  <c r="F12" i="151"/>
  <c r="F16" i="151" s="1"/>
  <c r="E12" i="151"/>
  <c r="C12" i="151"/>
  <c r="O12" i="151" s="1"/>
  <c r="B12" i="151"/>
  <c r="B16" i="151" s="1"/>
  <c r="N11" i="151"/>
  <c r="M11" i="151"/>
  <c r="L11" i="151"/>
  <c r="K11" i="151"/>
  <c r="I11" i="151"/>
  <c r="H11" i="151"/>
  <c r="G11" i="151"/>
  <c r="F11" i="151"/>
  <c r="D11" i="151"/>
  <c r="C11" i="151"/>
  <c r="O11" i="151" s="1"/>
  <c r="B11" i="151"/>
  <c r="M10" i="151"/>
  <c r="L10" i="151"/>
  <c r="L16" i="151" s="1"/>
  <c r="K10" i="151"/>
  <c r="K16" i="151" s="1"/>
  <c r="I10" i="151"/>
  <c r="I16" i="151" s="1"/>
  <c r="H10" i="151"/>
  <c r="H16" i="151" s="1"/>
  <c r="G10" i="151"/>
  <c r="G16" i="151" s="1"/>
  <c r="F10" i="151"/>
  <c r="E10" i="151"/>
  <c r="E16" i="151" s="1"/>
  <c r="D10" i="151"/>
  <c r="C10" i="151"/>
  <c r="C16" i="151" s="1"/>
  <c r="O16" i="151" s="1"/>
  <c r="B10" i="151"/>
  <c r="N10" i="151" s="1"/>
  <c r="M10" i="163" l="1"/>
  <c r="M26" i="163" s="1"/>
  <c r="M48" i="163"/>
  <c r="M70" i="163" s="1"/>
  <c r="P48" i="159"/>
  <c r="P134" i="159"/>
  <c r="D40" i="125"/>
  <c r="M21" i="125"/>
  <c r="M28" i="125" s="1"/>
  <c r="M38" i="125" s="1"/>
  <c r="M40" i="125" s="1"/>
  <c r="D18" i="125"/>
  <c r="M11" i="125"/>
  <c r="M18" i="125" s="1"/>
  <c r="L28" i="125"/>
  <c r="L38" i="125" s="1"/>
  <c r="L40" i="125" s="1"/>
  <c r="J40" i="124"/>
  <c r="H11" i="124"/>
  <c r="E18" i="124"/>
  <c r="G11" i="124"/>
  <c r="G18" i="124" s="1"/>
  <c r="G28" i="124"/>
  <c r="G38" i="124" s="1"/>
  <c r="G40" i="124" s="1"/>
  <c r="E20" i="154"/>
  <c r="J14" i="154"/>
  <c r="J18" i="154" s="1"/>
  <c r="J20" i="154" s="1"/>
  <c r="B10" i="154"/>
  <c r="D14" i="154"/>
  <c r="D18" i="154" s="1"/>
  <c r="D20" i="154" s="1"/>
  <c r="G9" i="154"/>
  <c r="G10" i="154" s="1"/>
  <c r="D10" i="154"/>
  <c r="D17" i="154"/>
  <c r="D19" i="154" s="1"/>
  <c r="I12" i="153"/>
  <c r="G7" i="153"/>
  <c r="J8" i="153"/>
  <c r="D10" i="153"/>
  <c r="J10" i="153" s="1"/>
  <c r="D20" i="153"/>
  <c r="D28" i="153" s="1"/>
  <c r="D30" i="153" s="1"/>
  <c r="H7" i="153"/>
  <c r="H12" i="153" s="1"/>
  <c r="J25" i="153"/>
  <c r="J27" i="153" s="1"/>
  <c r="J29" i="153" s="1"/>
  <c r="J30" i="153" s="1"/>
  <c r="N23" i="152"/>
  <c r="E23" i="152"/>
  <c r="M23" i="152"/>
  <c r="N11" i="152"/>
  <c r="F23" i="152"/>
  <c r="Q23" i="152"/>
  <c r="H16" i="152"/>
  <c r="H23" i="152" s="1"/>
  <c r="G11" i="152"/>
  <c r="T14" i="152"/>
  <c r="T16" i="152" s="1"/>
  <c r="T23" i="152" s="1"/>
  <c r="R9" i="152"/>
  <c r="E9" i="152"/>
  <c r="E11" i="152" s="1"/>
  <c r="Q9" i="152"/>
  <c r="Q11" i="152" s="1"/>
  <c r="P10" i="151"/>
  <c r="P11" i="151"/>
  <c r="D16" i="151"/>
  <c r="M16" i="151"/>
  <c r="J16" i="151"/>
  <c r="B36" i="151"/>
  <c r="O35" i="151"/>
  <c r="P14" i="151"/>
  <c r="O36" i="151"/>
  <c r="N12" i="151"/>
  <c r="P12" i="151" s="1"/>
  <c r="J25" i="151"/>
  <c r="J34" i="151" s="1"/>
  <c r="J36" i="151" s="1"/>
  <c r="N25" i="151"/>
  <c r="N34" i="151" s="1"/>
  <c r="N36" i="151" s="1"/>
  <c r="N33" i="151"/>
  <c r="N35" i="151" s="1"/>
  <c r="O34" i="151"/>
  <c r="O10" i="151"/>
  <c r="M25" i="151"/>
  <c r="M34" i="151" s="1"/>
  <c r="M36" i="151" s="1"/>
  <c r="H18" i="124" l="1"/>
  <c r="J11" i="124"/>
  <c r="J18" i="124" s="1"/>
  <c r="M9" i="154"/>
  <c r="M10" i="154" s="1"/>
  <c r="D12" i="153"/>
  <c r="J7" i="153"/>
  <c r="J12" i="153" s="1"/>
  <c r="G12" i="153"/>
  <c r="R11" i="152"/>
  <c r="T9" i="152"/>
  <c r="T11" i="152" s="1"/>
  <c r="P16" i="151"/>
  <c r="N16" i="151"/>
  <c r="I38" i="120" l="1"/>
  <c r="E38" i="120"/>
  <c r="K38" i="120" s="1"/>
  <c r="L37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C39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G34" i="120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L31" i="120"/>
  <c r="K31" i="120"/>
  <c r="M31" i="120" s="1"/>
  <c r="J31" i="120"/>
  <c r="G31" i="120"/>
  <c r="D31" i="120"/>
  <c r="L30" i="120"/>
  <c r="K30" i="120"/>
  <c r="M30" i="120" s="1"/>
  <c r="J30" i="120"/>
  <c r="J37" i="120" s="1"/>
  <c r="J39" i="120" s="1"/>
  <c r="G30" i="120"/>
  <c r="D30" i="120"/>
  <c r="D37" i="120" s="1"/>
  <c r="D39" i="120" s="1"/>
  <c r="D40" i="120" s="1"/>
  <c r="L29" i="120"/>
  <c r="K29" i="120"/>
  <c r="M29" i="120" s="1"/>
  <c r="G29" i="120"/>
  <c r="G37" i="120" s="1"/>
  <c r="G39" i="120" s="1"/>
  <c r="G40" i="120" s="1"/>
  <c r="D29" i="120"/>
  <c r="K27" i="120"/>
  <c r="I27" i="120"/>
  <c r="H27" i="120"/>
  <c r="H38" i="120" s="1"/>
  <c r="F27" i="120"/>
  <c r="L27" i="120" s="1"/>
  <c r="E27" i="120"/>
  <c r="C27" i="120"/>
  <c r="C38" i="120" s="1"/>
  <c r="B27" i="120"/>
  <c r="B38" i="120" s="1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L20" i="120"/>
  <c r="K20" i="120"/>
  <c r="M20" i="120" s="1"/>
  <c r="J20" i="120"/>
  <c r="G20" i="120"/>
  <c r="D20" i="120"/>
  <c r="M19" i="120"/>
  <c r="L19" i="120"/>
  <c r="K19" i="120"/>
  <c r="J19" i="120"/>
  <c r="J27" i="120" s="1"/>
  <c r="J38" i="120" s="1"/>
  <c r="G19" i="120"/>
  <c r="G27" i="120" s="1"/>
  <c r="G38" i="120" s="1"/>
  <c r="D19" i="120"/>
  <c r="D27" i="120" s="1"/>
  <c r="D38" i="120" s="1"/>
  <c r="K15" i="120"/>
  <c r="M15" i="120" s="1"/>
  <c r="J15" i="120"/>
  <c r="I15" i="120"/>
  <c r="H15" i="120"/>
  <c r="G15" i="120"/>
  <c r="F15" i="120"/>
  <c r="L15" i="120" s="1"/>
  <c r="E15" i="120"/>
  <c r="D15" i="120"/>
  <c r="C15" i="120"/>
  <c r="B15" i="120"/>
  <c r="K14" i="120"/>
  <c r="J14" i="120"/>
  <c r="I14" i="120"/>
  <c r="H14" i="120"/>
  <c r="G14" i="120"/>
  <c r="F14" i="120"/>
  <c r="L14" i="120" s="1"/>
  <c r="E14" i="120"/>
  <c r="D14" i="120"/>
  <c r="C14" i="120"/>
  <c r="B14" i="120"/>
  <c r="K13" i="120"/>
  <c r="M13" i="120" s="1"/>
  <c r="J13" i="120"/>
  <c r="I13" i="120"/>
  <c r="H13" i="120"/>
  <c r="G13" i="120"/>
  <c r="F13" i="120"/>
  <c r="L13" i="120" s="1"/>
  <c r="E13" i="120"/>
  <c r="D13" i="120"/>
  <c r="C13" i="120"/>
  <c r="B13" i="120"/>
  <c r="K12" i="120"/>
  <c r="J12" i="120"/>
  <c r="I12" i="120"/>
  <c r="H12" i="120"/>
  <c r="G12" i="120"/>
  <c r="F12" i="120"/>
  <c r="L12" i="120" s="1"/>
  <c r="E12" i="120"/>
  <c r="D12" i="120"/>
  <c r="C12" i="120"/>
  <c r="B12" i="120"/>
  <c r="K11" i="120"/>
  <c r="M11" i="120" s="1"/>
  <c r="J11" i="120"/>
  <c r="I11" i="120"/>
  <c r="H11" i="120"/>
  <c r="G11" i="120"/>
  <c r="F11" i="120"/>
  <c r="L11" i="120" s="1"/>
  <c r="E11" i="120"/>
  <c r="D11" i="120"/>
  <c r="C11" i="120"/>
  <c r="B11" i="120"/>
  <c r="K10" i="120"/>
  <c r="J10" i="120"/>
  <c r="I10" i="120"/>
  <c r="H10" i="120"/>
  <c r="G10" i="120"/>
  <c r="F10" i="120"/>
  <c r="L10" i="120" s="1"/>
  <c r="E10" i="120"/>
  <c r="D10" i="120"/>
  <c r="C10" i="120"/>
  <c r="B10" i="120"/>
  <c r="K9" i="120"/>
  <c r="M9" i="120" s="1"/>
  <c r="J9" i="120"/>
  <c r="I9" i="120"/>
  <c r="H9" i="120"/>
  <c r="G9" i="120"/>
  <c r="F9" i="120"/>
  <c r="L9" i="120" s="1"/>
  <c r="E9" i="120"/>
  <c r="D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L8" i="120" s="1"/>
  <c r="E8" i="120"/>
  <c r="E16" i="120" s="1"/>
  <c r="K16" i="120" s="1"/>
  <c r="D8" i="120"/>
  <c r="D16" i="120" s="1"/>
  <c r="C8" i="120"/>
  <c r="C16" i="120" s="1"/>
  <c r="B8" i="120"/>
  <c r="B16" i="120" s="1"/>
  <c r="F40" i="121"/>
  <c r="F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D38" i="121" s="1"/>
  <c r="D40" i="121" s="1"/>
  <c r="D41" i="121" s="1"/>
  <c r="I30" i="121"/>
  <c r="H30" i="121"/>
  <c r="G30" i="121"/>
  <c r="G9" i="121" s="1"/>
  <c r="D30" i="12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C16" i="121"/>
  <c r="B16" i="121"/>
  <c r="H16" i="121" s="1"/>
  <c r="H15" i="121"/>
  <c r="G15" i="121"/>
  <c r="J15" i="121" s="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F13" i="121"/>
  <c r="I13" i="121" s="1"/>
  <c r="E13" i="121"/>
  <c r="H13" i="121" s="1"/>
  <c r="C13" i="121"/>
  <c r="B13" i="121"/>
  <c r="G12" i="121"/>
  <c r="J12" i="121" s="1"/>
  <c r="F12" i="121"/>
  <c r="I12" i="121" s="1"/>
  <c r="E12" i="121"/>
  <c r="C12" i="121"/>
  <c r="B12" i="121"/>
  <c r="H12" i="121" s="1"/>
  <c r="H11" i="121"/>
  <c r="G11" i="121"/>
  <c r="J11" i="121" s="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P12" i="117"/>
  <c r="O12" i="117"/>
  <c r="N12" i="117"/>
  <c r="M12" i="117"/>
  <c r="L12" i="117"/>
  <c r="R12" i="117" s="1"/>
  <c r="K12" i="117"/>
  <c r="J12" i="117"/>
  <c r="I12" i="117"/>
  <c r="H12" i="117"/>
  <c r="Q12" i="117" s="1"/>
  <c r="G12" i="117"/>
  <c r="F12" i="117"/>
  <c r="E12" i="117"/>
  <c r="D12" i="117"/>
  <c r="C12" i="117"/>
  <c r="B12" i="117"/>
  <c r="P11" i="117"/>
  <c r="O11" i="117"/>
  <c r="N11" i="117"/>
  <c r="L11" i="117"/>
  <c r="K11" i="117"/>
  <c r="I11" i="117"/>
  <c r="H11" i="117"/>
  <c r="Q11" i="117" s="1"/>
  <c r="F11" i="117"/>
  <c r="E11" i="117"/>
  <c r="D11" i="117"/>
  <c r="C11" i="117"/>
  <c r="B11" i="117"/>
  <c r="R10" i="117"/>
  <c r="S10" i="117" s="1"/>
  <c r="Q10" i="117"/>
  <c r="P10" i="117"/>
  <c r="M10" i="117"/>
  <c r="M11" i="117" s="1"/>
  <c r="J10" i="117"/>
  <c r="J11" i="117" s="1"/>
  <c r="G10" i="117"/>
  <c r="G11" i="117" s="1"/>
  <c r="D10" i="117"/>
  <c r="O9" i="117"/>
  <c r="N9" i="117"/>
  <c r="L9" i="117"/>
  <c r="K9" i="117"/>
  <c r="J9" i="117"/>
  <c r="I9" i="117"/>
  <c r="H9" i="117"/>
  <c r="Q9" i="117" s="1"/>
  <c r="F9" i="117"/>
  <c r="E9" i="117"/>
  <c r="C9" i="117"/>
  <c r="B9" i="117"/>
  <c r="R8" i="117"/>
  <c r="S8" i="117" s="1"/>
  <c r="Q8" i="117"/>
  <c r="P8" i="117"/>
  <c r="P9" i="117" s="1"/>
  <c r="M8" i="117"/>
  <c r="M9" i="117" s="1"/>
  <c r="J8" i="117"/>
  <c r="G8" i="117"/>
  <c r="G9" i="117" s="1"/>
  <c r="D8" i="117"/>
  <c r="D9" i="117" s="1"/>
  <c r="O45" i="115"/>
  <c r="O47" i="115" s="1"/>
  <c r="K45" i="115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M44" i="115" s="1"/>
  <c r="M46" i="115" s="1"/>
  <c r="J42" i="115"/>
  <c r="G42" i="115"/>
  <c r="S42" i="115" s="1"/>
  <c r="D42" i="115"/>
  <c r="R41" i="115"/>
  <c r="Q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O32" i="115"/>
  <c r="N32" i="115"/>
  <c r="N45" i="115" s="1"/>
  <c r="N47" i="115" s="1"/>
  <c r="L32" i="115"/>
  <c r="L45" i="115" s="1"/>
  <c r="L47" i="115" s="1"/>
  <c r="K32" i="115"/>
  <c r="I32" i="115"/>
  <c r="I45" i="115" s="1"/>
  <c r="I47" i="115" s="1"/>
  <c r="H32" i="115"/>
  <c r="H45" i="115" s="1"/>
  <c r="H47" i="115" s="1"/>
  <c r="F32" i="115"/>
  <c r="R32" i="115" s="1"/>
  <c r="E32" i="115"/>
  <c r="Q32" i="115" s="1"/>
  <c r="C32" i="115"/>
  <c r="B32" i="115"/>
  <c r="B45" i="115" s="1"/>
  <c r="B47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S27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S25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S23" i="115" s="1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G18" i="115"/>
  <c r="S18" i="115" s="1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G19" i="115" s="1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L45" i="113"/>
  <c r="K45" i="113"/>
  <c r="H45" i="113"/>
  <c r="C45" i="113"/>
  <c r="F44" i="113"/>
  <c r="F46" i="113" s="1"/>
  <c r="B44" i="113"/>
  <c r="L43" i="113"/>
  <c r="K43" i="113"/>
  <c r="I43" i="113"/>
  <c r="I45" i="113" s="1"/>
  <c r="H43" i="113"/>
  <c r="F43" i="113"/>
  <c r="F45" i="113" s="1"/>
  <c r="E43" i="113"/>
  <c r="E45" i="113" s="1"/>
  <c r="C43" i="113"/>
  <c r="B43" i="113"/>
  <c r="B45" i="113" s="1"/>
  <c r="N42" i="113"/>
  <c r="M42" i="113"/>
  <c r="J42" i="113"/>
  <c r="J17" i="113" s="1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O15" i="113" s="1"/>
  <c r="N40" i="113"/>
  <c r="M40" i="113"/>
  <c r="J40" i="113"/>
  <c r="G40" i="113"/>
  <c r="G15" i="113" s="1"/>
  <c r="D40" i="113"/>
  <c r="O39" i="113"/>
  <c r="N39" i="113"/>
  <c r="P39" i="113" s="1"/>
  <c r="M39" i="113"/>
  <c r="J39" i="113"/>
  <c r="G39" i="113"/>
  <c r="D39" i="113"/>
  <c r="O38" i="113"/>
  <c r="N38" i="113"/>
  <c r="P38" i="113" s="1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O11" i="113" s="1"/>
  <c r="N36" i="113"/>
  <c r="M36" i="113"/>
  <c r="J36" i="113"/>
  <c r="G36" i="113"/>
  <c r="G11" i="113" s="1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M43" i="113" s="1"/>
  <c r="M45" i="113" s="1"/>
  <c r="J34" i="113"/>
  <c r="G34" i="113"/>
  <c r="D34" i="113"/>
  <c r="P33" i="113"/>
  <c r="O33" i="113"/>
  <c r="O43" i="113" s="1"/>
  <c r="O45" i="113" s="1"/>
  <c r="N33" i="113"/>
  <c r="N43" i="113" s="1"/>
  <c r="N45" i="113" s="1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18" i="113" s="1"/>
  <c r="I31" i="113"/>
  <c r="I44" i="113" s="1"/>
  <c r="I46" i="113" s="1"/>
  <c r="H31" i="113"/>
  <c r="H44" i="113" s="1"/>
  <c r="H46" i="113" s="1"/>
  <c r="F31" i="113"/>
  <c r="E31" i="113"/>
  <c r="E44" i="113" s="1"/>
  <c r="C31" i="113"/>
  <c r="C18" i="113" s="1"/>
  <c r="B31" i="113"/>
  <c r="O30" i="113"/>
  <c r="N30" i="113"/>
  <c r="N17" i="113" s="1"/>
  <c r="M30" i="113"/>
  <c r="J30" i="113"/>
  <c r="G30" i="113"/>
  <c r="D30" i="113"/>
  <c r="D17" i="113" s="1"/>
  <c r="O29" i="113"/>
  <c r="N29" i="113"/>
  <c r="P29" i="113" s="1"/>
  <c r="P16" i="113" s="1"/>
  <c r="M29" i="113"/>
  <c r="M16" i="113" s="1"/>
  <c r="J29" i="113"/>
  <c r="G29" i="113"/>
  <c r="D29" i="113"/>
  <c r="P28" i="113"/>
  <c r="O28" i="113"/>
  <c r="N28" i="113"/>
  <c r="M28" i="113"/>
  <c r="J28" i="113"/>
  <c r="J15" i="113" s="1"/>
  <c r="G28" i="113"/>
  <c r="D28" i="113"/>
  <c r="O27" i="113"/>
  <c r="O14" i="113" s="1"/>
  <c r="N27" i="113"/>
  <c r="M27" i="113"/>
  <c r="J27" i="113"/>
  <c r="G27" i="113"/>
  <c r="G14" i="113" s="1"/>
  <c r="D27" i="113"/>
  <c r="O26" i="113"/>
  <c r="N26" i="113"/>
  <c r="N13" i="113" s="1"/>
  <c r="M26" i="113"/>
  <c r="J26" i="113"/>
  <c r="G26" i="113"/>
  <c r="D26" i="113"/>
  <c r="D13" i="113" s="1"/>
  <c r="O25" i="113"/>
  <c r="N25" i="113"/>
  <c r="P25" i="113" s="1"/>
  <c r="P12" i="113" s="1"/>
  <c r="M25" i="113"/>
  <c r="M12" i="113" s="1"/>
  <c r="J25" i="113"/>
  <c r="G25" i="113"/>
  <c r="D25" i="113"/>
  <c r="P24" i="113"/>
  <c r="O24" i="113"/>
  <c r="N24" i="113"/>
  <c r="M24" i="113"/>
  <c r="J24" i="113"/>
  <c r="J11" i="113" s="1"/>
  <c r="G24" i="113"/>
  <c r="D24" i="113"/>
  <c r="O23" i="113"/>
  <c r="O10" i="113" s="1"/>
  <c r="N23" i="113"/>
  <c r="M23" i="113"/>
  <c r="J23" i="113"/>
  <c r="G23" i="113"/>
  <c r="G10" i="113" s="1"/>
  <c r="D23" i="113"/>
  <c r="O22" i="113"/>
  <c r="N22" i="113"/>
  <c r="N9" i="113" s="1"/>
  <c r="M22" i="113"/>
  <c r="J22" i="113"/>
  <c r="G22" i="113"/>
  <c r="D22" i="113"/>
  <c r="D9" i="113" s="1"/>
  <c r="O21" i="113"/>
  <c r="N21" i="113"/>
  <c r="N31" i="113" s="1"/>
  <c r="M21" i="113"/>
  <c r="M8" i="113" s="1"/>
  <c r="J21" i="113"/>
  <c r="J31" i="113" s="1"/>
  <c r="G21" i="113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O16" i="113"/>
  <c r="N16" i="113"/>
  <c r="L16" i="113"/>
  <c r="K16" i="113"/>
  <c r="J16" i="113"/>
  <c r="I16" i="113"/>
  <c r="H16" i="113"/>
  <c r="G16" i="113"/>
  <c r="F16" i="113"/>
  <c r="E16" i="113"/>
  <c r="D16" i="113"/>
  <c r="C16" i="113"/>
  <c r="B16" i="113"/>
  <c r="N15" i="113"/>
  <c r="M15" i="113"/>
  <c r="L15" i="113"/>
  <c r="K15" i="113"/>
  <c r="I15" i="113"/>
  <c r="H15" i="113"/>
  <c r="F15" i="113"/>
  <c r="E15" i="113"/>
  <c r="D15" i="113"/>
  <c r="C15" i="113"/>
  <c r="B15" i="113"/>
  <c r="M14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J13" i="113"/>
  <c r="I13" i="113"/>
  <c r="H13" i="113"/>
  <c r="G13" i="113"/>
  <c r="F13" i="113"/>
  <c r="E13" i="113"/>
  <c r="C13" i="113"/>
  <c r="B13" i="113"/>
  <c r="O12" i="113"/>
  <c r="N12" i="113"/>
  <c r="L12" i="113"/>
  <c r="K12" i="113"/>
  <c r="J12" i="113"/>
  <c r="I12" i="113"/>
  <c r="H12" i="113"/>
  <c r="G12" i="113"/>
  <c r="F12" i="113"/>
  <c r="E12" i="113"/>
  <c r="D12" i="113"/>
  <c r="C12" i="113"/>
  <c r="B12" i="113"/>
  <c r="N11" i="113"/>
  <c r="M11" i="113"/>
  <c r="L11" i="113"/>
  <c r="K11" i="113"/>
  <c r="I11" i="113"/>
  <c r="H11" i="113"/>
  <c r="F11" i="113"/>
  <c r="E11" i="113"/>
  <c r="D11" i="113"/>
  <c r="C11" i="113"/>
  <c r="B11" i="113"/>
  <c r="M10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J9" i="113"/>
  <c r="I9" i="113"/>
  <c r="H9" i="113"/>
  <c r="G9" i="113"/>
  <c r="F9" i="113"/>
  <c r="E9" i="113"/>
  <c r="C9" i="113"/>
  <c r="B9" i="113"/>
  <c r="O8" i="113"/>
  <c r="N8" i="113"/>
  <c r="L8" i="113"/>
  <c r="K8" i="113"/>
  <c r="J8" i="113"/>
  <c r="I8" i="113"/>
  <c r="H8" i="113"/>
  <c r="G8" i="113"/>
  <c r="F8" i="113"/>
  <c r="E8" i="113"/>
  <c r="D8" i="113"/>
  <c r="C8" i="113"/>
  <c r="B8" i="113"/>
  <c r="M8" i="120" l="1"/>
  <c r="M10" i="120"/>
  <c r="M12" i="120"/>
  <c r="M14" i="120"/>
  <c r="J40" i="120"/>
  <c r="C40" i="120"/>
  <c r="M27" i="120"/>
  <c r="E40" i="120"/>
  <c r="K39" i="120"/>
  <c r="M39" i="120" s="1"/>
  <c r="L39" i="120"/>
  <c r="M38" i="120"/>
  <c r="B40" i="120"/>
  <c r="H40" i="120"/>
  <c r="F38" i="120"/>
  <c r="L38" i="120" s="1"/>
  <c r="F16" i="120"/>
  <c r="L16" i="120" s="1"/>
  <c r="M16" i="120" s="1"/>
  <c r="K37" i="120"/>
  <c r="M37" i="120" s="1"/>
  <c r="J28" i="121"/>
  <c r="G39" i="121"/>
  <c r="J39" i="121" s="1"/>
  <c r="J13" i="121"/>
  <c r="E41" i="121"/>
  <c r="H41" i="121" s="1"/>
  <c r="I41" i="121"/>
  <c r="D9" i="121"/>
  <c r="H9" i="121"/>
  <c r="G10" i="121"/>
  <c r="J10" i="121" s="1"/>
  <c r="D13" i="121"/>
  <c r="G14" i="121"/>
  <c r="J14" i="121" s="1"/>
  <c r="J30" i="121"/>
  <c r="J34" i="121"/>
  <c r="E39" i="121"/>
  <c r="I9" i="121"/>
  <c r="G38" i="121"/>
  <c r="J23" i="121"/>
  <c r="J27" i="121"/>
  <c r="I38" i="121"/>
  <c r="I40" i="121" s="1"/>
  <c r="S12" i="117"/>
  <c r="R11" i="117"/>
  <c r="S11" i="117" s="1"/>
  <c r="R9" i="117"/>
  <c r="S9" i="117" s="1"/>
  <c r="R19" i="115"/>
  <c r="S15" i="115"/>
  <c r="M47" i="115"/>
  <c r="E46" i="115"/>
  <c r="Q46" i="115" s="1"/>
  <c r="Q44" i="115"/>
  <c r="C47" i="115"/>
  <c r="G45" i="115"/>
  <c r="G46" i="115"/>
  <c r="S46" i="115" s="1"/>
  <c r="S44" i="115"/>
  <c r="K47" i="115"/>
  <c r="R46" i="115"/>
  <c r="M9" i="115"/>
  <c r="Q9" i="115"/>
  <c r="M17" i="115"/>
  <c r="S17" i="115" s="1"/>
  <c r="S34" i="115"/>
  <c r="R44" i="115"/>
  <c r="R9" i="115"/>
  <c r="D32" i="115"/>
  <c r="D45" i="115" s="1"/>
  <c r="D47" i="115" s="1"/>
  <c r="E45" i="115"/>
  <c r="S9" i="115"/>
  <c r="S22" i="115"/>
  <c r="Q39" i="115"/>
  <c r="F45" i="115"/>
  <c r="D44" i="113"/>
  <c r="D46" i="113" s="1"/>
  <c r="D18" i="113"/>
  <c r="N18" i="113"/>
  <c r="N44" i="113"/>
  <c r="N46" i="113" s="1"/>
  <c r="P11" i="113"/>
  <c r="E46" i="113"/>
  <c r="P15" i="113"/>
  <c r="O17" i="113"/>
  <c r="P42" i="113"/>
  <c r="B46" i="113"/>
  <c r="J18" i="113"/>
  <c r="J44" i="113"/>
  <c r="J46" i="113" s="1"/>
  <c r="E18" i="113"/>
  <c r="I18" i="113"/>
  <c r="P23" i="113"/>
  <c r="P10" i="113" s="1"/>
  <c r="P27" i="113"/>
  <c r="P14" i="113" s="1"/>
  <c r="P36" i="113"/>
  <c r="P43" i="113" s="1"/>
  <c r="P45" i="113" s="1"/>
  <c r="P40" i="113"/>
  <c r="C44" i="113"/>
  <c r="C46" i="113" s="1"/>
  <c r="K44" i="113"/>
  <c r="K46" i="113" s="1"/>
  <c r="M9" i="113"/>
  <c r="N10" i="113"/>
  <c r="N14" i="113"/>
  <c r="P22" i="113"/>
  <c r="P9" i="113" s="1"/>
  <c r="P26" i="113"/>
  <c r="P13" i="113" s="1"/>
  <c r="P30" i="113"/>
  <c r="M31" i="113"/>
  <c r="G31" i="113"/>
  <c r="O31" i="113"/>
  <c r="P21" i="113"/>
  <c r="P28" i="155"/>
  <c r="O28" i="155"/>
  <c r="L28" i="155"/>
  <c r="H28" i="155"/>
  <c r="G28" i="155"/>
  <c r="F28" i="155"/>
  <c r="P26" i="155"/>
  <c r="O26" i="155"/>
  <c r="M26" i="155"/>
  <c r="M28" i="155" s="1"/>
  <c r="L26" i="155"/>
  <c r="J26" i="155"/>
  <c r="J28" i="155" s="1"/>
  <c r="I26" i="155"/>
  <c r="I28" i="155" s="1"/>
  <c r="S25" i="155"/>
  <c r="R25" i="155"/>
  <c r="R26" i="155" s="1"/>
  <c r="R28" i="155" s="1"/>
  <c r="Q25" i="155"/>
  <c r="N25" i="155"/>
  <c r="K25" i="155"/>
  <c r="T24" i="155"/>
  <c r="S24" i="155"/>
  <c r="R24" i="155"/>
  <c r="Q24" i="155"/>
  <c r="N24" i="155"/>
  <c r="N26" i="155" s="1"/>
  <c r="N28" i="155" s="1"/>
  <c r="K24" i="155"/>
  <c r="T23" i="155"/>
  <c r="S23" i="155"/>
  <c r="Q23" i="155"/>
  <c r="N23" i="155"/>
  <c r="K23" i="155"/>
  <c r="K26" i="155" s="1"/>
  <c r="K28" i="155" s="1"/>
  <c r="S22" i="155"/>
  <c r="S26" i="155" s="1"/>
  <c r="S28" i="155" s="1"/>
  <c r="R22" i="155"/>
  <c r="T22" i="155" s="1"/>
  <c r="Q22" i="155"/>
  <c r="Q26" i="155" s="1"/>
  <c r="Q28" i="155" s="1"/>
  <c r="P20" i="155"/>
  <c r="P27" i="155" s="1"/>
  <c r="P29" i="155" s="1"/>
  <c r="O20" i="155"/>
  <c r="O27" i="155" s="1"/>
  <c r="O29" i="155" s="1"/>
  <c r="M20" i="155"/>
  <c r="M27" i="155" s="1"/>
  <c r="L20" i="155"/>
  <c r="L27" i="155" s="1"/>
  <c r="L29" i="155" s="1"/>
  <c r="K20" i="155"/>
  <c r="K27" i="155" s="1"/>
  <c r="K29" i="155" s="1"/>
  <c r="J20" i="155"/>
  <c r="J27" i="155" s="1"/>
  <c r="J29" i="155" s="1"/>
  <c r="I20" i="155"/>
  <c r="I27" i="155" s="1"/>
  <c r="I29" i="155" s="1"/>
  <c r="G20" i="155"/>
  <c r="G27" i="155" s="1"/>
  <c r="G29" i="155" s="1"/>
  <c r="F20" i="155"/>
  <c r="F27" i="155" s="1"/>
  <c r="F29" i="155" s="1"/>
  <c r="S19" i="155"/>
  <c r="R19" i="155"/>
  <c r="T19" i="155" s="1"/>
  <c r="Q19" i="155"/>
  <c r="N19" i="155"/>
  <c r="K19" i="155"/>
  <c r="H19" i="155"/>
  <c r="S18" i="155"/>
  <c r="T18" i="155" s="1"/>
  <c r="R18" i="155"/>
  <c r="Q18" i="155"/>
  <c r="N18" i="155"/>
  <c r="N20" i="155" s="1"/>
  <c r="N27" i="155" s="1"/>
  <c r="N29" i="155" s="1"/>
  <c r="H18" i="155"/>
  <c r="S17" i="155"/>
  <c r="S20" i="155" s="1"/>
  <c r="S27" i="155" s="1"/>
  <c r="R17" i="155"/>
  <c r="R20" i="155" s="1"/>
  <c r="R27" i="155" s="1"/>
  <c r="R29" i="155" s="1"/>
  <c r="Q17" i="155"/>
  <c r="N17" i="155"/>
  <c r="H17" i="155"/>
  <c r="S16" i="155"/>
  <c r="T16" i="155" s="1"/>
  <c r="R16" i="155"/>
  <c r="Q16" i="155"/>
  <c r="Q20" i="155" s="1"/>
  <c r="Q27" i="155" s="1"/>
  <c r="Q29" i="155" s="1"/>
  <c r="K16" i="155"/>
  <c r="H16" i="155"/>
  <c r="H20" i="155" s="1"/>
  <c r="H27" i="155" s="1"/>
  <c r="H29" i="155" s="1"/>
  <c r="P13" i="155"/>
  <c r="O13" i="155"/>
  <c r="M13" i="155"/>
  <c r="L13" i="155"/>
  <c r="J13" i="155"/>
  <c r="I13" i="155"/>
  <c r="G13" i="155"/>
  <c r="F13" i="155"/>
  <c r="S12" i="155"/>
  <c r="R12" i="155"/>
  <c r="T12" i="155" s="1"/>
  <c r="Q12" i="155"/>
  <c r="N12" i="155"/>
  <c r="K12" i="155"/>
  <c r="H12" i="155"/>
  <c r="S11" i="155"/>
  <c r="T11" i="155" s="1"/>
  <c r="R11" i="155"/>
  <c r="Q11" i="155"/>
  <c r="N11" i="155"/>
  <c r="K11" i="155"/>
  <c r="H11" i="155"/>
  <c r="T10" i="155"/>
  <c r="S10" i="155"/>
  <c r="R10" i="155"/>
  <c r="Q10" i="155"/>
  <c r="N10" i="155"/>
  <c r="N13" i="155" s="1"/>
  <c r="K10" i="155"/>
  <c r="H10" i="155"/>
  <c r="S9" i="155"/>
  <c r="S13" i="155" s="1"/>
  <c r="R9" i="155"/>
  <c r="R13" i="155" s="1"/>
  <c r="Q9" i="155"/>
  <c r="Q13" i="155" s="1"/>
  <c r="N9" i="155"/>
  <c r="K9" i="155"/>
  <c r="K13" i="155" s="1"/>
  <c r="H9" i="155"/>
  <c r="H13" i="155" s="1"/>
  <c r="M28" i="156"/>
  <c r="L28" i="156"/>
  <c r="K28" i="156"/>
  <c r="H28" i="156"/>
  <c r="L27" i="156"/>
  <c r="L29" i="156" s="1"/>
  <c r="I27" i="156"/>
  <c r="H27" i="156"/>
  <c r="H29" i="156" s="1"/>
  <c r="E27" i="156"/>
  <c r="I26" i="156"/>
  <c r="I28" i="156" s="1"/>
  <c r="H26" i="156"/>
  <c r="F26" i="156"/>
  <c r="F28" i="156" s="1"/>
  <c r="E26" i="156"/>
  <c r="E28" i="156" s="1"/>
  <c r="O25" i="156"/>
  <c r="N25" i="156"/>
  <c r="P25" i="156" s="1"/>
  <c r="J25" i="156"/>
  <c r="O24" i="156"/>
  <c r="N24" i="156"/>
  <c r="P24" i="156" s="1"/>
  <c r="J24" i="156"/>
  <c r="O23" i="156"/>
  <c r="N23" i="156"/>
  <c r="P23" i="156" s="1"/>
  <c r="J23" i="156"/>
  <c r="J26" i="156" s="1"/>
  <c r="J28" i="156" s="1"/>
  <c r="G23" i="156"/>
  <c r="G26" i="156" s="1"/>
  <c r="G28" i="156" s="1"/>
  <c r="O22" i="156"/>
  <c r="O26" i="156" s="1"/>
  <c r="O28" i="156" s="1"/>
  <c r="N22" i="156"/>
  <c r="N26" i="156" s="1"/>
  <c r="N28" i="156" s="1"/>
  <c r="J22" i="156"/>
  <c r="L20" i="156"/>
  <c r="K20" i="156"/>
  <c r="K27" i="156" s="1"/>
  <c r="K29" i="156" s="1"/>
  <c r="I20" i="156"/>
  <c r="H20" i="156"/>
  <c r="F20" i="156"/>
  <c r="F27" i="156" s="1"/>
  <c r="F29" i="156" s="1"/>
  <c r="E20" i="156"/>
  <c r="O19" i="156"/>
  <c r="N19" i="156"/>
  <c r="P19" i="156" s="1"/>
  <c r="M19" i="156"/>
  <c r="J19" i="156"/>
  <c r="G19" i="156"/>
  <c r="P18" i="156"/>
  <c r="O18" i="156"/>
  <c r="N18" i="156"/>
  <c r="M18" i="156"/>
  <c r="J18" i="156"/>
  <c r="G18" i="156"/>
  <c r="O17" i="156"/>
  <c r="O20" i="156" s="1"/>
  <c r="O27" i="156" s="1"/>
  <c r="O29" i="156" s="1"/>
  <c r="N17" i="156"/>
  <c r="N20" i="156" s="1"/>
  <c r="N27" i="156" s="1"/>
  <c r="N29" i="156" s="1"/>
  <c r="M17" i="156"/>
  <c r="J17" i="156"/>
  <c r="G17" i="156"/>
  <c r="G20" i="156" s="1"/>
  <c r="G27" i="156" s="1"/>
  <c r="G29" i="156" s="1"/>
  <c r="P16" i="156"/>
  <c r="O16" i="156"/>
  <c r="N16" i="156"/>
  <c r="M16" i="156"/>
  <c r="M20" i="156" s="1"/>
  <c r="M27" i="156" s="1"/>
  <c r="M29" i="156" s="1"/>
  <c r="J16" i="156"/>
  <c r="J20" i="156" s="1"/>
  <c r="J27" i="156" s="1"/>
  <c r="J29" i="156" s="1"/>
  <c r="G16" i="156"/>
  <c r="L13" i="156"/>
  <c r="K13" i="156"/>
  <c r="I13" i="156"/>
  <c r="H13" i="156"/>
  <c r="F13" i="156"/>
  <c r="E13" i="156"/>
  <c r="O12" i="156"/>
  <c r="N12" i="156"/>
  <c r="P12" i="156" s="1"/>
  <c r="M12" i="156"/>
  <c r="J12" i="156"/>
  <c r="G12" i="156"/>
  <c r="P11" i="156"/>
  <c r="O11" i="156"/>
  <c r="N11" i="156"/>
  <c r="M11" i="156"/>
  <c r="J11" i="156"/>
  <c r="G11" i="156"/>
  <c r="O10" i="156"/>
  <c r="O13" i="156" s="1"/>
  <c r="N10" i="156"/>
  <c r="N13" i="156" s="1"/>
  <c r="M10" i="156"/>
  <c r="J10" i="156"/>
  <c r="G10" i="156"/>
  <c r="G13" i="156" s="1"/>
  <c r="P9" i="156"/>
  <c r="O9" i="156"/>
  <c r="N9" i="156"/>
  <c r="M9" i="156"/>
  <c r="M13" i="156" s="1"/>
  <c r="J9" i="156"/>
  <c r="J13" i="156" s="1"/>
  <c r="G9" i="156"/>
  <c r="I30" i="110"/>
  <c r="H30" i="110"/>
  <c r="I29" i="110"/>
  <c r="I31" i="110" s="1"/>
  <c r="H29" i="110"/>
  <c r="H13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D27" i="110"/>
  <c r="M27" i="110" s="1"/>
  <c r="L26" i="110"/>
  <c r="K26" i="110"/>
  <c r="J26" i="110"/>
  <c r="G26" i="110"/>
  <c r="G10" i="110" s="1"/>
  <c r="D26" i="110"/>
  <c r="M26" i="110" s="1"/>
  <c r="L25" i="110"/>
  <c r="K25" i="110"/>
  <c r="J25" i="110"/>
  <c r="J9" i="110" s="1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H22" i="110"/>
  <c r="F22" i="110"/>
  <c r="F30" i="110" s="1"/>
  <c r="E22" i="110"/>
  <c r="E30" i="110" s="1"/>
  <c r="C22" i="110"/>
  <c r="C30" i="110" s="1"/>
  <c r="C32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J22" i="110" s="1"/>
  <c r="J30" i="110" s="1"/>
  <c r="D19" i="110"/>
  <c r="M19" i="110" s="1"/>
  <c r="L18" i="110"/>
  <c r="K18" i="110"/>
  <c r="J18" i="110"/>
  <c r="G18" i="110"/>
  <c r="D18" i="110"/>
  <c r="M18" i="110" s="1"/>
  <c r="L17" i="110"/>
  <c r="K17" i="110"/>
  <c r="J17" i="110"/>
  <c r="G17" i="110"/>
  <c r="G22" i="110" s="1"/>
  <c r="G30" i="110" s="1"/>
  <c r="D17" i="110"/>
  <c r="D22" i="110" s="1"/>
  <c r="D30" i="110" s="1"/>
  <c r="F13" i="110"/>
  <c r="C13" i="110"/>
  <c r="B13" i="110"/>
  <c r="L12" i="110"/>
  <c r="K12" i="110"/>
  <c r="J12" i="110"/>
  <c r="I12" i="110"/>
  <c r="H12" i="110"/>
  <c r="G12" i="110"/>
  <c r="M12" i="110" s="1"/>
  <c r="F12" i="110"/>
  <c r="E12" i="110"/>
  <c r="L11" i="110"/>
  <c r="I11" i="110"/>
  <c r="H11" i="110"/>
  <c r="G11" i="110"/>
  <c r="E11" i="110"/>
  <c r="C11" i="110"/>
  <c r="B11" i="110"/>
  <c r="L10" i="110"/>
  <c r="J10" i="110"/>
  <c r="I10" i="110"/>
  <c r="H10" i="110"/>
  <c r="F10" i="110"/>
  <c r="E10" i="110"/>
  <c r="D10" i="110"/>
  <c r="M10" i="110" s="1"/>
  <c r="C10" i="110"/>
  <c r="B10" i="110"/>
  <c r="K10" i="110" s="1"/>
  <c r="L9" i="110"/>
  <c r="I9" i="110"/>
  <c r="H9" i="110"/>
  <c r="H14" i="110" s="1"/>
  <c r="F9" i="110"/>
  <c r="F14" i="110" s="1"/>
  <c r="E9" i="110"/>
  <c r="C9" i="110"/>
  <c r="B9" i="110"/>
  <c r="B14" i="110" s="1"/>
  <c r="C30" i="111"/>
  <c r="E29" i="111"/>
  <c r="E31" i="111" s="1"/>
  <c r="F28" i="111"/>
  <c r="F30" i="111" s="1"/>
  <c r="E28" i="111"/>
  <c r="E30" i="111" s="1"/>
  <c r="C28" i="11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H28" i="111" s="1"/>
  <c r="H30" i="111" s="1"/>
  <c r="G24" i="111"/>
  <c r="D24" i="111"/>
  <c r="D10" i="111" s="1"/>
  <c r="J10" i="111" s="1"/>
  <c r="I23" i="111"/>
  <c r="I28" i="111" s="1"/>
  <c r="I30" i="111" s="1"/>
  <c r="H23" i="111"/>
  <c r="G23" i="111"/>
  <c r="G28" i="111" s="1"/>
  <c r="G30" i="111" s="1"/>
  <c r="D23" i="111"/>
  <c r="J23" i="111" s="1"/>
  <c r="F21" i="111"/>
  <c r="F29" i="111" s="1"/>
  <c r="F31" i="111" s="1"/>
  <c r="E21" i="11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J21" i="111" s="1"/>
  <c r="J29" i="111" s="1"/>
  <c r="G12" i="111"/>
  <c r="F12" i="111"/>
  <c r="E12" i="111"/>
  <c r="C12" i="111"/>
  <c r="I12" i="111" s="1"/>
  <c r="B12" i="111"/>
  <c r="H12" i="111" s="1"/>
  <c r="H11" i="111"/>
  <c r="F11" i="111"/>
  <c r="E11" i="111"/>
  <c r="D11" i="111"/>
  <c r="C11" i="111"/>
  <c r="I11" i="111" s="1"/>
  <c r="B11" i="111"/>
  <c r="I10" i="111"/>
  <c r="G10" i="111"/>
  <c r="F10" i="111"/>
  <c r="E10" i="111"/>
  <c r="H10" i="111" s="1"/>
  <c r="C10" i="111"/>
  <c r="B10" i="111"/>
  <c r="F9" i="111"/>
  <c r="I9" i="111" s="1"/>
  <c r="E9" i="111"/>
  <c r="E13" i="111" s="1"/>
  <c r="D9" i="111"/>
  <c r="C9" i="111"/>
  <c r="C13" i="111" s="1"/>
  <c r="B9" i="111"/>
  <c r="H9" i="111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M21" i="106"/>
  <c r="M29" i="106" s="1"/>
  <c r="M31" i="106" s="1"/>
  <c r="L21" i="106"/>
  <c r="L29" i="106" s="1"/>
  <c r="L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T20" i="106"/>
  <c r="S20" i="106"/>
  <c r="R20" i="106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Q18" i="106"/>
  <c r="Q11" i="106" s="1"/>
  <c r="N18" i="106"/>
  <c r="K18" i="106"/>
  <c r="H18" i="106"/>
  <c r="H11" i="106" s="1"/>
  <c r="E18" i="106"/>
  <c r="S17" i="106"/>
  <c r="R17" i="106"/>
  <c r="T17" i="106" s="1"/>
  <c r="Q17" i="106"/>
  <c r="N17" i="106"/>
  <c r="K17" i="106"/>
  <c r="H17" i="106"/>
  <c r="E17" i="106"/>
  <c r="S16" i="106"/>
  <c r="S21" i="106" s="1"/>
  <c r="S29" i="106" s="1"/>
  <c r="S31" i="106" s="1"/>
  <c r="R16" i="106"/>
  <c r="R9" i="106" s="1"/>
  <c r="Q16" i="106"/>
  <c r="N16" i="106"/>
  <c r="N21" i="106" s="1"/>
  <c r="N29" i="106" s="1"/>
  <c r="K16" i="106"/>
  <c r="K21" i="106" s="1"/>
  <c r="K29" i="106" s="1"/>
  <c r="K31" i="106" s="1"/>
  <c r="H16" i="106"/>
  <c r="E16" i="106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R12" i="106" s="1"/>
  <c r="E12" i="106"/>
  <c r="D12" i="106"/>
  <c r="S12" i="106" s="1"/>
  <c r="C12" i="106"/>
  <c r="S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D9" i="106"/>
  <c r="C9" i="106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R24" i="107"/>
  <c r="Q24" i="107"/>
  <c r="M24" i="107"/>
  <c r="J24" i="107"/>
  <c r="J26" i="107" s="1"/>
  <c r="J28" i="107" s="1"/>
  <c r="G24" i="107"/>
  <c r="D24" i="107"/>
  <c r="R23" i="107"/>
  <c r="Q23" i="107"/>
  <c r="M23" i="107"/>
  <c r="J23" i="107"/>
  <c r="G23" i="107"/>
  <c r="D23" i="107"/>
  <c r="D10" i="107" s="1"/>
  <c r="R22" i="107"/>
  <c r="Q22" i="107"/>
  <c r="P22" i="107"/>
  <c r="M22" i="107"/>
  <c r="J22" i="107"/>
  <c r="J9" i="107" s="1"/>
  <c r="G22" i="107"/>
  <c r="D22" i="107"/>
  <c r="O20" i="107"/>
  <c r="O27" i="107" s="1"/>
  <c r="N20" i="107"/>
  <c r="N27" i="107" s="1"/>
  <c r="L20" i="107"/>
  <c r="L27" i="107" s="1"/>
  <c r="K20" i="107"/>
  <c r="K27" i="107" s="1"/>
  <c r="I20" i="107"/>
  <c r="I27" i="107" s="1"/>
  <c r="H20" i="107"/>
  <c r="H27" i="107" s="1"/>
  <c r="H29" i="107" s="1"/>
  <c r="F20" i="107"/>
  <c r="F27" i="107" s="1"/>
  <c r="E20" i="107"/>
  <c r="E27" i="107" s="1"/>
  <c r="C20" i="107"/>
  <c r="C27" i="107" s="1"/>
  <c r="B20" i="107"/>
  <c r="B27" i="107" s="1"/>
  <c r="R19" i="107"/>
  <c r="S19" i="107" s="1"/>
  <c r="Q19" i="107"/>
  <c r="M19" i="107"/>
  <c r="J19" i="107"/>
  <c r="G19" i="107"/>
  <c r="G12" i="107" s="1"/>
  <c r="D19" i="107"/>
  <c r="R18" i="107"/>
  <c r="Q18" i="107"/>
  <c r="M18" i="107"/>
  <c r="J18" i="107"/>
  <c r="G18" i="107"/>
  <c r="D18" i="107"/>
  <c r="D11" i="107" s="1"/>
  <c r="R17" i="107"/>
  <c r="Q17" i="107"/>
  <c r="M17" i="107"/>
  <c r="M10" i="107" s="1"/>
  <c r="J17" i="107"/>
  <c r="G17" i="107"/>
  <c r="G10" i="107" s="1"/>
  <c r="D17" i="107"/>
  <c r="S16" i="107"/>
  <c r="R16" i="107"/>
  <c r="Q16" i="107"/>
  <c r="P16" i="107"/>
  <c r="P9" i="107" s="1"/>
  <c r="P13" i="107" s="1"/>
  <c r="M16" i="107"/>
  <c r="J16" i="107"/>
  <c r="G16" i="107"/>
  <c r="D16" i="107"/>
  <c r="D9" i="107" s="1"/>
  <c r="O13" i="107"/>
  <c r="L12" i="107"/>
  <c r="K12" i="107"/>
  <c r="I12" i="107"/>
  <c r="H12" i="107"/>
  <c r="F12" i="107"/>
  <c r="E12" i="107"/>
  <c r="C12" i="107"/>
  <c r="B12" i="107"/>
  <c r="C11" i="107"/>
  <c r="R11" i="107" s="1"/>
  <c r="B11" i="107"/>
  <c r="Q11" i="107" s="1"/>
  <c r="L10" i="107"/>
  <c r="K10" i="107"/>
  <c r="I10" i="107"/>
  <c r="H10" i="107"/>
  <c r="F10" i="107"/>
  <c r="E10" i="107"/>
  <c r="C10" i="107"/>
  <c r="B10" i="107"/>
  <c r="O9" i="107"/>
  <c r="N9" i="107"/>
  <c r="N13" i="107" s="1"/>
  <c r="L9" i="107"/>
  <c r="K9" i="107"/>
  <c r="I9" i="107"/>
  <c r="H9" i="107"/>
  <c r="F9" i="107"/>
  <c r="E9" i="107"/>
  <c r="C9" i="107"/>
  <c r="B9" i="107"/>
  <c r="F40" i="120" l="1"/>
  <c r="L40" i="120" s="1"/>
  <c r="K40" i="120"/>
  <c r="M40" i="120" s="1"/>
  <c r="G40" i="121"/>
  <c r="J38" i="121"/>
  <c r="D17" i="121"/>
  <c r="J9" i="121"/>
  <c r="G17" i="121"/>
  <c r="M19" i="115"/>
  <c r="S19" i="115" s="1"/>
  <c r="F47" i="115"/>
  <c r="R47" i="115" s="1"/>
  <c r="R45" i="115"/>
  <c r="E47" i="115"/>
  <c r="Q47" i="115" s="1"/>
  <c r="Q45" i="115"/>
  <c r="S32" i="115"/>
  <c r="G47" i="115"/>
  <c r="S45" i="115"/>
  <c r="S47" i="115" s="1"/>
  <c r="M44" i="113"/>
  <c r="M46" i="113" s="1"/>
  <c r="M18" i="113"/>
  <c r="P8" i="113"/>
  <c r="P31" i="113"/>
  <c r="P17" i="113"/>
  <c r="O18" i="113"/>
  <c r="O44" i="113"/>
  <c r="O46" i="113" s="1"/>
  <c r="G18" i="113"/>
  <c r="G44" i="113"/>
  <c r="G46" i="113" s="1"/>
  <c r="D11" i="110"/>
  <c r="M11" i="110" s="1"/>
  <c r="D9" i="110"/>
  <c r="M9" i="110" s="1"/>
  <c r="K11" i="110"/>
  <c r="K22" i="110"/>
  <c r="K30" i="110" s="1"/>
  <c r="K32" i="110" s="1"/>
  <c r="L22" i="110"/>
  <c r="L30" i="110" s="1"/>
  <c r="L32" i="110" s="1"/>
  <c r="S29" i="155"/>
  <c r="M29" i="155"/>
  <c r="T20" i="155"/>
  <c r="T27" i="155" s="1"/>
  <c r="T9" i="155"/>
  <c r="T13" i="155" s="1"/>
  <c r="T17" i="155"/>
  <c r="T25" i="155"/>
  <c r="T26" i="155" s="1"/>
  <c r="T28" i="155" s="1"/>
  <c r="I29" i="156"/>
  <c r="E29" i="156"/>
  <c r="P10" i="156"/>
  <c r="P13" i="156" s="1"/>
  <c r="P17" i="156"/>
  <c r="P20" i="156" s="1"/>
  <c r="P27" i="156" s="1"/>
  <c r="P29" i="156" s="1"/>
  <c r="P22" i="156"/>
  <c r="P26" i="156" s="1"/>
  <c r="P28" i="156" s="1"/>
  <c r="E32" i="110"/>
  <c r="M29" i="110"/>
  <c r="M31" i="110" s="1"/>
  <c r="J13" i="110"/>
  <c r="J31" i="110"/>
  <c r="J32" i="110" s="1"/>
  <c r="J14" i="110"/>
  <c r="F32" i="110"/>
  <c r="G31" i="110"/>
  <c r="G32" i="110" s="1"/>
  <c r="G13" i="110"/>
  <c r="I32" i="110"/>
  <c r="D29" i="110"/>
  <c r="D31" i="110" s="1"/>
  <c r="D32" i="110" s="1"/>
  <c r="E13" i="110"/>
  <c r="K13" i="110" s="1"/>
  <c r="I13" i="110"/>
  <c r="L13" i="110" s="1"/>
  <c r="L14" i="110" s="1"/>
  <c r="H31" i="110"/>
  <c r="H32" i="110" s="1"/>
  <c r="G9" i="110"/>
  <c r="G14" i="110" s="1"/>
  <c r="K9" i="110"/>
  <c r="K14" i="110" s="1"/>
  <c r="C14" i="110"/>
  <c r="M17" i="110"/>
  <c r="M22" i="110" s="1"/>
  <c r="M30" i="110" s="1"/>
  <c r="D13" i="110"/>
  <c r="H13" i="111"/>
  <c r="I13" i="111"/>
  <c r="J11" i="111"/>
  <c r="D13" i="111"/>
  <c r="J31" i="111"/>
  <c r="J28" i="111"/>
  <c r="J30" i="111" s="1"/>
  <c r="J24" i="111"/>
  <c r="G9" i="111"/>
  <c r="D12" i="111"/>
  <c r="J12" i="111" s="1"/>
  <c r="B13" i="111"/>
  <c r="D21" i="111"/>
  <c r="D29" i="111" s="1"/>
  <c r="D28" i="111"/>
  <c r="D30" i="111" s="1"/>
  <c r="F13" i="111"/>
  <c r="Q13" i="106"/>
  <c r="Q21" i="106"/>
  <c r="Q29" i="106" s="1"/>
  <c r="T18" i="106"/>
  <c r="H21" i="106"/>
  <c r="H29" i="106" s="1"/>
  <c r="H31" i="106" s="1"/>
  <c r="H9" i="106"/>
  <c r="H13" i="106" s="1"/>
  <c r="D13" i="106"/>
  <c r="E21" i="106"/>
  <c r="E29" i="106" s="1"/>
  <c r="E13" i="106"/>
  <c r="R11" i="106"/>
  <c r="R13" i="106" s="1"/>
  <c r="R21" i="106"/>
  <c r="R29" i="106" s="1"/>
  <c r="R31" i="106" s="1"/>
  <c r="T11" i="106"/>
  <c r="C13" i="106"/>
  <c r="N31" i="106"/>
  <c r="T12" i="106"/>
  <c r="E31" i="106"/>
  <c r="Q31" i="106"/>
  <c r="C31" i="106"/>
  <c r="I31" i="106"/>
  <c r="O31" i="106"/>
  <c r="T23" i="106"/>
  <c r="T16" i="106"/>
  <c r="R10" i="107"/>
  <c r="H13" i="107"/>
  <c r="J12" i="107"/>
  <c r="M20" i="107"/>
  <c r="M27" i="107" s="1"/>
  <c r="B13" i="107"/>
  <c r="S17" i="107"/>
  <c r="J20" i="107"/>
  <c r="J27" i="107" s="1"/>
  <c r="J29" i="107" s="1"/>
  <c r="S23" i="107"/>
  <c r="I13" i="107"/>
  <c r="J10" i="107"/>
  <c r="J13" i="107" s="1"/>
  <c r="O29" i="107"/>
  <c r="S22" i="107"/>
  <c r="P26" i="107"/>
  <c r="L13" i="107"/>
  <c r="L29" i="107"/>
  <c r="M26" i="107"/>
  <c r="M28" i="107" s="1"/>
  <c r="M29" i="107" s="1"/>
  <c r="K13" i="107"/>
  <c r="K29" i="107"/>
  <c r="E13" i="107"/>
  <c r="Q12" i="107"/>
  <c r="R26" i="107"/>
  <c r="R28" i="107" s="1"/>
  <c r="E29" i="107"/>
  <c r="S25" i="107"/>
  <c r="D26" i="107"/>
  <c r="D28" i="107" s="1"/>
  <c r="C29" i="107"/>
  <c r="S24" i="107"/>
  <c r="P20" i="107"/>
  <c r="M12" i="107"/>
  <c r="S18" i="107"/>
  <c r="G20" i="107"/>
  <c r="G27" i="107" s="1"/>
  <c r="D20" i="107"/>
  <c r="D27" i="107" s="1"/>
  <c r="D29" i="107" s="1"/>
  <c r="D12" i="107"/>
  <c r="D13" i="107" s="1"/>
  <c r="C13" i="107"/>
  <c r="S11" i="107"/>
  <c r="Q10" i="107"/>
  <c r="S10" i="107" s="1"/>
  <c r="F13" i="107"/>
  <c r="I29" i="107"/>
  <c r="Q9" i="107"/>
  <c r="R12" i="107"/>
  <c r="G9" i="107"/>
  <c r="G13" i="107" s="1"/>
  <c r="G26" i="107"/>
  <c r="G28" i="107" s="1"/>
  <c r="P27" i="107"/>
  <c r="N28" i="107"/>
  <c r="P28" i="107" s="1"/>
  <c r="M9" i="107"/>
  <c r="R9" i="107"/>
  <c r="B29" i="107"/>
  <c r="F29" i="107"/>
  <c r="Q26" i="107"/>
  <c r="Q28" i="107" s="1"/>
  <c r="Q20" i="107"/>
  <c r="R20" i="107"/>
  <c r="R27" i="107" s="1"/>
  <c r="O52" i="137"/>
  <c r="N52" i="137"/>
  <c r="M52" i="137"/>
  <c r="L52" i="137"/>
  <c r="K52" i="137"/>
  <c r="J52" i="137"/>
  <c r="I52" i="137"/>
  <c r="H52" i="137"/>
  <c r="G52" i="137"/>
  <c r="F52" i="137"/>
  <c r="E52" i="137"/>
  <c r="D52" i="137"/>
  <c r="O51" i="137"/>
  <c r="O53" i="137" s="1"/>
  <c r="N51" i="137"/>
  <c r="N53" i="137" s="1"/>
  <c r="M51" i="137"/>
  <c r="M53" i="137" s="1"/>
  <c r="L51" i="137"/>
  <c r="L53" i="137" s="1"/>
  <c r="K51" i="137"/>
  <c r="K53" i="137" s="1"/>
  <c r="J51" i="137"/>
  <c r="J53" i="137" s="1"/>
  <c r="I51" i="137"/>
  <c r="I53" i="137" s="1"/>
  <c r="H51" i="137"/>
  <c r="H53" i="137" s="1"/>
  <c r="G51" i="137"/>
  <c r="G53" i="137" s="1"/>
  <c r="F51" i="137"/>
  <c r="F53" i="137" s="1"/>
  <c r="E51" i="137"/>
  <c r="E53" i="137" s="1"/>
  <c r="D51" i="137"/>
  <c r="D53" i="137" s="1"/>
  <c r="O50" i="137"/>
  <c r="N50" i="137"/>
  <c r="M50" i="137"/>
  <c r="L50" i="137"/>
  <c r="K50" i="137"/>
  <c r="J50" i="137"/>
  <c r="I50" i="137"/>
  <c r="H50" i="137"/>
  <c r="G50" i="137"/>
  <c r="F50" i="137"/>
  <c r="E50" i="137"/>
  <c r="D50" i="137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J47" i="135"/>
  <c r="I47" i="135"/>
  <c r="F47" i="135"/>
  <c r="E47" i="135"/>
  <c r="K46" i="135"/>
  <c r="J46" i="135"/>
  <c r="J48" i="135" s="1"/>
  <c r="G46" i="135"/>
  <c r="F46" i="135"/>
  <c r="F48" i="135" s="1"/>
  <c r="L45" i="135"/>
  <c r="L47" i="135" s="1"/>
  <c r="K45" i="135"/>
  <c r="K47" i="135" s="1"/>
  <c r="J45" i="135"/>
  <c r="I45" i="135"/>
  <c r="H45" i="135"/>
  <c r="H47" i="135" s="1"/>
  <c r="G45" i="135"/>
  <c r="G47" i="135" s="1"/>
  <c r="F45" i="135"/>
  <c r="E45" i="135"/>
  <c r="D45" i="135"/>
  <c r="D47" i="135" s="1"/>
  <c r="L35" i="135"/>
  <c r="L46" i="135" s="1"/>
  <c r="L48" i="135" s="1"/>
  <c r="K35" i="135"/>
  <c r="J35" i="135"/>
  <c r="I35" i="135"/>
  <c r="I46" i="135" s="1"/>
  <c r="I48" i="135" s="1"/>
  <c r="H35" i="135"/>
  <c r="H46" i="135" s="1"/>
  <c r="H48" i="135" s="1"/>
  <c r="G35" i="135"/>
  <c r="F35" i="135"/>
  <c r="E35" i="135"/>
  <c r="E46" i="135" s="1"/>
  <c r="E48" i="135" s="1"/>
  <c r="D35" i="135"/>
  <c r="D46" i="135" s="1"/>
  <c r="D48" i="135" s="1"/>
  <c r="L21" i="135"/>
  <c r="K21" i="135"/>
  <c r="J21" i="135"/>
  <c r="I21" i="135"/>
  <c r="H21" i="135"/>
  <c r="G21" i="135"/>
  <c r="F21" i="135"/>
  <c r="E21" i="135"/>
  <c r="D21" i="135"/>
  <c r="L8" i="135"/>
  <c r="K8" i="135"/>
  <c r="J8" i="135"/>
  <c r="I8" i="135"/>
  <c r="H8" i="135"/>
  <c r="G8" i="135"/>
  <c r="F8" i="135"/>
  <c r="E8" i="135"/>
  <c r="D8" i="135"/>
  <c r="D3" i="135"/>
  <c r="B1" i="135"/>
  <c r="V22" i="133"/>
  <c r="N22" i="133"/>
  <c r="F22" i="133"/>
  <c r="S21" i="133"/>
  <c r="S23" i="133" s="1"/>
  <c r="K21" i="133"/>
  <c r="K23" i="133" s="1"/>
  <c r="C21" i="133"/>
  <c r="C23" i="133" s="1"/>
  <c r="W20" i="133"/>
  <c r="W22" i="133" s="1"/>
  <c r="V20" i="133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E20" i="133"/>
  <c r="E22" i="133" s="1"/>
  <c r="D20" i="133"/>
  <c r="D22" i="133" s="1"/>
  <c r="C20" i="133"/>
  <c r="C22" i="133" s="1"/>
  <c r="W16" i="133"/>
  <c r="W21" i="133" s="1"/>
  <c r="W23" i="133" s="1"/>
  <c r="V16" i="133"/>
  <c r="V21" i="133" s="1"/>
  <c r="V23" i="133" s="1"/>
  <c r="U16" i="133"/>
  <c r="U21" i="133" s="1"/>
  <c r="T16" i="133"/>
  <c r="T21" i="133" s="1"/>
  <c r="S16" i="133"/>
  <c r="R16" i="133"/>
  <c r="R21" i="133" s="1"/>
  <c r="R23" i="133" s="1"/>
  <c r="Q16" i="133"/>
  <c r="Q21" i="133" s="1"/>
  <c r="P16" i="133"/>
  <c r="P21" i="133" s="1"/>
  <c r="O16" i="133"/>
  <c r="O21" i="133" s="1"/>
  <c r="O23" i="133" s="1"/>
  <c r="N16" i="133"/>
  <c r="N21" i="133" s="1"/>
  <c r="N23" i="133" s="1"/>
  <c r="M16" i="133"/>
  <c r="M21" i="133" s="1"/>
  <c r="L16" i="133"/>
  <c r="L21" i="133" s="1"/>
  <c r="K16" i="133"/>
  <c r="J16" i="133"/>
  <c r="J21" i="133" s="1"/>
  <c r="J23" i="133" s="1"/>
  <c r="I16" i="133"/>
  <c r="I21" i="133" s="1"/>
  <c r="H16" i="133"/>
  <c r="H21" i="133" s="1"/>
  <c r="G16" i="133"/>
  <c r="G21" i="133" s="1"/>
  <c r="G23" i="133" s="1"/>
  <c r="F16" i="133"/>
  <c r="F21" i="133" s="1"/>
  <c r="F23" i="133" s="1"/>
  <c r="E16" i="133"/>
  <c r="E21" i="133" s="1"/>
  <c r="D16" i="133"/>
  <c r="D21" i="133" s="1"/>
  <c r="C16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C3" i="133"/>
  <c r="A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T22" i="131" s="1"/>
  <c r="S16" i="131"/>
  <c r="S20" i="131" s="1"/>
  <c r="S22" i="131" s="1"/>
  <c r="R16" i="131"/>
  <c r="R20" i="131" s="1"/>
  <c r="Q16" i="131"/>
  <c r="Q20" i="131" s="1"/>
  <c r="P16" i="131"/>
  <c r="P20" i="131" s="1"/>
  <c r="P22" i="131" s="1"/>
  <c r="O16" i="131"/>
  <c r="O20" i="131" s="1"/>
  <c r="O22" i="131" s="1"/>
  <c r="N16" i="131"/>
  <c r="N20" i="131" s="1"/>
  <c r="M16" i="131"/>
  <c r="M20" i="131" s="1"/>
  <c r="L16" i="131"/>
  <c r="L20" i="131" s="1"/>
  <c r="L22" i="131" s="1"/>
  <c r="K16" i="131"/>
  <c r="K20" i="131" s="1"/>
  <c r="K22" i="131" s="1"/>
  <c r="J16" i="131"/>
  <c r="J20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7" i="132"/>
  <c r="U62" i="132" s="1"/>
  <c r="U64" i="132" s="1"/>
  <c r="T47" i="132"/>
  <c r="T62" i="132" s="1"/>
  <c r="T64" i="132" s="1"/>
  <c r="S47" i="132"/>
  <c r="S62" i="132" s="1"/>
  <c r="R47" i="132"/>
  <c r="R62" i="132" s="1"/>
  <c r="R64" i="132" s="1"/>
  <c r="Q47" i="132"/>
  <c r="Q62" i="132" s="1"/>
  <c r="Q64" i="132" s="1"/>
  <c r="P47" i="132"/>
  <c r="P62" i="132" s="1"/>
  <c r="P64" i="132" s="1"/>
  <c r="O47" i="132"/>
  <c r="O62" i="132" s="1"/>
  <c r="O64" i="132" s="1"/>
  <c r="N47" i="132"/>
  <c r="N62" i="132" s="1"/>
  <c r="N64" i="132" s="1"/>
  <c r="M47" i="132"/>
  <c r="M62" i="132" s="1"/>
  <c r="M64" i="132" s="1"/>
  <c r="L47" i="132"/>
  <c r="L62" i="132" s="1"/>
  <c r="L64" i="132" s="1"/>
  <c r="K47" i="132"/>
  <c r="K62" i="132" s="1"/>
  <c r="K64" i="132" s="1"/>
  <c r="J47" i="132"/>
  <c r="J62" i="132" s="1"/>
  <c r="J64" i="132" s="1"/>
  <c r="I47" i="132"/>
  <c r="I62" i="132" s="1"/>
  <c r="I64" i="132" s="1"/>
  <c r="H47" i="132"/>
  <c r="H62" i="132" s="1"/>
  <c r="H64" i="132" s="1"/>
  <c r="G47" i="132"/>
  <c r="G62" i="132" s="1"/>
  <c r="G64" i="132" s="1"/>
  <c r="F47" i="132"/>
  <c r="F62" i="132" s="1"/>
  <c r="F64" i="132" s="1"/>
  <c r="E47" i="132"/>
  <c r="E62" i="132" s="1"/>
  <c r="E64" i="132" s="1"/>
  <c r="D47" i="132"/>
  <c r="D62" i="132" s="1"/>
  <c r="D64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8" i="167"/>
  <c r="U70" i="167" s="1"/>
  <c r="T68" i="167"/>
  <c r="S68" i="167"/>
  <c r="R68" i="167"/>
  <c r="R70" i="167" s="1"/>
  <c r="Q68" i="167"/>
  <c r="Q70" i="167" s="1"/>
  <c r="P68" i="167"/>
  <c r="O68" i="167"/>
  <c r="N68" i="167"/>
  <c r="N70" i="167" s="1"/>
  <c r="M68" i="167"/>
  <c r="M70" i="167" s="1"/>
  <c r="L68" i="167"/>
  <c r="K68" i="167"/>
  <c r="J68" i="167"/>
  <c r="J70" i="167" s="1"/>
  <c r="I68" i="167"/>
  <c r="I70" i="167" s="1"/>
  <c r="H68" i="167"/>
  <c r="G68" i="167"/>
  <c r="F68" i="167"/>
  <c r="F70" i="167" s="1"/>
  <c r="E68" i="167"/>
  <c r="E70" i="167" s="1"/>
  <c r="D68" i="167"/>
  <c r="U67" i="167"/>
  <c r="U69" i="167" s="1"/>
  <c r="T67" i="167"/>
  <c r="T69" i="167" s="1"/>
  <c r="S67" i="167"/>
  <c r="S69" i="167" s="1"/>
  <c r="R67" i="167"/>
  <c r="R69" i="167" s="1"/>
  <c r="Q67" i="167"/>
  <c r="Q69" i="167" s="1"/>
  <c r="P67" i="167"/>
  <c r="P69" i="167" s="1"/>
  <c r="O67" i="167"/>
  <c r="O69" i="167" s="1"/>
  <c r="N67" i="167"/>
  <c r="N69" i="167" s="1"/>
  <c r="M67" i="167"/>
  <c r="M69" i="167" s="1"/>
  <c r="L67" i="167"/>
  <c r="L69" i="167" s="1"/>
  <c r="K67" i="167"/>
  <c r="K69" i="167" s="1"/>
  <c r="J67" i="167"/>
  <c r="J69" i="167" s="1"/>
  <c r="I67" i="167"/>
  <c r="I69" i="167" s="1"/>
  <c r="H67" i="167"/>
  <c r="H69" i="167" s="1"/>
  <c r="G67" i="167"/>
  <c r="G69" i="167" s="1"/>
  <c r="F67" i="167"/>
  <c r="F69" i="167" s="1"/>
  <c r="E67" i="167"/>
  <c r="E69" i="167" s="1"/>
  <c r="D67" i="167"/>
  <c r="D69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J17" i="121" l="1"/>
  <c r="J40" i="121"/>
  <c r="G41" i="121"/>
  <c r="J41" i="121" s="1"/>
  <c r="P44" i="113"/>
  <c r="P46" i="113" s="1"/>
  <c r="P18" i="113"/>
  <c r="D14" i="110"/>
  <c r="T29" i="155"/>
  <c r="M32" i="110"/>
  <c r="I14" i="110"/>
  <c r="E14" i="110"/>
  <c r="M13" i="110"/>
  <c r="M14" i="110" s="1"/>
  <c r="G13" i="111"/>
  <c r="J9" i="111"/>
  <c r="J13" i="111" s="1"/>
  <c r="D31" i="111"/>
  <c r="T21" i="106"/>
  <c r="T29" i="106" s="1"/>
  <c r="T28" i="106"/>
  <c r="T30" i="106" s="1"/>
  <c r="T9" i="106"/>
  <c r="T13" i="106" s="1"/>
  <c r="R29" i="107"/>
  <c r="S12" i="107"/>
  <c r="S26" i="107"/>
  <c r="S28" i="107" s="1"/>
  <c r="M13" i="107"/>
  <c r="G29" i="107"/>
  <c r="R13" i="107"/>
  <c r="Q13" i="107"/>
  <c r="S9" i="107"/>
  <c r="N29" i="107"/>
  <c r="S20" i="107"/>
  <c r="Q27" i="107"/>
  <c r="P29" i="107"/>
  <c r="K48" i="135"/>
  <c r="G48" i="135"/>
  <c r="E23" i="133"/>
  <c r="I23" i="133"/>
  <c r="M23" i="133"/>
  <c r="Q23" i="133"/>
  <c r="U23" i="133"/>
  <c r="D23" i="133"/>
  <c r="H23" i="133"/>
  <c r="L23" i="133"/>
  <c r="P23" i="133"/>
  <c r="T23" i="133"/>
  <c r="E22" i="131"/>
  <c r="I22" i="131"/>
  <c r="M22" i="131"/>
  <c r="Q22" i="131"/>
  <c r="U22" i="131"/>
  <c r="F22" i="131"/>
  <c r="J22" i="131"/>
  <c r="N22" i="131"/>
  <c r="R22" i="131"/>
  <c r="S64" i="132"/>
  <c r="G70" i="167"/>
  <c r="K70" i="167"/>
  <c r="O70" i="167"/>
  <c r="S70" i="167"/>
  <c r="D70" i="167"/>
  <c r="H70" i="167"/>
  <c r="L70" i="167"/>
  <c r="P70" i="167"/>
  <c r="T70" i="167"/>
  <c r="F36" i="142"/>
  <c r="B36" i="142"/>
  <c r="B38" i="142" s="1"/>
  <c r="I35" i="142"/>
  <c r="I37" i="142" s="1"/>
  <c r="H35" i="142"/>
  <c r="H37" i="142" s="1"/>
  <c r="F35" i="142"/>
  <c r="F37" i="142" s="1"/>
  <c r="F38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M28" i="142" s="1"/>
  <c r="M35" i="142" s="1"/>
  <c r="M37" i="142" s="1"/>
  <c r="I26" i="142"/>
  <c r="I36" i="142" s="1"/>
  <c r="F26" i="142"/>
  <c r="C26" i="142"/>
  <c r="C36" i="142" s="1"/>
  <c r="B26" i="142"/>
  <c r="L25" i="142"/>
  <c r="K25" i="142"/>
  <c r="J25" i="142"/>
  <c r="G25" i="142"/>
  <c r="D25" i="142"/>
  <c r="D26" i="142" s="1"/>
  <c r="D36" i="142" s="1"/>
  <c r="L24" i="142"/>
  <c r="K24" i="142"/>
  <c r="J24" i="142"/>
  <c r="G24" i="142"/>
  <c r="M24" i="142" s="1"/>
  <c r="L23" i="142"/>
  <c r="K23" i="142"/>
  <c r="J23" i="142"/>
  <c r="G23" i="142"/>
  <c r="M23" i="142" s="1"/>
  <c r="D23" i="142"/>
  <c r="L22" i="142"/>
  <c r="H22" i="142"/>
  <c r="K22" i="142" s="1"/>
  <c r="G22" i="142"/>
  <c r="D22" i="142"/>
  <c r="L21" i="142"/>
  <c r="L26" i="142" s="1"/>
  <c r="L36" i="142" s="1"/>
  <c r="H21" i="142"/>
  <c r="E21" i="142"/>
  <c r="K21" i="142" s="1"/>
  <c r="D21" i="142"/>
  <c r="L20" i="142"/>
  <c r="H20" i="142"/>
  <c r="J20" i="142" s="1"/>
  <c r="E20" i="142"/>
  <c r="G20" i="142" s="1"/>
  <c r="D20" i="142"/>
  <c r="L19" i="142"/>
  <c r="H19" i="142"/>
  <c r="J19" i="142" s="1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H11" i="142"/>
  <c r="D11" i="142"/>
  <c r="L10" i="142"/>
  <c r="H10" i="142"/>
  <c r="J10" i="142" s="1"/>
  <c r="D10" i="142"/>
  <c r="L9" i="142"/>
  <c r="L16" i="142" s="1"/>
  <c r="J9" i="142"/>
  <c r="H9" i="142"/>
  <c r="D9" i="142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T29" i="144" s="1"/>
  <c r="R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L26" i="144"/>
  <c r="L36" i="144" s="1"/>
  <c r="J26" i="144"/>
  <c r="J36" i="144" s="1"/>
  <c r="J38" i="144" s="1"/>
  <c r="I26" i="144"/>
  <c r="I36" i="144" s="1"/>
  <c r="I38" i="144" s="1"/>
  <c r="G26" i="144"/>
  <c r="G36" i="144" s="1"/>
  <c r="D26" i="144"/>
  <c r="D36" i="144" s="1"/>
  <c r="S25" i="144"/>
  <c r="T25" i="144" s="1"/>
  <c r="R25" i="144"/>
  <c r="N25" i="144"/>
  <c r="K25" i="144"/>
  <c r="H25" i="144"/>
  <c r="E25" i="144"/>
  <c r="S24" i="144"/>
  <c r="N24" i="144"/>
  <c r="K24" i="144"/>
  <c r="F24" i="144"/>
  <c r="F14" i="144" s="1"/>
  <c r="H14" i="144" s="1"/>
  <c r="C24" i="144"/>
  <c r="E24" i="144" s="1"/>
  <c r="S23" i="144"/>
  <c r="T23" i="144" s="1"/>
  <c r="R23" i="144"/>
  <c r="N23" i="144"/>
  <c r="K23" i="144"/>
  <c r="H23" i="144"/>
  <c r="E23" i="144"/>
  <c r="S22" i="144"/>
  <c r="N22" i="144"/>
  <c r="K22" i="144"/>
  <c r="F22" i="144"/>
  <c r="F12" i="144" s="1"/>
  <c r="C22" i="144"/>
  <c r="E22" i="144" s="1"/>
  <c r="E26" i="144" s="1"/>
  <c r="E36" i="144" s="1"/>
  <c r="S21" i="144"/>
  <c r="O21" i="144"/>
  <c r="R21" i="144" s="1"/>
  <c r="T21" i="144" s="1"/>
  <c r="N21" i="144"/>
  <c r="N26" i="144" s="1"/>
  <c r="N36" i="144" s="1"/>
  <c r="N38" i="144" s="1"/>
  <c r="K21" i="144"/>
  <c r="H21" i="144"/>
  <c r="S20" i="144"/>
  <c r="T20" i="144" s="1"/>
  <c r="R20" i="144"/>
  <c r="N20" i="144"/>
  <c r="K20" i="144"/>
  <c r="H20" i="144"/>
  <c r="E20" i="144"/>
  <c r="S19" i="144"/>
  <c r="S26" i="144" s="1"/>
  <c r="S36" i="144" s="1"/>
  <c r="R19" i="144"/>
  <c r="Q19" i="144"/>
  <c r="N19" i="144"/>
  <c r="K19" i="144"/>
  <c r="K26" i="144" s="1"/>
  <c r="K36" i="144" s="1"/>
  <c r="K38" i="144" s="1"/>
  <c r="H19" i="144"/>
  <c r="E19" i="144"/>
  <c r="P16" i="144"/>
  <c r="N16" i="144"/>
  <c r="M16" i="144"/>
  <c r="L16" i="144"/>
  <c r="J16" i="144"/>
  <c r="I16" i="144"/>
  <c r="G16" i="144"/>
  <c r="D16" i="144"/>
  <c r="T15" i="144"/>
  <c r="S15" i="144"/>
  <c r="R15" i="144"/>
  <c r="N15" i="144"/>
  <c r="K15" i="144"/>
  <c r="H15" i="144"/>
  <c r="E15" i="144"/>
  <c r="S14" i="144"/>
  <c r="N14" i="144"/>
  <c r="K14" i="144"/>
  <c r="C14" i="144"/>
  <c r="T13" i="144"/>
  <c r="S13" i="144"/>
  <c r="R13" i="144"/>
  <c r="N13" i="144"/>
  <c r="K13" i="144"/>
  <c r="H13" i="144"/>
  <c r="E13" i="144"/>
  <c r="S12" i="144"/>
  <c r="N12" i="144"/>
  <c r="K12" i="144"/>
  <c r="C12" i="144"/>
  <c r="R12" i="144" s="1"/>
  <c r="T12" i="144" s="1"/>
  <c r="S11" i="144"/>
  <c r="O11" i="144"/>
  <c r="O16" i="144" s="1"/>
  <c r="N11" i="144"/>
  <c r="K11" i="144"/>
  <c r="H11" i="144"/>
  <c r="T10" i="144"/>
  <c r="S10" i="144"/>
  <c r="R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N38" i="143"/>
  <c r="K38" i="143"/>
  <c r="I38" i="143"/>
  <c r="E38" i="143"/>
  <c r="C38" i="143"/>
  <c r="I37" i="143"/>
  <c r="I39" i="143" s="1"/>
  <c r="H37" i="143"/>
  <c r="H39" i="143" s="1"/>
  <c r="E37" i="143"/>
  <c r="E39" i="143" s="1"/>
  <c r="L36" i="143"/>
  <c r="L38" i="143" s="1"/>
  <c r="K36" i="143"/>
  <c r="I36" i="143"/>
  <c r="H36" i="143"/>
  <c r="H38" i="143" s="1"/>
  <c r="F36" i="143"/>
  <c r="F38" i="143" s="1"/>
  <c r="E36" i="143"/>
  <c r="C36" i="143"/>
  <c r="B36" i="143"/>
  <c r="B38" i="143" s="1"/>
  <c r="O35" i="143"/>
  <c r="N35" i="143"/>
  <c r="P35" i="143" s="1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O32" i="143"/>
  <c r="N32" i="143"/>
  <c r="P32" i="143" s="1"/>
  <c r="J32" i="143"/>
  <c r="G32" i="143"/>
  <c r="D32" i="143"/>
  <c r="O31" i="143"/>
  <c r="P31" i="143" s="1"/>
  <c r="N31" i="143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O29" i="143"/>
  <c r="N29" i="143"/>
  <c r="P29" i="143" s="1"/>
  <c r="J29" i="143"/>
  <c r="J36" i="143" s="1"/>
  <c r="J38" i="143" s="1"/>
  <c r="G29" i="143"/>
  <c r="D29" i="143"/>
  <c r="D36" i="143" s="1"/>
  <c r="D38" i="143" s="1"/>
  <c r="O28" i="143"/>
  <c r="P28" i="143" s="1"/>
  <c r="N28" i="143"/>
  <c r="K27" i="143"/>
  <c r="K37" i="143" s="1"/>
  <c r="K39" i="143" s="1"/>
  <c r="J27" i="143"/>
  <c r="J37" i="143" s="1"/>
  <c r="J39" i="143" s="1"/>
  <c r="I27" i="143"/>
  <c r="H27" i="143"/>
  <c r="F27" i="143"/>
  <c r="F37" i="143" s="1"/>
  <c r="F39" i="143" s="1"/>
  <c r="E27" i="143"/>
  <c r="C27" i="143"/>
  <c r="B27" i="143"/>
  <c r="B37" i="143" s="1"/>
  <c r="B39" i="143" s="1"/>
  <c r="O26" i="143"/>
  <c r="N26" i="143"/>
  <c r="P26" i="143" s="1"/>
  <c r="M26" i="143"/>
  <c r="J26" i="143"/>
  <c r="G26" i="143"/>
  <c r="D26" i="143"/>
  <c r="P25" i="143"/>
  <c r="O25" i="143"/>
  <c r="N25" i="143"/>
  <c r="J25" i="143"/>
  <c r="G25" i="143"/>
  <c r="D25" i="143"/>
  <c r="O24" i="143"/>
  <c r="N24" i="143"/>
  <c r="P24" i="143" s="1"/>
  <c r="J24" i="143"/>
  <c r="G24" i="143"/>
  <c r="D24" i="143"/>
  <c r="P23" i="143"/>
  <c r="O23" i="143"/>
  <c r="N23" i="143"/>
  <c r="J23" i="143"/>
  <c r="G23" i="143"/>
  <c r="D23" i="143"/>
  <c r="N22" i="143"/>
  <c r="L22" i="143"/>
  <c r="L27" i="143" s="1"/>
  <c r="L37" i="143" s="1"/>
  <c r="L39" i="143" s="1"/>
  <c r="J22" i="143"/>
  <c r="G22" i="143"/>
  <c r="D22" i="143"/>
  <c r="O21" i="143"/>
  <c r="N21" i="143"/>
  <c r="P21" i="143" s="1"/>
  <c r="M21" i="143"/>
  <c r="J21" i="143"/>
  <c r="G21" i="143"/>
  <c r="G27" i="143" s="1"/>
  <c r="G37" i="143" s="1"/>
  <c r="G39" i="143" s="1"/>
  <c r="D21" i="143"/>
  <c r="O20" i="143"/>
  <c r="N20" i="143"/>
  <c r="P20" i="143" s="1"/>
  <c r="D20" i="143"/>
  <c r="D27" i="143" s="1"/>
  <c r="D37" i="143" s="1"/>
  <c r="K17" i="143"/>
  <c r="I17" i="143"/>
  <c r="H17" i="143"/>
  <c r="F17" i="143"/>
  <c r="E17" i="143"/>
  <c r="C17" i="143"/>
  <c r="B17" i="143"/>
  <c r="P16" i="143"/>
  <c r="O16" i="143"/>
  <c r="N16" i="143"/>
  <c r="M16" i="143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J14" i="143"/>
  <c r="G14" i="143"/>
  <c r="D14" i="143"/>
  <c r="O13" i="143"/>
  <c r="P13" i="143" s="1"/>
  <c r="N13" i="143"/>
  <c r="J13" i="143"/>
  <c r="G13" i="143"/>
  <c r="N12" i="143"/>
  <c r="L12" i="143"/>
  <c r="M12" i="143" s="1"/>
  <c r="M17" i="143" s="1"/>
  <c r="J12" i="143"/>
  <c r="G12" i="143"/>
  <c r="G17" i="143" s="1"/>
  <c r="D12" i="143"/>
  <c r="P11" i="143"/>
  <c r="O11" i="143"/>
  <c r="N11" i="143"/>
  <c r="M11" i="143"/>
  <c r="J11" i="143"/>
  <c r="J17" i="143" s="1"/>
  <c r="G11" i="143"/>
  <c r="O10" i="143"/>
  <c r="N10" i="143"/>
  <c r="P10" i="143" s="1"/>
  <c r="D10" i="143"/>
  <c r="D17" i="143" s="1"/>
  <c r="O9" i="143"/>
  <c r="N9" i="143"/>
  <c r="P9" i="143" s="1"/>
  <c r="G20" i="168"/>
  <c r="F20" i="168"/>
  <c r="T19" i="168"/>
  <c r="S19" i="168"/>
  <c r="S20" i="168" s="1"/>
  <c r="E19" i="168"/>
  <c r="D19" i="168"/>
  <c r="C19" i="168"/>
  <c r="S18" i="168"/>
  <c r="R18" i="168"/>
  <c r="H18" i="168"/>
  <c r="H20" i="168" s="1"/>
  <c r="G18" i="168"/>
  <c r="F18" i="168"/>
  <c r="T17" i="168"/>
  <c r="S17" i="168"/>
  <c r="R17" i="168"/>
  <c r="R19" i="168" s="1"/>
  <c r="R20" i="168" s="1"/>
  <c r="E17" i="168"/>
  <c r="D17" i="168"/>
  <c r="C17" i="168"/>
  <c r="T14" i="168"/>
  <c r="T18" i="168" s="1"/>
  <c r="T20" i="168" s="1"/>
  <c r="S14" i="168"/>
  <c r="R14" i="168"/>
  <c r="E14" i="168"/>
  <c r="E18" i="168" s="1"/>
  <c r="E20" i="168" s="1"/>
  <c r="D14" i="168"/>
  <c r="D18" i="168" s="1"/>
  <c r="D20" i="168" s="1"/>
  <c r="C14" i="168"/>
  <c r="C18" i="168" s="1"/>
  <c r="C20" i="168" s="1"/>
  <c r="T13" i="168"/>
  <c r="S10" i="168"/>
  <c r="R10" i="168"/>
  <c r="C10" i="168"/>
  <c r="T31" i="106" l="1"/>
  <c r="S13" i="107"/>
  <c r="S27" i="107"/>
  <c r="S29" i="107" s="1"/>
  <c r="Q29" i="107"/>
  <c r="M20" i="142"/>
  <c r="I38" i="142"/>
  <c r="L38" i="142"/>
  <c r="C38" i="142"/>
  <c r="K19" i="142"/>
  <c r="K20" i="142"/>
  <c r="E9" i="142"/>
  <c r="E10" i="142"/>
  <c r="E11" i="142"/>
  <c r="H12" i="142"/>
  <c r="D16" i="142"/>
  <c r="G19" i="142"/>
  <c r="G21" i="142"/>
  <c r="M21" i="142" s="1"/>
  <c r="J22" i="142"/>
  <c r="M22" i="142" s="1"/>
  <c r="M25" i="142"/>
  <c r="H26" i="142"/>
  <c r="H36" i="142" s="1"/>
  <c r="H38" i="142" s="1"/>
  <c r="D35" i="142"/>
  <c r="D37" i="142" s="1"/>
  <c r="D38" i="142" s="1"/>
  <c r="F16" i="144"/>
  <c r="H12" i="144"/>
  <c r="H16" i="144" s="1"/>
  <c r="D38" i="144"/>
  <c r="L38" i="144"/>
  <c r="R14" i="144"/>
  <c r="T14" i="144" s="1"/>
  <c r="G38" i="144"/>
  <c r="M38" i="144"/>
  <c r="S38" i="144"/>
  <c r="E38" i="144"/>
  <c r="C16" i="144"/>
  <c r="H22" i="144"/>
  <c r="H26" i="144" s="1"/>
  <c r="H36" i="144" s="1"/>
  <c r="H38" i="144" s="1"/>
  <c r="R11" i="144"/>
  <c r="E12" i="144"/>
  <c r="E14" i="144"/>
  <c r="E16" i="144" s="1"/>
  <c r="T19" i="144"/>
  <c r="Q21" i="144"/>
  <c r="Q26" i="144" s="1"/>
  <c r="Q36" i="144" s="1"/>
  <c r="Q38" i="144" s="1"/>
  <c r="C26" i="144"/>
  <c r="C36" i="144" s="1"/>
  <c r="C38" i="144" s="1"/>
  <c r="O26" i="144"/>
  <c r="O36" i="144" s="1"/>
  <c r="O38" i="144" s="1"/>
  <c r="R22" i="144"/>
  <c r="T22" i="144" s="1"/>
  <c r="R24" i="144"/>
  <c r="T24" i="144" s="1"/>
  <c r="S35" i="144"/>
  <c r="S37" i="144" s="1"/>
  <c r="T9" i="144"/>
  <c r="Q11" i="144"/>
  <c r="Q16" i="144" s="1"/>
  <c r="H24" i="144"/>
  <c r="F26" i="144"/>
  <c r="F36" i="144" s="1"/>
  <c r="F38" i="144" s="1"/>
  <c r="T28" i="144"/>
  <c r="T35" i="144" s="1"/>
  <c r="T37" i="144" s="1"/>
  <c r="M27" i="143"/>
  <c r="M37" i="143" s="1"/>
  <c r="M39" i="143" s="1"/>
  <c r="O27" i="143"/>
  <c r="O37" i="143" s="1"/>
  <c r="P36" i="143"/>
  <c r="P38" i="143" s="1"/>
  <c r="D39" i="143"/>
  <c r="O12" i="143"/>
  <c r="L17" i="143"/>
  <c r="M22" i="143"/>
  <c r="C37" i="143"/>
  <c r="C39" i="143" s="1"/>
  <c r="N27" i="143"/>
  <c r="O36" i="143"/>
  <c r="O38" i="143" s="1"/>
  <c r="N17" i="143"/>
  <c r="O22" i="143"/>
  <c r="P22" i="143" s="1"/>
  <c r="D28" i="140"/>
  <c r="B28" i="141"/>
  <c r="I27" i="141"/>
  <c r="F27" i="141"/>
  <c r="L27" i="141" s="1"/>
  <c r="C27" i="141"/>
  <c r="G26" i="141"/>
  <c r="G28" i="141" s="1"/>
  <c r="K25" i="141"/>
  <c r="H25" i="141"/>
  <c r="H27" i="141" s="1"/>
  <c r="G25" i="141"/>
  <c r="E25" i="141"/>
  <c r="E27" i="141" s="1"/>
  <c r="L24" i="141"/>
  <c r="M24" i="141" s="1"/>
  <c r="K24" i="141"/>
  <c r="J24" i="141"/>
  <c r="L23" i="141"/>
  <c r="M23" i="141" s="1"/>
  <c r="K23" i="141"/>
  <c r="J23" i="141"/>
  <c r="L22" i="141"/>
  <c r="M22" i="141" s="1"/>
  <c r="K22" i="141"/>
  <c r="J22" i="141"/>
  <c r="L21" i="141"/>
  <c r="M21" i="141" s="1"/>
  <c r="M25" i="141" s="1"/>
  <c r="K21" i="141"/>
  <c r="J21" i="141"/>
  <c r="J25" i="141" s="1"/>
  <c r="J27" i="141" s="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C19" i="141"/>
  <c r="C26" i="141" s="1"/>
  <c r="L18" i="141"/>
  <c r="K18" i="141"/>
  <c r="M18" i="141" s="1"/>
  <c r="M17" i="141"/>
  <c r="L17" i="141"/>
  <c r="K17" i="141"/>
  <c r="J17" i="141"/>
  <c r="M16" i="141"/>
  <c r="L16" i="141"/>
  <c r="K16" i="141"/>
  <c r="J16" i="141"/>
  <c r="M15" i="141"/>
  <c r="M19" i="141" s="1"/>
  <c r="L15" i="141"/>
  <c r="L19" i="141" s="1"/>
  <c r="K15" i="141"/>
  <c r="K19" i="141" s="1"/>
  <c r="J15" i="141"/>
  <c r="J19" i="141" s="1"/>
  <c r="J26" i="141" s="1"/>
  <c r="I12" i="141"/>
  <c r="H12" i="141"/>
  <c r="G12" i="141"/>
  <c r="F12" i="141"/>
  <c r="E12" i="141"/>
  <c r="M11" i="141"/>
  <c r="L11" i="141"/>
  <c r="K11" i="141"/>
  <c r="L10" i="141"/>
  <c r="M10" i="141" s="1"/>
  <c r="K10" i="141"/>
  <c r="J10" i="141"/>
  <c r="L9" i="141"/>
  <c r="M9" i="141" s="1"/>
  <c r="K9" i="141"/>
  <c r="J9" i="141"/>
  <c r="L8" i="141"/>
  <c r="M8" i="141" s="1"/>
  <c r="M12" i="141" s="1"/>
  <c r="K8" i="141"/>
  <c r="K12" i="141" s="1"/>
  <c r="J8" i="141"/>
  <c r="J12" i="141" s="1"/>
  <c r="C28" i="139"/>
  <c r="I28" i="139" s="1"/>
  <c r="I27" i="139"/>
  <c r="C27" i="139"/>
  <c r="B27" i="139"/>
  <c r="H27" i="139" s="1"/>
  <c r="J27" i="139" s="1"/>
  <c r="E26" i="139"/>
  <c r="C26" i="139"/>
  <c r="I26" i="139" s="1"/>
  <c r="E24" i="139"/>
  <c r="H24" i="139" s="1"/>
  <c r="D24" i="139"/>
  <c r="F24" i="139" s="1"/>
  <c r="I24" i="139" s="1"/>
  <c r="G23" i="139"/>
  <c r="F23" i="139"/>
  <c r="I23" i="139" s="1"/>
  <c r="J23" i="139" s="1"/>
  <c r="E23" i="139"/>
  <c r="D23" i="139"/>
  <c r="F22" i="139"/>
  <c r="I22" i="139" s="1"/>
  <c r="E22" i="139"/>
  <c r="H22" i="139" s="1"/>
  <c r="J22" i="139" s="1"/>
  <c r="D22" i="139"/>
  <c r="E21" i="139"/>
  <c r="H21" i="139" s="1"/>
  <c r="D21" i="139"/>
  <c r="D25" i="139" s="1"/>
  <c r="D19" i="139"/>
  <c r="D26" i="139" s="1"/>
  <c r="B19" i="139"/>
  <c r="B26" i="139" s="1"/>
  <c r="I18" i="139"/>
  <c r="H18" i="139"/>
  <c r="J18" i="139" s="1"/>
  <c r="I17" i="139"/>
  <c r="H17" i="139"/>
  <c r="J17" i="139" s="1"/>
  <c r="J16" i="139"/>
  <c r="I16" i="139"/>
  <c r="H16" i="139"/>
  <c r="J15" i="139"/>
  <c r="I15" i="139"/>
  <c r="I19" i="139" s="1"/>
  <c r="D12" i="139"/>
  <c r="C12" i="139"/>
  <c r="B12" i="139"/>
  <c r="I11" i="139"/>
  <c r="J11" i="139" s="1"/>
  <c r="H11" i="139"/>
  <c r="I10" i="139"/>
  <c r="H10" i="139"/>
  <c r="J10" i="139" s="1"/>
  <c r="I9" i="139"/>
  <c r="H9" i="139"/>
  <c r="J9" i="139" s="1"/>
  <c r="J8" i="139"/>
  <c r="I8" i="139"/>
  <c r="I12" i="139" s="1"/>
  <c r="H8" i="139"/>
  <c r="S28" i="138"/>
  <c r="I28" i="138"/>
  <c r="B28" i="138"/>
  <c r="O27" i="138"/>
  <c r="L27" i="138"/>
  <c r="K27" i="138"/>
  <c r="H27" i="138"/>
  <c r="F27" i="138"/>
  <c r="R27" i="138" s="1"/>
  <c r="E27" i="138"/>
  <c r="S26" i="138"/>
  <c r="L26" i="138"/>
  <c r="L28" i="138" s="1"/>
  <c r="I26" i="138"/>
  <c r="H26" i="138"/>
  <c r="H28" i="138" s="1"/>
  <c r="D26" i="138"/>
  <c r="C26" i="138"/>
  <c r="C28" i="138" s="1"/>
  <c r="B26" i="138"/>
  <c r="O25" i="138"/>
  <c r="N25" i="138"/>
  <c r="N27" i="138" s="1"/>
  <c r="L25" i="138"/>
  <c r="K25" i="138"/>
  <c r="G25" i="138"/>
  <c r="G27" i="138" s="1"/>
  <c r="D25" i="138"/>
  <c r="D27" i="138" s="1"/>
  <c r="R24" i="138"/>
  <c r="S24" i="138" s="1"/>
  <c r="Q24" i="138"/>
  <c r="P24" i="138"/>
  <c r="M24" i="138"/>
  <c r="J24" i="138"/>
  <c r="R23" i="138"/>
  <c r="Q23" i="138"/>
  <c r="S23" i="138" s="1"/>
  <c r="P23" i="138"/>
  <c r="M23" i="138"/>
  <c r="J23" i="138"/>
  <c r="R22" i="138"/>
  <c r="R25" i="138" s="1"/>
  <c r="Q22" i="138"/>
  <c r="S22" i="138" s="1"/>
  <c r="P22" i="138"/>
  <c r="P25" i="138" s="1"/>
  <c r="P27" i="138" s="1"/>
  <c r="M22" i="138"/>
  <c r="M25" i="138" s="1"/>
  <c r="M27" i="138" s="1"/>
  <c r="J22" i="138"/>
  <c r="R21" i="138"/>
  <c r="Q21" i="138"/>
  <c r="Q25" i="138" s="1"/>
  <c r="J21" i="138"/>
  <c r="J25" i="138" s="1"/>
  <c r="J27" i="138" s="1"/>
  <c r="O19" i="138"/>
  <c r="O26" i="138" s="1"/>
  <c r="O28" i="138" s="1"/>
  <c r="N19" i="138"/>
  <c r="N26" i="138" s="1"/>
  <c r="N28" i="138" s="1"/>
  <c r="K19" i="138"/>
  <c r="K26" i="138" s="1"/>
  <c r="K28" i="138" s="1"/>
  <c r="I19" i="138"/>
  <c r="G19" i="138"/>
  <c r="G26" i="138" s="1"/>
  <c r="G28" i="138" s="1"/>
  <c r="F19" i="138"/>
  <c r="F26" i="138" s="1"/>
  <c r="F28" i="138" s="1"/>
  <c r="E19" i="138"/>
  <c r="E26" i="138" s="1"/>
  <c r="E28" i="138" s="1"/>
  <c r="R18" i="138"/>
  <c r="Q18" i="138"/>
  <c r="S18" i="138" s="1"/>
  <c r="P18" i="138"/>
  <c r="M18" i="138"/>
  <c r="J18" i="138"/>
  <c r="S17" i="138"/>
  <c r="R17" i="138"/>
  <c r="Q17" i="138"/>
  <c r="P17" i="138"/>
  <c r="M17" i="138"/>
  <c r="J17" i="138"/>
  <c r="R16" i="138"/>
  <c r="S16" i="138" s="1"/>
  <c r="P16" i="138"/>
  <c r="P19" i="138" s="1"/>
  <c r="P26" i="138" s="1"/>
  <c r="P28" i="138" s="1"/>
  <c r="M16" i="138"/>
  <c r="M19" i="138" s="1"/>
  <c r="M26" i="138" s="1"/>
  <c r="M28" i="138" s="1"/>
  <c r="R15" i="138"/>
  <c r="R19" i="138" s="1"/>
  <c r="Q15" i="138"/>
  <c r="S15" i="138" s="1"/>
  <c r="P15" i="138"/>
  <c r="M15" i="138"/>
  <c r="J15" i="138"/>
  <c r="J19" i="138" s="1"/>
  <c r="J26" i="138" s="1"/>
  <c r="J28" i="138" s="1"/>
  <c r="O12" i="138"/>
  <c r="N12" i="138"/>
  <c r="L12" i="138"/>
  <c r="K12" i="138"/>
  <c r="J12" i="138"/>
  <c r="I12" i="138"/>
  <c r="G12" i="138"/>
  <c r="F12" i="138"/>
  <c r="E12" i="138"/>
  <c r="R11" i="138"/>
  <c r="Q11" i="138"/>
  <c r="S11" i="138" s="1"/>
  <c r="P11" i="138"/>
  <c r="M11" i="138"/>
  <c r="J11" i="138"/>
  <c r="R10" i="138"/>
  <c r="Q10" i="138"/>
  <c r="S10" i="138" s="1"/>
  <c r="M10" i="138"/>
  <c r="R9" i="138"/>
  <c r="S9" i="138" s="1"/>
  <c r="M9" i="138"/>
  <c r="M12" i="138" s="1"/>
  <c r="R8" i="138"/>
  <c r="R12" i="138" s="1"/>
  <c r="S12" i="138" s="1"/>
  <c r="Q8" i="138"/>
  <c r="S8" i="138" s="1"/>
  <c r="P8" i="138"/>
  <c r="P12" i="138" s="1"/>
  <c r="J8" i="140"/>
  <c r="M8" i="140"/>
  <c r="N8" i="140"/>
  <c r="O8" i="140"/>
  <c r="P8" i="140"/>
  <c r="D9" i="140"/>
  <c r="G9" i="140"/>
  <c r="J9" i="140"/>
  <c r="M9" i="140"/>
  <c r="N9" i="140"/>
  <c r="O9" i="140"/>
  <c r="P9" i="140"/>
  <c r="D10" i="140"/>
  <c r="G10" i="140"/>
  <c r="J10" i="140"/>
  <c r="M10" i="140"/>
  <c r="N10" i="140"/>
  <c r="O10" i="140"/>
  <c r="P10" i="140"/>
  <c r="D11" i="140"/>
  <c r="G11" i="140"/>
  <c r="J11" i="140"/>
  <c r="M11" i="140"/>
  <c r="N11" i="140"/>
  <c r="O11" i="140"/>
  <c r="P11" i="140"/>
  <c r="B12" i="140"/>
  <c r="C12" i="140"/>
  <c r="D12" i="140"/>
  <c r="E12" i="140"/>
  <c r="F12" i="140"/>
  <c r="G12" i="140"/>
  <c r="H12" i="140"/>
  <c r="I12" i="140"/>
  <c r="J12" i="140"/>
  <c r="K12" i="140"/>
  <c r="L12" i="140"/>
  <c r="M12" i="140"/>
  <c r="N12" i="140"/>
  <c r="O12" i="140"/>
  <c r="P12" i="140"/>
  <c r="D15" i="140"/>
  <c r="G15" i="140"/>
  <c r="J15" i="140"/>
  <c r="M15" i="140"/>
  <c r="N15" i="140"/>
  <c r="O15" i="140"/>
  <c r="P15" i="140"/>
  <c r="D16" i="140"/>
  <c r="J16" i="140"/>
  <c r="M16" i="140"/>
  <c r="N16" i="140"/>
  <c r="O16" i="140"/>
  <c r="P16" i="140"/>
  <c r="D17" i="140"/>
  <c r="J17" i="140"/>
  <c r="M17" i="140"/>
  <c r="N17" i="140"/>
  <c r="O17" i="140"/>
  <c r="P17" i="140"/>
  <c r="D18" i="140"/>
  <c r="G18" i="140"/>
  <c r="J18" i="140"/>
  <c r="M18" i="140"/>
  <c r="N18" i="140"/>
  <c r="O18" i="140"/>
  <c r="P18" i="140"/>
  <c r="B19" i="140"/>
  <c r="C19" i="140"/>
  <c r="D19" i="140"/>
  <c r="E19" i="140"/>
  <c r="F19" i="140"/>
  <c r="G19" i="140"/>
  <c r="H19" i="140"/>
  <c r="I19" i="140"/>
  <c r="J19" i="140"/>
  <c r="K19" i="140"/>
  <c r="L19" i="140"/>
  <c r="M19" i="140"/>
  <c r="N19" i="140"/>
  <c r="O19" i="140"/>
  <c r="P19" i="140"/>
  <c r="J21" i="140"/>
  <c r="K21" i="140"/>
  <c r="L21" i="140"/>
  <c r="O21" i="140" s="1"/>
  <c r="M21" i="140"/>
  <c r="M25" i="140" s="1"/>
  <c r="N21" i="140"/>
  <c r="J22" i="140"/>
  <c r="K22" i="140"/>
  <c r="L22" i="140"/>
  <c r="M22" i="140"/>
  <c r="N22" i="140"/>
  <c r="O22" i="140"/>
  <c r="P22" i="140"/>
  <c r="J23" i="140"/>
  <c r="N23" i="140"/>
  <c r="O23" i="140"/>
  <c r="P23" i="140"/>
  <c r="J24" i="140"/>
  <c r="K24" i="140"/>
  <c r="L24" i="140"/>
  <c r="M24" i="140"/>
  <c r="N24" i="140"/>
  <c r="P24" i="140" s="1"/>
  <c r="O24" i="140"/>
  <c r="H25" i="140"/>
  <c r="I25" i="140"/>
  <c r="J25" i="140"/>
  <c r="K25" i="140"/>
  <c r="N25" i="140"/>
  <c r="B26" i="140"/>
  <c r="C26" i="140"/>
  <c r="D26" i="140"/>
  <c r="E26" i="140"/>
  <c r="F26" i="140"/>
  <c r="G26" i="140"/>
  <c r="H26" i="140"/>
  <c r="I26" i="140"/>
  <c r="J26" i="140"/>
  <c r="J28" i="140" s="1"/>
  <c r="K26" i="140"/>
  <c r="L26" i="140"/>
  <c r="M26" i="140"/>
  <c r="N26" i="140"/>
  <c r="P26" i="140" s="1"/>
  <c r="O26" i="140"/>
  <c r="B27" i="140"/>
  <c r="C27" i="140"/>
  <c r="D27" i="140"/>
  <c r="E27" i="140"/>
  <c r="F27" i="140"/>
  <c r="G27" i="140"/>
  <c r="H27" i="140"/>
  <c r="I27" i="140"/>
  <c r="J27" i="140"/>
  <c r="N27" i="140"/>
  <c r="O27" i="140"/>
  <c r="P27" i="140"/>
  <c r="B28" i="140"/>
  <c r="C28" i="140"/>
  <c r="O28" i="140" s="1"/>
  <c r="E28" i="140"/>
  <c r="N28" i="140" s="1"/>
  <c r="P28" i="140" s="1"/>
  <c r="F28" i="140"/>
  <c r="G28" i="140"/>
  <c r="H28" i="140"/>
  <c r="I28" i="140"/>
  <c r="K28" i="140"/>
  <c r="L28" i="140"/>
  <c r="M28" i="140"/>
  <c r="K12" i="142" l="1"/>
  <c r="J12" i="142"/>
  <c r="E16" i="142"/>
  <c r="G9" i="142"/>
  <c r="K9" i="142"/>
  <c r="G11" i="142"/>
  <c r="M11" i="142" s="1"/>
  <c r="K11" i="142"/>
  <c r="K26" i="142"/>
  <c r="K36" i="142" s="1"/>
  <c r="K38" i="142" s="1"/>
  <c r="H16" i="142"/>
  <c r="G26" i="142"/>
  <c r="G36" i="142" s="1"/>
  <c r="G38" i="142" s="1"/>
  <c r="M19" i="142"/>
  <c r="M26" i="142" s="1"/>
  <c r="M36" i="142" s="1"/>
  <c r="M38" i="142" s="1"/>
  <c r="G10" i="142"/>
  <c r="M10" i="142" s="1"/>
  <c r="K10" i="142"/>
  <c r="J26" i="142"/>
  <c r="J36" i="142" s="1"/>
  <c r="J38" i="142" s="1"/>
  <c r="T26" i="144"/>
  <c r="T36" i="144" s="1"/>
  <c r="T38" i="144" s="1"/>
  <c r="T16" i="144"/>
  <c r="R26" i="144"/>
  <c r="R36" i="144" s="1"/>
  <c r="R38" i="144" s="1"/>
  <c r="R16" i="144"/>
  <c r="T11" i="144"/>
  <c r="O17" i="143"/>
  <c r="P12" i="143"/>
  <c r="P17" i="143" s="1"/>
  <c r="O39" i="143"/>
  <c r="N37" i="143"/>
  <c r="N39" i="143" s="1"/>
  <c r="P27" i="143"/>
  <c r="P37" i="143" s="1"/>
  <c r="P39" i="143" s="1"/>
  <c r="C28" i="141"/>
  <c r="L28" i="141" s="1"/>
  <c r="L26" i="141"/>
  <c r="E28" i="141"/>
  <c r="K26" i="141"/>
  <c r="K27" i="141"/>
  <c r="M27" i="141" s="1"/>
  <c r="K28" i="141"/>
  <c r="M28" i="141" s="1"/>
  <c r="J28" i="141"/>
  <c r="L25" i="141"/>
  <c r="L12" i="141"/>
  <c r="D28" i="139"/>
  <c r="E25" i="139"/>
  <c r="F25" i="139" s="1"/>
  <c r="D27" i="139"/>
  <c r="H25" i="139"/>
  <c r="J25" i="139" s="1"/>
  <c r="J21" i="139"/>
  <c r="B28" i="139"/>
  <c r="H28" i="139" s="1"/>
  <c r="J28" i="139" s="1"/>
  <c r="H26" i="139"/>
  <c r="J26" i="139" s="1"/>
  <c r="J24" i="139"/>
  <c r="H12" i="139"/>
  <c r="J12" i="139" s="1"/>
  <c r="H19" i="139"/>
  <c r="J19" i="139" s="1"/>
  <c r="F21" i="139"/>
  <c r="I21" i="139" s="1"/>
  <c r="I25" i="139" s="1"/>
  <c r="G22" i="139"/>
  <c r="G21" i="139"/>
  <c r="G24" i="139"/>
  <c r="D28" i="138"/>
  <c r="Q27" i="138"/>
  <c r="S27" i="138" s="1"/>
  <c r="S19" i="138"/>
  <c r="Q19" i="138"/>
  <c r="S21" i="138"/>
  <c r="S25" i="138" s="1"/>
  <c r="O25" i="140"/>
  <c r="P25" i="140" s="1"/>
  <c r="P21" i="140"/>
  <c r="L25" i="140"/>
  <c r="G16" i="142" l="1"/>
  <c r="M9" i="142"/>
  <c r="M12" i="142"/>
  <c r="J16" i="142"/>
  <c r="K16" i="142"/>
  <c r="M26" i="141"/>
  <c r="G25" i="139"/>
  <c r="M16" i="142" l="1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F20" i="145" l="1"/>
  <c r="B20" i="145"/>
  <c r="C19" i="145"/>
  <c r="C21" i="145" s="1"/>
  <c r="H18" i="145"/>
  <c r="H20" i="145" s="1"/>
  <c r="G18" i="145"/>
  <c r="G20" i="145" s="1"/>
  <c r="F18" i="145"/>
  <c r="E18" i="145"/>
  <c r="E20" i="145" s="1"/>
  <c r="D18" i="145"/>
  <c r="D20" i="145" s="1"/>
  <c r="C18" i="145"/>
  <c r="C20" i="145" s="1"/>
  <c r="B18" i="145"/>
  <c r="I17" i="145"/>
  <c r="I18" i="145" s="1"/>
  <c r="I20" i="145" s="1"/>
  <c r="H17" i="145"/>
  <c r="G17" i="145"/>
  <c r="D17" i="145"/>
  <c r="J17" i="145" s="1"/>
  <c r="J18" i="145" s="1"/>
  <c r="J20" i="145" s="1"/>
  <c r="I15" i="145"/>
  <c r="I19" i="145" s="1"/>
  <c r="I21" i="145" s="1"/>
  <c r="F15" i="145"/>
  <c r="F19" i="145" s="1"/>
  <c r="F21" i="145" s="1"/>
  <c r="E15" i="145"/>
  <c r="E19" i="145" s="1"/>
  <c r="C15" i="145"/>
  <c r="B15" i="145"/>
  <c r="B19" i="145" s="1"/>
  <c r="B21" i="145" s="1"/>
  <c r="I14" i="145"/>
  <c r="H14" i="145"/>
  <c r="H15" i="145" s="1"/>
  <c r="H19" i="145" s="1"/>
  <c r="H21" i="145" s="1"/>
  <c r="G14" i="145"/>
  <c r="G15" i="145" s="1"/>
  <c r="G19" i="145" s="1"/>
  <c r="G21" i="145" s="1"/>
  <c r="D14" i="145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J14" i="145" l="1"/>
  <c r="J15" i="145" s="1"/>
  <c r="J19" i="145" s="1"/>
  <c r="J10" i="145"/>
  <c r="J11" i="145" s="1"/>
  <c r="D11" i="145"/>
  <c r="E21" i="145"/>
  <c r="J21" i="145"/>
  <c r="D15" i="145"/>
  <c r="D19" i="145" s="1"/>
  <c r="D21" i="145" s="1"/>
  <c r="W12" i="165" l="1"/>
  <c r="U12" i="165" l="1"/>
  <c r="V12" i="165"/>
  <c r="C19" i="165" l="1"/>
  <c r="D19" i="165"/>
  <c r="D26" i="165" s="1"/>
  <c r="E19" i="165"/>
  <c r="E26" i="165" s="1"/>
  <c r="F19" i="165"/>
  <c r="G19" i="165"/>
  <c r="H19" i="165"/>
  <c r="I19" i="165"/>
  <c r="J19" i="165"/>
  <c r="K19" i="165"/>
  <c r="L19" i="165"/>
  <c r="L26" i="165" s="1"/>
  <c r="M19" i="165"/>
  <c r="N19" i="165"/>
  <c r="N26" i="165" s="1"/>
  <c r="O19" i="165"/>
  <c r="P19" i="165"/>
  <c r="Q19" i="165"/>
  <c r="R19" i="165"/>
  <c r="R26" i="165" s="1"/>
  <c r="S19" i="165"/>
  <c r="S26" i="165" s="1"/>
  <c r="T19" i="165"/>
  <c r="T26" i="165" s="1"/>
  <c r="V19" i="165" l="1"/>
  <c r="U19" i="165"/>
  <c r="Q12" i="165"/>
  <c r="T52" i="158"/>
  <c r="T53" i="158" s="1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5" i="165"/>
  <c r="E25" i="165"/>
  <c r="F25" i="165"/>
  <c r="F26" i="165" s="1"/>
  <c r="G25" i="165"/>
  <c r="G26" i="165" s="1"/>
  <c r="H25" i="165"/>
  <c r="H26" i="165" s="1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R53" i="158"/>
  <c r="T45" i="158"/>
  <c r="C25" i="165"/>
  <c r="C26" i="165" s="1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V26" i="165" l="1"/>
  <c r="U26" i="165"/>
  <c r="D20" i="108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<sst xmlns="http://schemas.openxmlformats.org/spreadsheetml/2006/main" count="3169" uniqueCount="387">
  <si>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</si>
  <si>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</si>
  <si>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</si>
  <si>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</si>
  <si>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</si>
  <si>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</si>
  <si>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</si>
  <si>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</si>
  <si>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</si>
  <si>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</si>
  <si>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</si>
  <si>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</si>
  <si>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</si>
  <si>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</si>
  <si>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</si>
  <si>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</si>
  <si>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</si>
  <si>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</si>
  <si>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</si>
  <si>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</si>
  <si>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</si>
  <si>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</si>
  <si>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</si>
  <si>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</si>
  <si>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</si>
  <si>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</si>
  <si>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</si>
  <si>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</si>
  <si>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</si>
  <si>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</si>
  <si>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</si>
  <si>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</si>
  <si>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</si>
  <si>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</si>
  <si>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</si>
  <si>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</si>
  <si>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</si>
  <si>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</si>
  <si>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</si>
  <si>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</si>
  <si>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</si>
  <si>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</si>
  <si>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</si>
  <si>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</si>
  <si>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</si>
  <si>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</si>
  <si>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</si>
  <si>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</si>
  <si>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</si>
  <si>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</si>
  <si>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</si>
  <si>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</si>
  <si>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</si>
  <si>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</si>
  <si>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</si>
  <si>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</si>
  <si>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</si>
  <si>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</si>
  <si>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</si>
  <si>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</si>
  <si>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</si>
  <si>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</si>
  <si>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</si>
  <si>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</si>
  <si>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</si>
  <si>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</si>
  <si>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</si>
  <si>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</si>
  <si>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</si>
  <si>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</si>
  <si>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</si>
  <si>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</si>
  <si>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</si>
  <si>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</si>
  <si>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</si>
  <si>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</si>
  <si>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</si>
  <si>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</si>
  <si>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</si>
  <si>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</si>
  <si>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</si>
  <si>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</si>
  <si>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</si>
  <si>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</si>
  <si>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</si>
  <si>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</si>
  <si>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</si>
  <si>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</si>
  <si>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</si>
  <si>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</si>
  <si>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</si>
  <si>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</si>
  <si>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</si>
  <si>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</si>
  <si>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</si>
  <si>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</si>
  <si>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</si>
  <si>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</si>
  <si>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</si>
  <si>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</si>
  <si>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</si>
  <si>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</si>
  <si>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</si>
  <si>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</si>
  <si>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</si>
  <si>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</si>
  <si>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</si>
  <si>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</si>
  <si>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</si>
  <si>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</si>
  <si>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</si>
  <si>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</si>
  <si>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</si>
  <si>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</si>
  <si>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</si>
  <si>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</si>
  <si>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</si>
  <si>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</si>
  <si>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</si>
  <si>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</si>
  <si>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</si>
  <si>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</si>
  <si>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</si>
  <si>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</si>
  <si>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</si>
  <si>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</si>
  <si>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</si>
  <si>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</si>
  <si>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</si>
  <si>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</si>
  <si>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</si>
  <si>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</si>
  <si>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</si>
  <si>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</si>
  <si>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</si>
  <si>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</si>
  <si>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</si>
  <si>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</si>
  <si>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</si>
  <si>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</si>
  <si>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</si>
  <si>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</si>
  <si>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</si>
  <si>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</si>
  <si>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</si>
  <si>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</si>
  <si>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</si>
  <si>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</si>
  <si>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</si>
  <si>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</si>
  <si>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</si>
  <si>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</si>
  <si>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</si>
  <si>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</si>
  <si>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</si>
  <si>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</si>
  <si>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</si>
  <si>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</si>
  <si>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</si>
  <si>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</si>
  <si>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</si>
  <si>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</si>
  <si>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</si>
  <si>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</si>
  <si>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</si>
  <si>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</si>
  <si>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</si>
  <si>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</si>
  <si>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</si>
  <si>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</si>
  <si>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</si>
  <si>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</si>
  <si>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</si>
  <si>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</si>
  <si>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</si>
  <si>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</si>
  <si>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</si>
  <si>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</si>
  <si>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</si>
  <si>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</si>
  <si>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</si>
  <si>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</si>
  <si>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</si>
  <si>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</si>
  <si>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</si>
  <si>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</si>
  <si>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</si>
  <si>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</si>
  <si>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</si>
  <si>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</si>
  <si>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</si>
  <si>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</si>
  <si>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</si>
  <si>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</si>
  <si>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</si>
  <si>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</si>
  <si>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</si>
  <si>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</si>
  <si>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</si>
  <si>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</si>
  <si>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</si>
  <si>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</si>
  <si>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</si>
  <si>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</si>
  <si>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</si>
  <si>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</si>
  <si>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</si>
  <si>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</si>
  <si>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</si>
  <si>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</si>
  <si>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</si>
  <si>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</si>
  <si>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</si>
  <si>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</si>
  <si>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</si>
  <si>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</si>
  <si>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</si>
  <si>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</si>
  <si>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</si>
  <si>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</si>
  <si>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</si>
  <si>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</si>
  <si>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</si>
  <si>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</si>
  <si>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</si>
  <si>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</si>
  <si>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</si>
  <si>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</si>
  <si>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</si>
  <si>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</si>
  <si>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</si>
  <si>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</si>
  <si>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</si>
  <si>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</si>
  <si>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</si>
  <si>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</si>
  <si>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</si>
  <si>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</si>
  <si>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</si>
  <si>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</si>
  <si>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</si>
  <si>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</si>
  <si>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</si>
  <si>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</si>
  <si>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</si>
  <si>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</si>
  <si>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</si>
  <si>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</si>
  <si>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</si>
  <si>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</si>
  <si>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</si>
  <si>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</si>
  <si>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</si>
  <si>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</si>
  <si>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</si>
  <si>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</si>
  <si>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</si>
  <si>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</si>
  <si>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</si>
  <si>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</si>
  <si>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</si>
  <si>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</si>
  <si>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</si>
  <si>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</si>
  <si>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</si>
  <si>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</si>
  <si>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</si>
  <si>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</si>
  <si>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</si>
  <si>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</si>
  <si>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</si>
  <si>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</si>
  <si>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</si>
  <si>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</si>
  <si>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</si>
  <si>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</si>
  <si>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</si>
  <si>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</si>
  <si>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</si>
  <si>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</si>
  <si>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</si>
  <si>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</si>
  <si>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</si>
  <si>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</si>
  <si>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</si>
  <si>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</si>
  <si>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</si>
  <si>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</si>
  <si>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</si>
  <si>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</si>
  <si>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</si>
  <si>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</si>
  <si>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</si>
  <si>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</si>
  <si>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</si>
  <si>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</si>
  <si>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</si>
  <si>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</si>
  <si>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</si>
  <si>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</si>
  <si>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</si>
  <si>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</si>
  <si>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</si>
  <si>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</si>
  <si>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</si>
  <si>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</si>
  <si>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</si>
  <si>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</si>
  <si>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</si>
  <si>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</si>
  <si>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</si>
  <si>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</si>
  <si>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</si>
  <si>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</si>
  <si>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</si>
  <si>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</si>
  <si>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</si>
  <si>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</si>
  <si>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</si>
  <si>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</si>
  <si>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</si>
  <si>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</si>
  <si>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</si>
  <si>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</si>
  <si>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</si>
  <si>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</si>
  <si>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</si>
  <si>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</si>
  <si>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</si>
  <si>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</si>
  <si>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</si>
  <si>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</si>
  <si>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</si>
  <si>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</si>
  <si>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</si>
  <si>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</si>
  <si>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</si>
  <si>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</si>
  <si>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</si>
  <si>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</si>
  <si>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</si>
  <si>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</si>
  <si>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</si>
  <si>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</si>
  <si>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исп. Горбаченко Т.А.</t>
  </si>
  <si>
    <t>5(магистры)</t>
  </si>
  <si>
    <t>АКАДЕМИЯ СТРОИТЕЛЬСТВА ИАРХИТЕКТУРЫ</t>
  </si>
  <si>
    <t>\</t>
  </si>
  <si>
    <t>43.03.03 Гостиничное дело</t>
  </si>
  <si>
    <t>43.03.03.Гостиничное дело</t>
  </si>
  <si>
    <t xml:space="preserve">    </t>
  </si>
  <si>
    <t>выпуск 2024</t>
  </si>
  <si>
    <t>Сводная ведомость контингента специалистов  Заочной формы обучения по состоянию на 01.09. 2019 года</t>
  </si>
  <si>
    <t>Сводная ведомость контингента очно-заочной  формы обучения на 01.09. 2019 года</t>
  </si>
  <si>
    <t>Сводная ведомость контингента специалистов  Очной формы обучения по состоянию на 01.09. 2019 года</t>
  </si>
  <si>
    <t>на 01.09. 2019 года</t>
  </si>
  <si>
    <t>Контингент очной формы обучения на 01.09.2019 г. (Бакалавриат)</t>
  </si>
  <si>
    <t>Контингент заочной формы обучения на 01.09.2019 г. (Бакалавриат)</t>
  </si>
  <si>
    <t>Контингент очной формы обучения на 01.09.2019 г. (Магистратура)</t>
  </si>
  <si>
    <t>Контингент заочной формы обучения на 01.09.2019 г. (Магистратура)</t>
  </si>
  <si>
    <t>Контингент очно-заочная форма обучения 01.09.2019 г. (Бакалавры)</t>
  </si>
  <si>
    <t>Контингент очной формы обучения на 01.09.2019 г. (Бакалавры)</t>
  </si>
  <si>
    <t>Контингент заочная форма обучения 01.09.2019 г. (Бакалавры)</t>
  </si>
  <si>
    <t>Контингент очной формы обучения на 01.09.2019 г. (Магистры)</t>
  </si>
  <si>
    <t>Контингент заочной формы обучения на 01.09.2019 г. (Магистры)</t>
  </si>
  <si>
    <t>01.09.2019 г.</t>
  </si>
  <si>
    <t>Контингент очной формы обучения на 01.09.2019 г.(Бакалавры)</t>
  </si>
  <si>
    <t>15.03.04 Автоматизация технологических процессов и производста</t>
  </si>
  <si>
    <t>Контингент заочная форма обучения 01.09.2019 г.(Бакалавры)</t>
  </si>
  <si>
    <t>Контингент очной формы обучения на 01.09.2019 г.(Магистры)</t>
  </si>
  <si>
    <t>Контингент заочной формы обучения на 01.09.2019 г.(Магистры)</t>
  </si>
  <si>
    <t>Контингент Дневной формы обучения на 1.09.2019</t>
  </si>
  <si>
    <t>Контингент Заочной формы обучения на 1.09.2019</t>
  </si>
  <si>
    <t>Контингент Дневной формы обучения на 1.09.2019 (специалитет)</t>
  </si>
  <si>
    <t>Контингент очной формы обучения по состоянию на 01.09.2019 г .</t>
  </si>
  <si>
    <t>Контингент заочная форма обучения на 01.09.2019 г. (Бакалавры)</t>
  </si>
  <si>
    <t xml:space="preserve">Контингент очной формы обучения  на 01.09.2019  г. (Магистры) </t>
  </si>
  <si>
    <t xml:space="preserve">Контингент заочной формы обучения на 01.09.2019 г. (Магистры) </t>
  </si>
  <si>
    <t xml:space="preserve">Контингент очной формы обучения на 01.09.2019 г. (Бакалавры) </t>
  </si>
  <si>
    <t xml:space="preserve">Контингент очной формы обучения на 01.09.2019 г. (Специалисты) </t>
  </si>
  <si>
    <t xml:space="preserve">Контингент очной формы обучения на 01.09.2019 г. (Магистры) </t>
  </si>
  <si>
    <t xml:space="preserve">Контингент очно-заочной формы обучения на 01.09.2019 г. (Бакалавры) </t>
  </si>
  <si>
    <t xml:space="preserve">Контингент заочной формы обучения на 01.09.2019 г. (Бакалавры) </t>
  </si>
  <si>
    <t xml:space="preserve">Контингент очно-заочной формы обучения на 01.09.2019 г. (Магистры) </t>
  </si>
  <si>
    <t>Контингент заочной формы обучения на 01.09.2019 г. (Магистры) .</t>
  </si>
  <si>
    <t>05.04.06 Экология и природопользование</t>
  </si>
  <si>
    <t>Итого граждан России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</si>
</sst>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7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i/>
      <sz val="20"/>
      <name val="Arial Cyr"/>
      <family val="2"/>
      <charset val="204"/>
    </font>
    <font>
      <b/>
      <i/>
      <sz val="18"/>
      <name val="Times New Roman Cyr"/>
      <charset val="204"/>
    </font>
    <font>
      <b/>
      <sz val="20"/>
      <name val="Arial Cyr"/>
      <family val="2"/>
      <charset val="204"/>
    </font>
    <font>
      <b/>
      <i/>
      <sz val="22"/>
      <name val="Arial Cyr"/>
      <charset val="204"/>
    </font>
    <font>
      <b/>
      <sz val="11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2"/>
      <name val="Times New Roman Cyr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</fills>
  <borders count="60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012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49" fillId="5" borderId="0" xfId="26" applyFill="1"/>
    <xf numFmtId="0" fontId="46" fillId="5" borderId="0" xfId="26" applyFont="1" applyFill="1" applyAlignment="1">
      <alignment horizontal="center"/>
    </xf>
    <xf numFmtId="0" fontId="70" fillId="5" borderId="16" xfId="26" applyFont="1" applyFill="1" applyBorder="1" applyAlignment="1">
      <alignment horizontal="center" vertical="center"/>
    </xf>
    <xf numFmtId="0" fontId="70" fillId="5" borderId="33" xfId="26" applyFont="1" applyFill="1" applyBorder="1" applyAlignment="1">
      <alignment horizontal="center" vertical="center"/>
    </xf>
    <xf numFmtId="0" fontId="70" fillId="5" borderId="49" xfId="26" applyFont="1" applyFill="1" applyBorder="1" applyAlignment="1">
      <alignment horizontal="center" vertical="center"/>
    </xf>
    <xf numFmtId="0" fontId="70" fillId="5" borderId="66" xfId="26" applyFont="1" applyFill="1" applyBorder="1" applyAlignment="1">
      <alignment horizontal="center" vertical="center"/>
    </xf>
    <xf numFmtId="0" fontId="71" fillId="5" borderId="25" xfId="26" applyFont="1" applyFill="1" applyBorder="1" applyAlignment="1">
      <alignment horizontal="center" vertical="center" wrapText="1"/>
    </xf>
    <xf numFmtId="0" fontId="72" fillId="5" borderId="50" xfId="26" applyFont="1" applyFill="1" applyBorder="1" applyAlignment="1">
      <alignment horizontal="center" vertical="center" wrapText="1"/>
    </xf>
    <xf numFmtId="0" fontId="70" fillId="5" borderId="41" xfId="26" applyFont="1" applyFill="1" applyBorder="1" applyAlignment="1">
      <alignment horizontal="center" vertical="center" wrapText="1"/>
    </xf>
    <xf numFmtId="0" fontId="70" fillId="5" borderId="51" xfId="26" applyFont="1" applyFill="1" applyBorder="1" applyAlignment="1">
      <alignment horizontal="center" vertical="center" wrapText="1"/>
    </xf>
    <xf numFmtId="0" fontId="70" fillId="5" borderId="6" xfId="26" applyFont="1" applyFill="1" applyBorder="1" applyAlignment="1">
      <alignment horizontal="center" vertical="center" wrapText="1"/>
    </xf>
    <xf numFmtId="0" fontId="70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0" fillId="5" borderId="39" xfId="26" applyFont="1" applyFill="1" applyBorder="1" applyAlignment="1">
      <alignment horizontal="center" vertical="center" wrapText="1"/>
    </xf>
    <xf numFmtId="0" fontId="70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3" fillId="5" borderId="17" xfId="26" applyFont="1" applyFill="1" applyBorder="1" applyAlignment="1">
      <alignment horizontal="center" vertical="center" wrapText="1"/>
    </xf>
    <xf numFmtId="0" fontId="73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2" xfId="26" applyFont="1" applyFill="1" applyBorder="1" applyAlignment="1">
      <alignment horizontal="left" vertical="center" wrapText="1"/>
    </xf>
    <xf numFmtId="0" fontId="45" fillId="5" borderId="52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3" fillId="0" borderId="0" xfId="0" applyFont="1" applyFill="1"/>
    <xf numFmtId="0" fontId="64" fillId="0" borderId="0" xfId="0" applyFont="1" applyFill="1"/>
    <xf numFmtId="0" fontId="74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5" fillId="0" borderId="0" xfId="24" applyFont="1"/>
    <xf numFmtId="0" fontId="65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88" xfId="10" applyFont="1" applyFill="1" applyBorder="1" applyAlignment="1">
      <alignment horizontal="center" vertical="center" wrapText="1"/>
    </xf>
    <xf numFmtId="0" fontId="51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5" fillId="0" borderId="0" xfId="24" applyFont="1" applyFill="1" applyAlignment="1">
      <alignment horizontal="left"/>
    </xf>
    <xf numFmtId="0" fontId="16" fillId="4" borderId="50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5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5" fillId="0" borderId="0" xfId="24" applyFont="1" applyAlignment="1">
      <alignment horizontal="left"/>
    </xf>
    <xf numFmtId="0" fontId="55" fillId="4" borderId="0" xfId="0" applyFont="1" applyFill="1"/>
    <xf numFmtId="0" fontId="69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vertical="center"/>
    </xf>
    <xf numFmtId="0" fontId="63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1" fillId="0" borderId="98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34" fillId="0" borderId="60" xfId="0" applyNumberFormat="1" applyFont="1" applyFill="1" applyBorder="1" applyAlignment="1">
      <alignment horizontal="center" vertical="center" wrapText="1"/>
    </xf>
    <xf numFmtId="0" fontId="81" fillId="0" borderId="0" xfId="0" applyFont="1" applyFill="1"/>
    <xf numFmtId="0" fontId="81" fillId="0" borderId="0" xfId="0" applyFont="1"/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6" fillId="4" borderId="54" xfId="10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4" fillId="5" borderId="0" xfId="24" applyFont="1" applyFill="1" applyBorder="1" applyAlignment="1">
      <alignment horizontal="center" vertical="center"/>
    </xf>
    <xf numFmtId="0" fontId="78" fillId="5" borderId="0" xfId="24" applyFont="1" applyFill="1" applyBorder="1" applyAlignment="1">
      <alignment horizontal="center" vertical="center"/>
    </xf>
    <xf numFmtId="0" fontId="74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88" xfId="4" applyFont="1" applyFill="1" applyBorder="1" applyAlignment="1">
      <alignment horizontal="left" vertical="center" textRotation="255" wrapText="1"/>
    </xf>
    <xf numFmtId="0" fontId="51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51" fillId="0" borderId="112" xfId="0" applyFont="1" applyFill="1" applyBorder="1" applyAlignment="1">
      <alignment horizontal="center" vertical="center" wrapText="1"/>
    </xf>
    <xf numFmtId="0" fontId="51" fillId="0" borderId="93" xfId="0" applyFont="1" applyFill="1" applyBorder="1" applyAlignment="1">
      <alignment horizontal="center" vertical="center" wrapText="1"/>
    </xf>
    <xf numFmtId="0" fontId="51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51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51" fillId="0" borderId="62" xfId="0" applyFont="1" applyFill="1" applyBorder="1" applyAlignment="1">
      <alignment horizontal="center" vertical="center" wrapText="1"/>
    </xf>
    <xf numFmtId="0" fontId="51" fillId="0" borderId="62" xfId="4" applyFont="1" applyFill="1" applyBorder="1" applyAlignment="1">
      <alignment horizontal="left" vertical="center" textRotation="255" wrapText="1"/>
    </xf>
    <xf numFmtId="0" fontId="51" fillId="0" borderId="124" xfId="4" applyFont="1" applyFill="1" applyBorder="1" applyAlignment="1">
      <alignment horizontal="left" vertical="center" textRotation="255" wrapText="1"/>
    </xf>
    <xf numFmtId="0" fontId="51" fillId="0" borderId="62" xfId="10" applyFont="1" applyFill="1" applyBorder="1" applyAlignment="1">
      <alignment horizontal="left" vertical="center" wrapText="1"/>
    </xf>
    <xf numFmtId="0" fontId="51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5" fillId="0" borderId="89" xfId="0" applyFont="1" applyFill="1" applyBorder="1" applyAlignment="1">
      <alignment horizontal="left" vertical="center" wrapText="1"/>
    </xf>
    <xf numFmtId="0" fontId="51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4" fillId="0" borderId="0" xfId="0" applyFont="1" applyFill="1" applyAlignment="1">
      <alignment vertical="center" wrapText="1"/>
    </xf>
    <xf numFmtId="0" fontId="36" fillId="0" borderId="76" xfId="24" applyFont="1" applyFill="1" applyBorder="1" applyAlignment="1">
      <alignment horizontal="center" vertical="center" wrapText="1"/>
    </xf>
    <xf numFmtId="0" fontId="40" fillId="0" borderId="83" xfId="0" applyFont="1" applyFill="1" applyBorder="1" applyAlignment="1">
      <alignment horizontal="center"/>
    </xf>
    <xf numFmtId="0" fontId="85" fillId="0" borderId="0" xfId="0" applyFont="1" applyFill="1"/>
    <xf numFmtId="0" fontId="65" fillId="0" borderId="59" xfId="0" applyNumberFormat="1" applyFont="1" applyFill="1" applyBorder="1" applyAlignment="1">
      <alignment horizontal="center"/>
    </xf>
    <xf numFmtId="0" fontId="66" fillId="0" borderId="84" xfId="24" applyNumberFormat="1" applyFont="1" applyFill="1" applyBorder="1" applyAlignment="1">
      <alignment horizontal="center" vertical="center"/>
    </xf>
    <xf numFmtId="0" fontId="65" fillId="0" borderId="84" xfId="24" applyNumberFormat="1" applyFont="1" applyFill="1" applyBorder="1" applyAlignment="1">
      <alignment horizontal="center" vertical="center"/>
    </xf>
    <xf numFmtId="0" fontId="65" fillId="0" borderId="116" xfId="24" applyNumberFormat="1" applyFont="1" applyFill="1" applyBorder="1" applyAlignment="1">
      <alignment horizontal="center" vertical="center"/>
    </xf>
    <xf numFmtId="0" fontId="65" fillId="0" borderId="71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2" xfId="0" applyFont="1" applyFill="1" applyBorder="1" applyAlignment="1">
      <alignment horizontal="center" vertical="center" wrapText="1"/>
    </xf>
    <xf numFmtId="0" fontId="51" fillId="0" borderId="23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6" fillId="5" borderId="0" xfId="26" applyFont="1" applyFill="1" applyBorder="1" applyAlignment="1">
      <alignment horizontal="center"/>
    </xf>
    <xf numFmtId="0" fontId="65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5" fillId="0" borderId="60" xfId="24" applyFont="1" applyBorder="1" applyAlignment="1">
      <alignment horizontal="center" vertical="center" wrapText="1"/>
    </xf>
    <xf numFmtId="0" fontId="77" fillId="0" borderId="59" xfId="24" applyFont="1" applyBorder="1" applyAlignment="1">
      <alignment horizontal="center" vertical="center" textRotation="90" wrapText="1"/>
    </xf>
    <xf numFmtId="0" fontId="74" fillId="0" borderId="59" xfId="24" applyFont="1" applyBorder="1" applyAlignment="1">
      <alignment vertical="center"/>
    </xf>
    <xf numFmtId="0" fontId="74" fillId="0" borderId="60" xfId="24" applyFont="1" applyBorder="1" applyAlignment="1">
      <alignment vertical="center"/>
    </xf>
    <xf numFmtId="0" fontId="42" fillId="0" borderId="59" xfId="0" applyNumberFormat="1" applyFont="1" applyFill="1" applyBorder="1" applyAlignment="1">
      <alignment horizontal="center" vertical="center"/>
    </xf>
    <xf numFmtId="0" fontId="42" fillId="0" borderId="100" xfId="0" applyNumberFormat="1" applyFont="1" applyFill="1" applyBorder="1" applyAlignment="1">
      <alignment horizontal="center" vertical="center"/>
    </xf>
    <xf numFmtId="0" fontId="42" fillId="0" borderId="60" xfId="0" applyNumberFormat="1" applyFont="1" applyFill="1" applyBorder="1" applyAlignment="1">
      <alignment horizontal="center" vertical="center"/>
    </xf>
    <xf numFmtId="0" fontId="42" fillId="0" borderId="76" xfId="0" applyNumberFormat="1" applyFont="1" applyFill="1" applyBorder="1" applyAlignment="1">
      <alignment horizontal="center" vertical="center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33" fillId="0" borderId="158" xfId="24" applyFont="1" applyBorder="1" applyAlignment="1">
      <alignment horizontal="center" vertical="center" wrapText="1"/>
    </xf>
    <xf numFmtId="0" fontId="2" fillId="0" borderId="158" xfId="24" applyFont="1" applyBorder="1" applyAlignment="1">
      <alignment wrapText="1"/>
    </xf>
    <xf numFmtId="0" fontId="40" fillId="0" borderId="158" xfId="24" applyFont="1" applyFill="1" applyBorder="1" applyAlignment="1">
      <alignment horizontal="left" shrinkToFit="1"/>
    </xf>
    <xf numFmtId="0" fontId="65" fillId="0" borderId="158" xfId="0" applyFont="1" applyFill="1" applyBorder="1" applyAlignment="1">
      <alignment horizontal="left"/>
    </xf>
    <xf numFmtId="49" fontId="66" fillId="0" borderId="158" xfId="0" applyNumberFormat="1" applyFont="1" applyFill="1" applyBorder="1" applyAlignment="1">
      <alignment horizontal="left"/>
    </xf>
    <xf numFmtId="0" fontId="63" fillId="0" borderId="0" xfId="0" applyFont="1" applyFill="1" applyBorder="1" applyAlignment="1">
      <alignment vertical="center" wrapText="1"/>
    </xf>
    <xf numFmtId="0" fontId="64" fillId="0" borderId="62" xfId="0" applyFont="1" applyFill="1" applyBorder="1" applyAlignment="1">
      <alignment vertical="center" wrapText="1"/>
    </xf>
    <xf numFmtId="0" fontId="98" fillId="5" borderId="0" xfId="26" applyFont="1" applyFill="1"/>
    <xf numFmtId="2" fontId="98" fillId="5" borderId="0" xfId="26" applyNumberFormat="1" applyFont="1" applyFill="1"/>
    <xf numFmtId="0" fontId="99" fillId="4" borderId="25" xfId="6" quotePrefix="1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4" fillId="5" borderId="25" xfId="26" applyFont="1" applyFill="1" applyBorder="1" applyAlignment="1">
      <alignment horizontal="center"/>
    </xf>
    <xf numFmtId="0" fontId="94" fillId="5" borderId="74" xfId="26" applyFont="1" applyFill="1" applyBorder="1" applyAlignment="1">
      <alignment horizontal="center"/>
    </xf>
    <xf numFmtId="0" fontId="94" fillId="5" borderId="3" xfId="26" applyFont="1" applyFill="1" applyBorder="1" applyAlignment="1">
      <alignment horizontal="center"/>
    </xf>
    <xf numFmtId="0" fontId="94" fillId="5" borderId="2" xfId="26" applyFont="1" applyFill="1" applyBorder="1" applyAlignment="1">
      <alignment horizontal="center"/>
    </xf>
    <xf numFmtId="0" fontId="94" fillId="5" borderId="50" xfId="26" applyFont="1" applyFill="1" applyBorder="1" applyAlignment="1">
      <alignment horizontal="center"/>
    </xf>
    <xf numFmtId="0" fontId="94" fillId="5" borderId="41" xfId="26" applyFont="1" applyFill="1" applyBorder="1" applyAlignment="1">
      <alignment horizontal="center"/>
    </xf>
    <xf numFmtId="0" fontId="94" fillId="5" borderId="75" xfId="26" applyFont="1" applyFill="1" applyBorder="1" applyAlignment="1">
      <alignment horizontal="center"/>
    </xf>
    <xf numFmtId="0" fontId="94" fillId="5" borderId="68" xfId="26" applyFont="1" applyFill="1" applyBorder="1" applyAlignment="1">
      <alignment horizontal="center"/>
    </xf>
    <xf numFmtId="0" fontId="94" fillId="5" borderId="64" xfId="26" applyFont="1" applyFill="1" applyBorder="1" applyAlignment="1">
      <alignment horizontal="center"/>
    </xf>
    <xf numFmtId="0" fontId="94" fillId="5" borderId="65" xfId="26" applyFont="1" applyFill="1" applyBorder="1" applyAlignment="1">
      <alignment horizontal="center"/>
    </xf>
    <xf numFmtId="0" fontId="88" fillId="6" borderId="3" xfId="16" applyFont="1" applyFill="1" applyBorder="1" applyAlignment="1">
      <alignment vertical="center" wrapText="1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37" fillId="0" borderId="116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6" fillId="0" borderId="72" xfId="0" applyNumberFormat="1" applyFont="1" applyFill="1" applyBorder="1" applyAlignment="1">
      <alignment horizontal="center" vertical="center"/>
    </xf>
    <xf numFmtId="0" fontId="36" fillId="0" borderId="73" xfId="0" applyNumberFormat="1" applyFont="1" applyFill="1" applyBorder="1" applyAlignment="1">
      <alignment horizontal="center" vertical="center"/>
    </xf>
    <xf numFmtId="0" fontId="36" fillId="0" borderId="84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 wrapText="1"/>
    </xf>
    <xf numFmtId="0" fontId="65" fillId="0" borderId="118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73" fillId="5" borderId="21" xfId="26" applyFont="1" applyFill="1" applyBorder="1" applyAlignment="1">
      <alignment horizontal="center" vertical="center" wrapText="1"/>
    </xf>
    <xf numFmtId="0" fontId="73" fillId="5" borderId="62" xfId="26" applyFont="1" applyFill="1" applyBorder="1" applyAlignment="1">
      <alignment horizontal="center" vertical="center" wrapText="1"/>
    </xf>
    <xf numFmtId="0" fontId="73" fillId="5" borderId="67" xfId="26" applyFont="1" applyFill="1" applyBorder="1" applyAlignment="1">
      <alignment horizontal="center" vertical="center" wrapText="1"/>
    </xf>
    <xf numFmtId="49" fontId="65" fillId="0" borderId="0" xfId="24" applyNumberFormat="1" applyFont="1" applyFill="1"/>
    <xf numFmtId="0" fontId="65" fillId="0" borderId="72" xfId="24" applyNumberFormat="1" applyFont="1" applyFill="1" applyBorder="1" applyAlignment="1">
      <alignment horizontal="center" vertical="center"/>
    </xf>
    <xf numFmtId="0" fontId="65" fillId="0" borderId="76" xfId="24" applyNumberFormat="1" applyFont="1" applyFill="1" applyBorder="1" applyAlignment="1">
      <alignment horizontal="center" vertical="center"/>
    </xf>
    <xf numFmtId="0" fontId="65" fillId="0" borderId="111" xfId="24" applyNumberFormat="1" applyFont="1" applyFill="1" applyBorder="1" applyAlignment="1">
      <alignment horizontal="center" vertical="center"/>
    </xf>
    <xf numFmtId="0" fontId="41" fillId="0" borderId="0" xfId="0" applyFont="1" applyFill="1" applyBorder="1"/>
    <xf numFmtId="0" fontId="107" fillId="0" borderId="0" xfId="0" applyFont="1"/>
    <xf numFmtId="0" fontId="107" fillId="0" borderId="0" xfId="0" applyFont="1" applyFill="1" applyBorder="1"/>
    <xf numFmtId="0" fontId="107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100" fillId="0" borderId="0" xfId="0" applyFont="1" applyFill="1" applyBorder="1" applyAlignment="1">
      <alignment vertical="center" wrapText="1"/>
    </xf>
    <xf numFmtId="0" fontId="92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34" fillId="0" borderId="59" xfId="24" applyFont="1" applyFill="1" applyBorder="1" applyAlignment="1">
      <alignment horizontal="center" vertical="center" wrapText="1"/>
    </xf>
    <xf numFmtId="0" fontId="35" fillId="0" borderId="119" xfId="0" applyFont="1" applyFill="1" applyBorder="1" applyAlignment="1">
      <alignment horizontal="center"/>
    </xf>
    <xf numFmtId="0" fontId="35" fillId="0" borderId="120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10" fillId="4" borderId="175" xfId="3" quotePrefix="1" applyFont="1" applyFill="1" applyBorder="1" applyAlignment="1">
      <alignment horizontal="center" vertical="center" wrapText="1"/>
    </xf>
    <xf numFmtId="0" fontId="11" fillId="4" borderId="175" xfId="3" quotePrefix="1" applyFont="1" applyFill="1" applyBorder="1" applyAlignment="1">
      <alignment horizontal="center" vertical="center" wrapText="1"/>
    </xf>
    <xf numFmtId="0" fontId="4" fillId="4" borderId="174" xfId="3" quotePrefix="1" applyFont="1" applyFill="1" applyBorder="1" applyAlignment="1">
      <alignment horizontal="center" vertical="center" wrapText="1"/>
    </xf>
    <xf numFmtId="0" fontId="66" fillId="0" borderId="71" xfId="24" applyNumberFormat="1" applyFont="1" applyFill="1" applyBorder="1" applyAlignment="1">
      <alignment horizontal="center" vertical="center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66" fillId="0" borderId="84" xfId="24" applyNumberFormat="1" applyFont="1" applyBorder="1" applyAlignment="1">
      <alignment horizontal="center" vertical="center"/>
    </xf>
    <xf numFmtId="0" fontId="65" fillId="0" borderId="60" xfId="0" applyNumberFormat="1" applyFont="1" applyFill="1" applyBorder="1" applyAlignment="1">
      <alignment horizontal="center"/>
    </xf>
    <xf numFmtId="0" fontId="66" fillId="0" borderId="105" xfId="0" applyNumberFormat="1" applyFont="1" applyFill="1" applyBorder="1" applyAlignment="1">
      <alignment horizontal="center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08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109" fillId="8" borderId="2" xfId="0" applyFont="1" applyFill="1" applyBorder="1" applyAlignment="1">
      <alignment horizontal="center" wrapText="1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0" fillId="5" borderId="49" xfId="26" applyFont="1" applyFill="1" applyBorder="1" applyAlignment="1">
      <alignment horizontal="center" vertical="center"/>
    </xf>
    <xf numFmtId="0" fontId="70" fillId="5" borderId="66" xfId="26" applyFont="1" applyFill="1" applyBorder="1" applyAlignment="1">
      <alignment horizontal="center" vertical="center"/>
    </xf>
    <xf numFmtId="0" fontId="102" fillId="5" borderId="16" xfId="1" quotePrefix="1" applyFont="1" applyFill="1" applyBorder="1" applyAlignment="1">
      <alignment horizontal="center" vertical="center" wrapText="1"/>
    </xf>
    <xf numFmtId="0" fontId="102" fillId="5" borderId="52" xfId="1" quotePrefix="1" applyFont="1" applyFill="1" applyBorder="1" applyAlignment="1">
      <alignment horizontal="center" vertical="center" wrapText="1"/>
    </xf>
    <xf numFmtId="0" fontId="102" fillId="5" borderId="33" xfId="1" quotePrefix="1" applyFont="1" applyFill="1" applyBorder="1" applyAlignment="1">
      <alignment horizontal="center" vertical="center" wrapText="1"/>
    </xf>
    <xf numFmtId="0" fontId="113" fillId="4" borderId="0" xfId="0" applyFont="1" applyFill="1" applyBorder="1" applyAlignment="1">
      <alignment horizontal="center" wrapText="1"/>
    </xf>
    <xf numFmtId="0" fontId="114" fillId="4" borderId="0" xfId="0" applyFont="1" applyFill="1"/>
    <xf numFmtId="0" fontId="113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88" fillId="0" borderId="2" xfId="0" applyFont="1" applyFill="1" applyBorder="1" applyAlignment="1">
      <alignment horizontal="center" vertical="center" wrapText="1"/>
    </xf>
    <xf numFmtId="0" fontId="50" fillId="5" borderId="178" xfId="26" applyFont="1" applyFill="1" applyBorder="1" applyAlignment="1">
      <alignment horizontal="center"/>
    </xf>
    <xf numFmtId="0" fontId="88" fillId="6" borderId="197" xfId="16" applyFont="1" applyFill="1" applyBorder="1" applyAlignment="1">
      <alignment vertical="center" wrapText="1"/>
    </xf>
    <xf numFmtId="0" fontId="94" fillId="5" borderId="198" xfId="26" applyFont="1" applyFill="1" applyBorder="1" applyAlignment="1">
      <alignment horizontal="center"/>
    </xf>
    <xf numFmtId="0" fontId="50" fillId="5" borderId="198" xfId="26" applyFont="1" applyFill="1" applyBorder="1" applyAlignment="1">
      <alignment horizontal="center"/>
    </xf>
    <xf numFmtId="0" fontId="116" fillId="0" borderId="0" xfId="0" applyFont="1"/>
    <xf numFmtId="0" fontId="112" fillId="0" borderId="0" xfId="0" applyFont="1" applyFill="1" applyBorder="1" applyAlignment="1">
      <alignment horizontal="center" vertical="center" wrapText="1"/>
    </xf>
    <xf numFmtId="0" fontId="40" fillId="0" borderId="102" xfId="24" applyNumberFormat="1" applyFont="1" applyFill="1" applyBorder="1" applyAlignment="1">
      <alignment horizontal="center" shrinkToFit="1"/>
    </xf>
    <xf numFmtId="0" fontId="40" fillId="0" borderId="103" xfId="24" applyNumberFormat="1" applyFont="1" applyFill="1" applyBorder="1" applyAlignment="1">
      <alignment horizontal="center" shrinkToFit="1"/>
    </xf>
    <xf numFmtId="0" fontId="40" fillId="0" borderId="115" xfId="24" applyNumberFormat="1" applyFont="1" applyFill="1" applyBorder="1" applyAlignment="1">
      <alignment horizontal="center" shrinkToFit="1"/>
    </xf>
    <xf numFmtId="0" fontId="51" fillId="0" borderId="62" xfId="7" applyFont="1" applyFill="1" applyBorder="1" applyAlignment="1">
      <alignment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" fillId="0" borderId="202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 wrapText="1"/>
    </xf>
    <xf numFmtId="0" fontId="64" fillId="0" borderId="67" xfId="0" applyFont="1" applyFill="1" applyBorder="1" applyAlignment="1">
      <alignment vertical="center" wrapText="1"/>
    </xf>
    <xf numFmtId="0" fontId="94" fillId="5" borderId="30" xfId="26" applyFont="1" applyFill="1" applyBorder="1" applyAlignment="1">
      <alignment horizontal="center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3" fillId="0" borderId="104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115" fillId="0" borderId="84" xfId="24" applyNumberFormat="1" applyFont="1" applyFill="1" applyBorder="1" applyAlignment="1">
      <alignment horizontal="center" vertical="center"/>
    </xf>
    <xf numFmtId="0" fontId="109" fillId="8" borderId="210" xfId="0" applyFont="1" applyFill="1" applyBorder="1" applyAlignment="1">
      <alignment horizontal="center" wrapText="1"/>
    </xf>
    <xf numFmtId="0" fontId="16" fillId="4" borderId="67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92" fillId="4" borderId="209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09" fillId="8" borderId="207" xfId="0" applyFont="1" applyFill="1" applyBorder="1" applyAlignment="1">
      <alignment horizontal="center" wrapText="1"/>
    </xf>
    <xf numFmtId="0" fontId="88" fillId="4" borderId="212" xfId="10" applyFont="1" applyFill="1" applyBorder="1" applyAlignment="1">
      <alignment vertical="center" wrapText="1"/>
    </xf>
    <xf numFmtId="0" fontId="17" fillId="4" borderId="213" xfId="6" quotePrefix="1" applyFont="1" applyFill="1" applyBorder="1" applyAlignment="1">
      <alignment horizontal="center" vertical="center" wrapText="1"/>
    </xf>
    <xf numFmtId="0" fontId="17" fillId="4" borderId="214" xfId="6" quotePrefix="1" applyFont="1" applyFill="1" applyBorder="1" applyAlignment="1">
      <alignment horizontal="center" vertical="center" wrapText="1"/>
    </xf>
    <xf numFmtId="0" fontId="94" fillId="4" borderId="2" xfId="0" applyFont="1" applyFill="1" applyBorder="1" applyAlignment="1">
      <alignment horizontal="left" vertical="center" wrapText="1"/>
    </xf>
    <xf numFmtId="0" fontId="93" fillId="4" borderId="212" xfId="0" applyFont="1" applyFill="1" applyBorder="1" applyAlignment="1">
      <alignment horizontal="left" vertical="center" wrapText="1"/>
    </xf>
    <xf numFmtId="0" fontId="16" fillId="4" borderId="213" xfId="6" quotePrefix="1" applyFont="1" applyFill="1" applyBorder="1" applyAlignment="1">
      <alignment horizontal="center" vertical="center" wrapText="1"/>
    </xf>
    <xf numFmtId="0" fontId="87" fillId="4" borderId="208" xfId="0" applyFont="1" applyFill="1" applyBorder="1" applyAlignment="1">
      <alignment horizontal="left" vertical="center" wrapText="1"/>
    </xf>
    <xf numFmtId="0" fontId="109" fillId="8" borderId="211" xfId="0" applyFont="1" applyFill="1" applyBorder="1" applyAlignment="1">
      <alignment horizontal="center" wrapText="1"/>
    </xf>
    <xf numFmtId="0" fontId="66" fillId="0" borderId="158" xfId="24" applyFont="1" applyBorder="1" applyAlignment="1">
      <alignment horizontal="center" vertical="center" wrapText="1"/>
    </xf>
    <xf numFmtId="0" fontId="66" fillId="0" borderId="59" xfId="24" applyFont="1" applyBorder="1" applyAlignment="1">
      <alignment horizontal="center" vertical="center" wrapText="1"/>
    </xf>
    <xf numFmtId="0" fontId="56" fillId="5" borderId="19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99" xfId="6" quotePrefix="1" applyFont="1" applyFill="1" applyBorder="1" applyAlignment="1" applyProtection="1">
      <alignment horizontal="center" vertical="center" wrapText="1"/>
      <protection locked="0"/>
    </xf>
    <xf numFmtId="0" fontId="104" fillId="5" borderId="199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2" fillId="0" borderId="201" xfId="0" applyFont="1" applyFill="1" applyBorder="1" applyAlignment="1">
      <alignment horizontal="center" vertical="center" wrapText="1"/>
    </xf>
    <xf numFmtId="0" fontId="36" fillId="0" borderId="71" xfId="0" applyFont="1" applyFill="1" applyBorder="1" applyAlignment="1">
      <alignment horizontal="center"/>
    </xf>
    <xf numFmtId="0" fontId="36" fillId="0" borderId="84" xfId="0" applyFont="1" applyFill="1" applyBorder="1" applyAlignment="1">
      <alignment horizontal="center"/>
    </xf>
    <xf numFmtId="0" fontId="36" fillId="0" borderId="72" xfId="0" applyFont="1" applyFill="1" applyBorder="1" applyAlignment="1">
      <alignment horizontal="center"/>
    </xf>
    <xf numFmtId="0" fontId="65" fillId="0" borderId="60" xfId="24" applyNumberFormat="1" applyFont="1" applyFill="1" applyBorder="1" applyAlignment="1">
      <alignment horizontal="center" vertical="center"/>
    </xf>
    <xf numFmtId="0" fontId="66" fillId="0" borderId="116" xfId="24" applyNumberFormat="1" applyFont="1" applyFill="1" applyBorder="1" applyAlignment="1">
      <alignment horizontal="center" vertical="center"/>
    </xf>
    <xf numFmtId="0" fontId="5" fillId="0" borderId="20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5" fillId="0" borderId="219" xfId="0" applyFont="1" applyFill="1" applyBorder="1" applyAlignment="1">
      <alignment horizontal="center" vertical="center" wrapText="1"/>
    </xf>
    <xf numFmtId="0" fontId="16" fillId="4" borderId="219" xfId="6" quotePrefix="1" applyFont="1" applyFill="1" applyBorder="1" applyAlignment="1">
      <alignment horizontal="center" vertical="center" wrapText="1"/>
    </xf>
    <xf numFmtId="0" fontId="4" fillId="4" borderId="222" xfId="3" quotePrefix="1" applyFont="1" applyFill="1" applyBorder="1" applyAlignment="1">
      <alignment horizontal="center" vertical="center" wrapText="1"/>
    </xf>
    <xf numFmtId="0" fontId="10" fillId="5" borderId="219" xfId="3" quotePrefix="1" applyFont="1" applyFill="1" applyBorder="1" applyAlignment="1">
      <alignment horizontal="center" vertical="center" wrapText="1"/>
    </xf>
    <xf numFmtId="0" fontId="11" fillId="5" borderId="219" xfId="3" quotePrefix="1" applyFont="1" applyFill="1" applyBorder="1" applyAlignment="1">
      <alignment horizontal="center" vertical="center" wrapText="1"/>
    </xf>
    <xf numFmtId="0" fontId="16" fillId="5" borderId="219" xfId="6" quotePrefix="1" applyFont="1" applyFill="1" applyBorder="1" applyAlignment="1">
      <alignment horizontal="center" vertical="center" wrapText="1"/>
    </xf>
    <xf numFmtId="0" fontId="17" fillId="5" borderId="219" xfId="6" quotePrefix="1" applyFont="1" applyFill="1" applyBorder="1" applyAlignment="1">
      <alignment horizontal="center" vertical="center" wrapText="1"/>
    </xf>
    <xf numFmtId="0" fontId="16" fillId="5" borderId="219" xfId="6" applyFont="1" applyFill="1" applyBorder="1" applyAlignment="1">
      <alignment horizontal="center" vertical="center" wrapText="1"/>
    </xf>
    <xf numFmtId="0" fontId="16" fillId="5" borderId="219" xfId="10" quotePrefix="1" applyFont="1" applyFill="1" applyBorder="1" applyAlignment="1">
      <alignment horizontal="center" vertical="center" wrapText="1"/>
    </xf>
    <xf numFmtId="0" fontId="59" fillId="5" borderId="220" xfId="10" quotePrefix="1" applyFont="1" applyFill="1" applyBorder="1" applyAlignment="1" applyProtection="1">
      <alignment vertical="center" wrapText="1"/>
      <protection locked="0"/>
    </xf>
    <xf numFmtId="0" fontId="56" fillId="5" borderId="219" xfId="3" quotePrefix="1" applyFont="1" applyFill="1" applyBorder="1" applyAlignment="1" applyProtection="1">
      <alignment horizontal="center" textRotation="90" wrapText="1"/>
      <protection locked="0"/>
    </xf>
    <xf numFmtId="0" fontId="30" fillId="0" borderId="225" xfId="24" applyFont="1" applyBorder="1" applyAlignment="1">
      <alignment horizontal="center" vertical="center" wrapText="1"/>
    </xf>
    <xf numFmtId="0" fontId="31" fillId="0" borderId="226" xfId="24" applyFont="1" applyBorder="1" applyAlignment="1">
      <alignment horizontal="center" wrapText="1"/>
    </xf>
    <xf numFmtId="0" fontId="75" fillId="0" borderId="225" xfId="24" applyFont="1" applyBorder="1" applyAlignment="1">
      <alignment horizontal="center" vertical="center" wrapText="1"/>
    </xf>
    <xf numFmtId="0" fontId="76" fillId="0" borderId="225" xfId="24" applyFont="1" applyBorder="1"/>
    <xf numFmtId="0" fontId="76" fillId="0" borderId="226" xfId="24" applyFont="1" applyBorder="1"/>
    <xf numFmtId="0" fontId="77" fillId="0" borderId="227" xfId="24" applyFont="1" applyBorder="1"/>
    <xf numFmtId="0" fontId="34" fillId="0" borderId="225" xfId="0" applyFont="1" applyFill="1" applyBorder="1" applyAlignment="1">
      <alignment horizontal="center"/>
    </xf>
    <xf numFmtId="0" fontId="34" fillId="0" borderId="226" xfId="0" applyFont="1" applyFill="1" applyBorder="1" applyAlignment="1">
      <alignment horizontal="center"/>
    </xf>
    <xf numFmtId="0" fontId="34" fillId="0" borderId="225" xfId="24" applyFont="1" applyFill="1" applyBorder="1" applyAlignment="1">
      <alignment horizontal="center"/>
    </xf>
    <xf numFmtId="0" fontId="34" fillId="0" borderId="226" xfId="24" applyFont="1" applyFill="1" applyBorder="1" applyAlignment="1">
      <alignment horizontal="center"/>
    </xf>
    <xf numFmtId="0" fontId="34" fillId="0" borderId="218" xfId="0" applyFont="1" applyFill="1" applyBorder="1" applyAlignment="1">
      <alignment horizontal="center"/>
    </xf>
    <xf numFmtId="0" fontId="32" fillId="0" borderId="228" xfId="24" applyFont="1" applyBorder="1" applyAlignment="1">
      <alignment horizontal="center" vertical="center"/>
    </xf>
    <xf numFmtId="0" fontId="75" fillId="0" borderId="229" xfId="24" applyFont="1" applyBorder="1" applyAlignment="1">
      <alignment horizontal="center" vertical="center" wrapText="1"/>
    </xf>
    <xf numFmtId="0" fontId="75" fillId="0" borderId="228" xfId="24" applyFont="1" applyBorder="1" applyAlignment="1">
      <alignment horizontal="center" vertical="center" wrapText="1"/>
    </xf>
    <xf numFmtId="0" fontId="76" fillId="0" borderId="228" xfId="0" applyFont="1" applyBorder="1"/>
    <xf numFmtId="0" fontId="76" fillId="0" borderId="226" xfId="0" applyFont="1" applyBorder="1"/>
    <xf numFmtId="0" fontId="76" fillId="0" borderId="227" xfId="0" applyFont="1" applyBorder="1"/>
    <xf numFmtId="0" fontId="77" fillId="0" borderId="226" xfId="0" applyFont="1" applyBorder="1"/>
    <xf numFmtId="0" fontId="34" fillId="0" borderId="225" xfId="0" applyNumberFormat="1" applyFont="1" applyFill="1" applyBorder="1" applyAlignment="1">
      <alignment horizontal="center" vertical="center"/>
    </xf>
    <xf numFmtId="0" fontId="34" fillId="0" borderId="228" xfId="0" applyNumberFormat="1" applyFont="1" applyFill="1" applyBorder="1" applyAlignment="1">
      <alignment horizontal="center" vertical="center"/>
    </xf>
    <xf numFmtId="0" fontId="34" fillId="0" borderId="226" xfId="0" applyNumberFormat="1" applyFont="1" applyFill="1" applyBorder="1" applyAlignment="1">
      <alignment horizontal="center" vertical="center"/>
    </xf>
    <xf numFmtId="0" fontId="34" fillId="0" borderId="227" xfId="0" applyNumberFormat="1" applyFont="1" applyFill="1" applyBorder="1" applyAlignment="1">
      <alignment horizontal="center" vertical="center"/>
    </xf>
    <xf numFmtId="0" fontId="42" fillId="0" borderId="228" xfId="0" applyNumberFormat="1" applyFont="1" applyFill="1" applyBorder="1" applyAlignment="1">
      <alignment horizontal="center" vertical="center"/>
    </xf>
    <xf numFmtId="0" fontId="42" fillId="0" borderId="226" xfId="0" applyNumberFormat="1" applyFont="1" applyFill="1" applyBorder="1" applyAlignment="1">
      <alignment horizontal="center" vertical="center"/>
    </xf>
    <xf numFmtId="0" fontId="42" fillId="0" borderId="227" xfId="0" applyNumberFormat="1" applyFont="1" applyFill="1" applyBorder="1" applyAlignment="1">
      <alignment horizontal="center" vertical="center"/>
    </xf>
    <xf numFmtId="0" fontId="42" fillId="0" borderId="225" xfId="0" applyNumberFormat="1" applyFont="1" applyFill="1" applyBorder="1" applyAlignment="1">
      <alignment horizontal="center" vertical="center"/>
    </xf>
    <xf numFmtId="0" fontId="65" fillId="0" borderId="225" xfId="24" applyNumberFormat="1" applyFont="1" applyFill="1" applyBorder="1" applyAlignment="1">
      <alignment horizontal="center" vertical="center"/>
    </xf>
    <xf numFmtId="0" fontId="66" fillId="0" borderId="227" xfId="24" applyNumberFormat="1" applyFont="1" applyFill="1" applyBorder="1" applyAlignment="1">
      <alignment horizontal="center" vertical="center"/>
    </xf>
    <xf numFmtId="0" fontId="67" fillId="0" borderId="225" xfId="24" applyFont="1" applyBorder="1" applyAlignment="1">
      <alignment horizontal="center" vertical="center" wrapText="1"/>
    </xf>
    <xf numFmtId="0" fontId="67" fillId="0" borderId="226" xfId="24" applyFont="1" applyBorder="1" applyAlignment="1">
      <alignment horizontal="center" wrapText="1"/>
    </xf>
    <xf numFmtId="0" fontId="65" fillId="0" borderId="226" xfId="24" applyFont="1" applyBorder="1"/>
    <xf numFmtId="0" fontId="66" fillId="0" borderId="227" xfId="24" applyFont="1" applyBorder="1"/>
    <xf numFmtId="0" fontId="65" fillId="0" borderId="225" xfId="0" applyNumberFormat="1" applyFont="1" applyFill="1" applyBorder="1" applyAlignment="1">
      <alignment horizontal="center"/>
    </xf>
    <xf numFmtId="0" fontId="65" fillId="0" borderId="226" xfId="0" applyNumberFormat="1" applyFont="1" applyFill="1" applyBorder="1" applyAlignment="1">
      <alignment horizontal="center"/>
    </xf>
    <xf numFmtId="0" fontId="65" fillId="0" borderId="226" xfId="24" applyNumberFormat="1" applyFont="1" applyFill="1" applyBorder="1" applyAlignment="1">
      <alignment horizontal="center" vertical="center"/>
    </xf>
    <xf numFmtId="0" fontId="65" fillId="0" borderId="229" xfId="24" applyNumberFormat="1" applyFont="1" applyFill="1" applyBorder="1" applyAlignment="1">
      <alignment horizontal="center" vertical="center"/>
    </xf>
    <xf numFmtId="0" fontId="65" fillId="0" borderId="225" xfId="0" applyNumberFormat="1" applyFont="1" applyFill="1" applyBorder="1" applyAlignment="1">
      <alignment horizontal="center" vertical="center"/>
    </xf>
    <xf numFmtId="0" fontId="65" fillId="0" borderId="227" xfId="0" applyNumberFormat="1" applyFont="1" applyFill="1" applyBorder="1" applyAlignment="1">
      <alignment horizontal="center" vertical="center"/>
    </xf>
    <xf numFmtId="0" fontId="65" fillId="0" borderId="230" xfId="0" applyNumberFormat="1" applyFont="1" applyFill="1" applyBorder="1" applyAlignment="1">
      <alignment horizontal="center" vertical="center"/>
    </xf>
    <xf numFmtId="0" fontId="65" fillId="0" borderId="226" xfId="0" applyNumberFormat="1" applyFont="1" applyFill="1" applyBorder="1" applyAlignment="1">
      <alignment horizontal="center" vertical="center"/>
    </xf>
    <xf numFmtId="0" fontId="65" fillId="0" borderId="229" xfId="0" applyNumberFormat="1" applyFont="1" applyFill="1" applyBorder="1" applyAlignment="1">
      <alignment horizontal="center" vertical="center"/>
    </xf>
    <xf numFmtId="0" fontId="58" fillId="5" borderId="22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23" xfId="10" quotePrefix="1" applyFont="1" applyFill="1" applyBorder="1" applyAlignment="1" applyProtection="1">
      <alignment horizontal="center" vertical="center" wrapText="1"/>
      <protection locked="0"/>
    </xf>
    <xf numFmtId="0" fontId="5" fillId="0" borderId="220" xfId="0" applyFont="1" applyFill="1" applyBorder="1" applyAlignment="1">
      <alignment horizontal="center" vertical="center" wrapText="1"/>
    </xf>
    <xf numFmtId="0" fontId="17" fillId="4" borderId="221" xfId="10" quotePrefix="1" applyFont="1" applyFill="1" applyBorder="1" applyAlignment="1">
      <alignment horizontal="center" vertical="center" wrapText="1"/>
    </xf>
    <xf numFmtId="0" fontId="17" fillId="4" borderId="244" xfId="10" quotePrefix="1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10" fillId="4" borderId="219" xfId="3" quotePrefix="1" applyFont="1" applyFill="1" applyBorder="1" applyAlignment="1">
      <alignment horizontal="center" vertical="center" wrapText="1"/>
    </xf>
    <xf numFmtId="0" fontId="11" fillId="4" borderId="219" xfId="3" quotePrefix="1" applyFont="1" applyFill="1" applyBorder="1" applyAlignment="1">
      <alignment horizontal="center" vertical="center" wrapText="1"/>
    </xf>
    <xf numFmtId="0" fontId="17" fillId="5" borderId="234" xfId="6" quotePrefix="1" applyFont="1" applyFill="1" applyBorder="1" applyAlignment="1">
      <alignment horizontal="center" vertical="center" wrapText="1"/>
    </xf>
    <xf numFmtId="0" fontId="19" fillId="4" borderId="220" xfId="10" quotePrefix="1" applyFont="1" applyFill="1" applyBorder="1" applyAlignment="1">
      <alignment vertical="center" wrapText="1"/>
    </xf>
    <xf numFmtId="0" fontId="21" fillId="4" borderId="220" xfId="0" applyFont="1" applyFill="1" applyBorder="1" applyAlignment="1">
      <alignment horizontal="left" vertical="center" wrapText="1"/>
    </xf>
    <xf numFmtId="0" fontId="90" fillId="4" borderId="242" xfId="10" applyFont="1" applyFill="1" applyBorder="1" applyAlignment="1">
      <alignment vertical="center" wrapText="1"/>
    </xf>
    <xf numFmtId="0" fontId="91" fillId="8" borderId="238" xfId="0" applyFont="1" applyFill="1" applyBorder="1" applyAlignment="1">
      <alignment horizontal="center" wrapText="1"/>
    </xf>
    <xf numFmtId="0" fontId="17" fillId="4" borderId="246" xfId="10" quotePrefix="1" applyFont="1" applyFill="1" applyBorder="1" applyAlignment="1">
      <alignment vertical="center" wrapText="1"/>
    </xf>
    <xf numFmtId="0" fontId="17" fillId="4" borderId="247" xfId="10" quotePrefix="1" applyFont="1" applyFill="1" applyBorder="1" applyAlignment="1">
      <alignment horizontal="center" vertical="center" wrapText="1"/>
    </xf>
    <xf numFmtId="0" fontId="17" fillId="4" borderId="248" xfId="10" quotePrefix="1" applyFont="1" applyFill="1" applyBorder="1" applyAlignment="1">
      <alignment horizontal="center" vertical="center" wrapText="1"/>
    </xf>
    <xf numFmtId="0" fontId="16" fillId="4" borderId="247" xfId="6" applyFont="1" applyFill="1" applyBorder="1" applyAlignment="1">
      <alignment horizontal="center" vertical="center" wrapText="1"/>
    </xf>
    <xf numFmtId="0" fontId="16" fillId="4" borderId="245" xfId="6" applyFont="1" applyFill="1" applyBorder="1" applyAlignment="1">
      <alignment horizontal="center" vertical="center" wrapText="1"/>
    </xf>
    <xf numFmtId="0" fontId="17" fillId="4" borderId="246" xfId="10" quotePrefix="1" applyFont="1" applyFill="1" applyBorder="1" applyAlignment="1">
      <alignment horizontal="center" vertical="center" wrapText="1"/>
    </xf>
    <xf numFmtId="0" fontId="16" fillId="4" borderId="246" xfId="6" applyFont="1" applyFill="1" applyBorder="1" applyAlignment="1">
      <alignment horizontal="center" vertical="center" wrapText="1"/>
    </xf>
    <xf numFmtId="0" fontId="17" fillId="7" borderId="247" xfId="10" quotePrefix="1" applyFont="1" applyFill="1" applyBorder="1" applyAlignment="1">
      <alignment horizontal="center" vertical="center" wrapText="1"/>
    </xf>
    <xf numFmtId="0" fontId="17" fillId="7" borderId="248" xfId="10" quotePrefix="1" applyFont="1" applyFill="1" applyBorder="1" applyAlignment="1">
      <alignment horizontal="center" vertical="center" wrapText="1"/>
    </xf>
    <xf numFmtId="0" fontId="17" fillId="4" borderId="251" xfId="10" quotePrefix="1" applyFont="1" applyFill="1" applyBorder="1" applyAlignment="1">
      <alignment horizontal="center" vertical="center" wrapText="1"/>
    </xf>
    <xf numFmtId="0" fontId="16" fillId="4" borderId="252" xfId="6" applyFont="1" applyFill="1" applyBorder="1" applyAlignment="1">
      <alignment horizontal="center" vertical="center" wrapText="1"/>
    </xf>
    <xf numFmtId="0" fontId="16" fillId="4" borderId="245" xfId="6" applyFont="1" applyFill="1" applyBorder="1" applyAlignment="1">
      <alignment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22" fillId="0" borderId="0" xfId="0" applyFont="1" applyFill="1" applyAlignment="1">
      <alignment horizontal="left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122" fillId="0" borderId="0" xfId="0" applyFont="1" applyFill="1" applyAlignment="1">
      <alignment vertical="center" wrapText="1"/>
    </xf>
    <xf numFmtId="0" fontId="3" fillId="0" borderId="250" xfId="24" applyBorder="1" applyAlignment="1">
      <alignment horizontal="center"/>
    </xf>
    <xf numFmtId="0" fontId="3" fillId="0" borderId="156" xfId="24" applyBorder="1" applyAlignment="1">
      <alignment horizontal="center"/>
    </xf>
    <xf numFmtId="0" fontId="28" fillId="0" borderId="253" xfId="24" applyFont="1" applyBorder="1" applyAlignment="1">
      <alignment horizontal="center" vertical="center" wrapText="1"/>
    </xf>
    <xf numFmtId="0" fontId="28" fillId="0" borderId="254" xfId="24" applyFont="1" applyBorder="1" applyAlignment="1">
      <alignment horizontal="center" vertical="center" wrapText="1"/>
    </xf>
    <xf numFmtId="0" fontId="32" fillId="0" borderId="254" xfId="24" applyFont="1" applyBorder="1" applyAlignment="1">
      <alignment horizontal="center" vertical="center"/>
    </xf>
    <xf numFmtId="0" fontId="76" fillId="0" borderId="253" xfId="24" applyFont="1" applyBorder="1"/>
    <xf numFmtId="0" fontId="76" fillId="0" borderId="254" xfId="24" applyFont="1" applyBorder="1"/>
    <xf numFmtId="0" fontId="36" fillId="0" borderId="156" xfId="0" applyFont="1" applyFill="1" applyBorder="1" applyAlignment="1">
      <alignment horizontal="center"/>
    </xf>
    <xf numFmtId="0" fontId="34" fillId="0" borderId="253" xfId="24" applyFont="1" applyFill="1" applyBorder="1" applyAlignment="1">
      <alignment horizontal="center"/>
    </xf>
    <xf numFmtId="0" fontId="34" fillId="0" borderId="254" xfId="24" applyFont="1" applyFill="1" applyBorder="1" applyAlignment="1">
      <alignment horizontal="center"/>
    </xf>
    <xf numFmtId="49" fontId="39" fillId="0" borderId="250" xfId="0" applyNumberFormat="1" applyFont="1" applyFill="1" applyBorder="1" applyAlignment="1">
      <alignment horizontal="left"/>
    </xf>
    <xf numFmtId="0" fontId="0" fillId="0" borderId="250" xfId="0" applyFill="1" applyBorder="1"/>
    <xf numFmtId="0" fontId="32" fillId="0" borderId="253" xfId="24" applyFont="1" applyBorder="1" applyAlignment="1">
      <alignment horizontal="center" vertical="center"/>
    </xf>
    <xf numFmtId="0" fontId="77" fillId="0" borderId="254" xfId="0" applyFont="1" applyBorder="1"/>
    <xf numFmtId="0" fontId="36" fillId="0" borderId="156" xfId="0" applyNumberFormat="1" applyFont="1" applyFill="1" applyBorder="1" applyAlignment="1">
      <alignment horizontal="center" vertical="center" wrapText="1"/>
    </xf>
    <xf numFmtId="0" fontId="124" fillId="0" borderId="60" xfId="0" applyNumberFormat="1" applyFont="1" applyFill="1" applyBorder="1" applyAlignment="1">
      <alignment horizontal="center" vertical="center" wrapText="1"/>
    </xf>
    <xf numFmtId="0" fontId="112" fillId="0" borderId="59" xfId="0" applyNumberFormat="1" applyFont="1" applyFill="1" applyBorder="1" applyAlignment="1">
      <alignment horizontal="left"/>
    </xf>
    <xf numFmtId="0" fontId="112" fillId="0" borderId="60" xfId="0" applyNumberFormat="1" applyFont="1" applyFill="1" applyBorder="1" applyAlignment="1">
      <alignment horizontal="left"/>
    </xf>
    <xf numFmtId="0" fontId="124" fillId="0" borderId="228" xfId="0" applyNumberFormat="1" applyFont="1" applyFill="1" applyBorder="1" applyAlignment="1">
      <alignment horizontal="center" vertical="center"/>
    </xf>
    <xf numFmtId="0" fontId="124" fillId="0" borderId="226" xfId="0" applyNumberFormat="1" applyFont="1" applyFill="1" applyBorder="1" applyAlignment="1">
      <alignment horizontal="center" vertical="center"/>
    </xf>
    <xf numFmtId="0" fontId="124" fillId="0" borderId="227" xfId="0" applyNumberFormat="1" applyFont="1" applyFill="1" applyBorder="1" applyAlignment="1">
      <alignment horizontal="center" vertical="center"/>
    </xf>
    <xf numFmtId="0" fontId="34" fillId="0" borderId="253" xfId="0" applyFont="1" applyFill="1" applyBorder="1" applyAlignment="1">
      <alignment horizontal="left"/>
    </xf>
    <xf numFmtId="0" fontId="112" fillId="0" borderId="78" xfId="0" applyNumberFormat="1" applyFont="1" applyFill="1" applyBorder="1" applyAlignment="1">
      <alignment horizontal="left"/>
    </xf>
    <xf numFmtId="0" fontId="112" fillId="0" borderId="114" xfId="0" applyNumberFormat="1" applyFont="1" applyFill="1" applyBorder="1" applyAlignment="1">
      <alignment horizontal="left"/>
    </xf>
    <xf numFmtId="0" fontId="124" fillId="0" borderId="114" xfId="0" applyNumberFormat="1" applyFont="1" applyFill="1" applyBorder="1" applyAlignment="1">
      <alignment horizontal="center" vertical="center"/>
    </xf>
    <xf numFmtId="0" fontId="124" fillId="0" borderId="79" xfId="0" applyNumberFormat="1" applyFont="1" applyFill="1" applyBorder="1" applyAlignment="1">
      <alignment horizontal="center" vertical="center"/>
    </xf>
    <xf numFmtId="0" fontId="124" fillId="0" borderId="83" xfId="0" applyNumberFormat="1" applyFont="1" applyFill="1" applyBorder="1" applyAlignment="1">
      <alignment horizontal="center" vertical="center"/>
    </xf>
    <xf numFmtId="0" fontId="3" fillId="0" borderId="250" xfId="24" applyFill="1" applyBorder="1"/>
    <xf numFmtId="0" fontId="3" fillId="0" borderId="255" xfId="24" applyNumberFormat="1" applyFont="1" applyBorder="1" applyAlignment="1">
      <alignment horizontal="center" vertical="center"/>
    </xf>
    <xf numFmtId="0" fontId="3" fillId="0" borderId="256" xfId="24" applyNumberFormat="1" applyFont="1" applyBorder="1" applyAlignment="1">
      <alignment horizontal="center" vertical="center"/>
    </xf>
    <xf numFmtId="0" fontId="3" fillId="0" borderId="257" xfId="24" applyNumberFormat="1" applyFont="1" applyBorder="1" applyAlignment="1">
      <alignment horizontal="center" vertical="center"/>
    </xf>
    <xf numFmtId="0" fontId="3" fillId="0" borderId="250" xfId="24" applyFont="1" applyFill="1" applyBorder="1"/>
    <xf numFmtId="0" fontId="40" fillId="0" borderId="231" xfId="24" applyNumberFormat="1" applyFont="1" applyFill="1" applyBorder="1" applyAlignment="1">
      <alignment horizontal="center" shrinkToFit="1"/>
    </xf>
    <xf numFmtId="0" fontId="40" fillId="0" borderId="258" xfId="24" applyNumberFormat="1" applyFont="1" applyFill="1" applyBorder="1" applyAlignment="1">
      <alignment horizontal="center" shrinkToFit="1"/>
    </xf>
    <xf numFmtId="0" fontId="3" fillId="0" borderId="258" xfId="24" applyNumberFormat="1" applyFont="1" applyFill="1" applyBorder="1" applyAlignment="1">
      <alignment horizontal="center" vertical="center"/>
    </xf>
    <xf numFmtId="0" fontId="115" fillId="0" borderId="253" xfId="24" applyNumberFormat="1" applyFont="1" applyFill="1" applyBorder="1" applyAlignment="1">
      <alignment horizontal="center" vertical="center"/>
    </xf>
    <xf numFmtId="0" fontId="65" fillId="0" borderId="253" xfId="24" applyNumberFormat="1" applyFont="1" applyFill="1" applyBorder="1" applyAlignment="1">
      <alignment horizontal="center" vertical="center"/>
    </xf>
    <xf numFmtId="0" fontId="65" fillId="0" borderId="226" xfId="24" applyNumberFormat="1" applyFont="1" applyBorder="1" applyAlignment="1">
      <alignment horizontal="center" vertical="center"/>
    </xf>
    <xf numFmtId="49" fontId="66" fillId="0" borderId="250" xfId="0" applyNumberFormat="1" applyFont="1" applyFill="1" applyBorder="1" applyAlignment="1">
      <alignment horizontal="left"/>
    </xf>
    <xf numFmtId="0" fontId="59" fillId="5" borderId="250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250" xfId="10" quotePrefix="1" applyFont="1" applyFill="1" applyBorder="1" applyAlignment="1">
      <alignment horizontal="left" vertical="center" wrapText="1"/>
    </xf>
    <xf numFmtId="0" fontId="59" fillId="5" borderId="250" xfId="0" applyFont="1" applyFill="1" applyBorder="1" applyAlignment="1" applyProtection="1">
      <alignment horizontal="left" vertical="center" wrapText="1"/>
      <protection locked="0"/>
    </xf>
    <xf numFmtId="0" fontId="56" fillId="5" borderId="250" xfId="6" quotePrefix="1" applyFont="1" applyFill="1" applyBorder="1" applyAlignment="1" applyProtection="1">
      <alignment horizontal="center" vertical="center" wrapText="1"/>
      <protection locked="0"/>
    </xf>
    <xf numFmtId="0" fontId="58" fillId="5" borderId="156" xfId="6" quotePrefix="1" applyFont="1" applyFill="1" applyBorder="1" applyAlignment="1" applyProtection="1">
      <alignment horizontal="center" vertical="center" wrapText="1"/>
      <protection locked="0"/>
    </xf>
    <xf numFmtId="0" fontId="18" fillId="4" borderId="259" xfId="0" applyFont="1" applyFill="1" applyBorder="1" applyAlignment="1">
      <alignment horizontal="left" vertical="center" wrapText="1"/>
    </xf>
    <xf numFmtId="0" fontId="23" fillId="4" borderId="259" xfId="0" applyFont="1" applyFill="1" applyBorder="1" applyAlignment="1">
      <alignment horizontal="left" vertical="center" wrapText="1"/>
    </xf>
    <xf numFmtId="0" fontId="16" fillId="4" borderId="220" xfId="10" quotePrefix="1" applyFont="1" applyFill="1" applyBorder="1" applyAlignment="1">
      <alignment horizontal="center" vertical="center" wrapText="1"/>
    </xf>
    <xf numFmtId="0" fontId="16" fillId="4" borderId="220" xfId="6" quotePrefix="1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left" vertical="center" wrapText="1"/>
    </xf>
    <xf numFmtId="0" fontId="18" fillId="4" borderId="219" xfId="0" applyFont="1" applyFill="1" applyBorder="1" applyAlignment="1">
      <alignment horizontal="center" vertical="center"/>
    </xf>
    <xf numFmtId="0" fontId="18" fillId="4" borderId="220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53" xfId="10" quotePrefix="1" applyFont="1" applyFill="1" applyBorder="1" applyAlignment="1">
      <alignment horizontal="center" vertical="center" wrapText="1"/>
    </xf>
    <xf numFmtId="0" fontId="17" fillId="4" borderId="221" xfId="10" applyFont="1" applyFill="1" applyBorder="1" applyAlignment="1">
      <alignment vertical="center" wrapText="1"/>
    </xf>
    <xf numFmtId="0" fontId="16" fillId="4" borderId="219" xfId="10" quotePrefix="1" applyFont="1" applyFill="1" applyBorder="1" applyAlignment="1">
      <alignment horizontal="center" vertical="center" wrapText="1"/>
    </xf>
    <xf numFmtId="0" fontId="17" fillId="5" borderId="247" xfId="10" quotePrefix="1" applyFont="1" applyFill="1" applyBorder="1" applyAlignment="1">
      <alignment horizontal="center" vertical="center" wrapText="1"/>
    </xf>
    <xf numFmtId="0" fontId="17" fillId="5" borderId="248" xfId="10" quotePrefix="1" applyFont="1" applyFill="1" applyBorder="1" applyAlignment="1">
      <alignment horizontal="center" vertical="center" wrapText="1"/>
    </xf>
    <xf numFmtId="0" fontId="17" fillId="4" borderId="246" xfId="10" applyFont="1" applyFill="1" applyBorder="1" applyAlignment="1">
      <alignment vertical="center" wrapText="1"/>
    </xf>
    <xf numFmtId="0" fontId="24" fillId="5" borderId="248" xfId="10" quotePrefix="1" applyFont="1" applyFill="1" applyBorder="1" applyAlignment="1">
      <alignment horizontal="center" vertical="center" wrapText="1"/>
    </xf>
    <xf numFmtId="0" fontId="16" fillId="4" borderId="248" xfId="6" applyFont="1" applyFill="1" applyBorder="1" applyAlignment="1">
      <alignment horizontal="center" vertical="center" wrapText="1"/>
    </xf>
    <xf numFmtId="0" fontId="17" fillId="5" borderId="246" xfId="10" applyFont="1" applyFill="1" applyBorder="1" applyAlignment="1">
      <alignment vertical="center" wrapText="1"/>
    </xf>
    <xf numFmtId="0" fontId="17" fillId="5" borderId="251" xfId="10" quotePrefix="1" applyFont="1" applyFill="1" applyBorder="1" applyAlignment="1">
      <alignment horizontal="center" vertical="center" wrapText="1"/>
    </xf>
    <xf numFmtId="0" fontId="17" fillId="5" borderId="246" xfId="10" quotePrefix="1" applyFont="1" applyFill="1" applyBorder="1" applyAlignment="1">
      <alignment vertical="center" wrapText="1"/>
    </xf>
    <xf numFmtId="0" fontId="17" fillId="5" borderId="247" xfId="10" applyFont="1" applyFill="1" applyBorder="1" applyAlignment="1">
      <alignment horizontal="center" vertical="center" wrapText="1"/>
    </xf>
    <xf numFmtId="0" fontId="16" fillId="5" borderId="251" xfId="6" applyFont="1" applyFill="1" applyBorder="1" applyAlignment="1">
      <alignment horizontal="center" vertical="center" wrapText="1"/>
    </xf>
    <xf numFmtId="0" fontId="16" fillId="5" borderId="248" xfId="6" applyFont="1" applyFill="1" applyBorder="1" applyAlignment="1">
      <alignment horizontal="center" vertical="center" wrapText="1"/>
    </xf>
    <xf numFmtId="0" fontId="17" fillId="5" borderId="244" xfId="10" quotePrefix="1" applyFont="1" applyFill="1" applyBorder="1" applyAlignment="1">
      <alignment horizontal="center" vertical="center" wrapText="1"/>
    </xf>
    <xf numFmtId="0" fontId="24" fillId="5" borderId="248" xfId="0" applyFont="1" applyFill="1" applyBorder="1" applyAlignment="1">
      <alignment horizontal="center" vertical="center"/>
    </xf>
    <xf numFmtId="0" fontId="24" fillId="5" borderId="251" xfId="0" applyFont="1" applyFill="1" applyBorder="1" applyAlignment="1">
      <alignment horizontal="center" vertical="center"/>
    </xf>
    <xf numFmtId="0" fontId="17" fillId="5" borderId="246" xfId="10" quotePrefix="1" applyFont="1" applyFill="1" applyBorder="1" applyAlignment="1">
      <alignment horizontal="center" vertical="center" wrapText="1"/>
    </xf>
    <xf numFmtId="0" fontId="18" fillId="5" borderId="248" xfId="0" applyFont="1" applyFill="1" applyBorder="1" applyAlignment="1">
      <alignment horizontal="center" vertical="center" wrapText="1"/>
    </xf>
    <xf numFmtId="0" fontId="17" fillId="5" borderId="248" xfId="6" quotePrefix="1" applyFont="1" applyFill="1" applyBorder="1" applyAlignment="1">
      <alignment horizontal="center" vertical="center" wrapText="1"/>
    </xf>
    <xf numFmtId="0" fontId="16" fillId="5" borderId="263" xfId="6" quotePrefix="1" applyFont="1" applyFill="1" applyBorder="1" applyAlignment="1">
      <alignment horizontal="center" vertical="center" wrapText="1"/>
    </xf>
    <xf numFmtId="0" fontId="44" fillId="5" borderId="248" xfId="0" applyFont="1" applyFill="1" applyBorder="1" applyAlignment="1">
      <alignment horizontal="center" vertical="center" wrapText="1"/>
    </xf>
    <xf numFmtId="0" fontId="17" fillId="5" borderId="247" xfId="10" applyFont="1" applyFill="1" applyBorder="1" applyAlignment="1">
      <alignment vertical="center" wrapText="1"/>
    </xf>
    <xf numFmtId="0" fontId="58" fillId="5" borderId="251" xfId="10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47" xfId="10" quotePrefix="1" applyFont="1" applyFill="1" applyBorder="1" applyAlignment="1" applyProtection="1">
      <alignment horizontal="left" vertical="center" wrapText="1"/>
      <protection locked="0"/>
    </xf>
    <xf numFmtId="0" fontId="58" fillId="5" borderId="246" xfId="10" quotePrefix="1" applyFont="1" applyFill="1" applyBorder="1" applyAlignment="1">
      <alignment horizontal="left" vertical="center" wrapText="1"/>
    </xf>
    <xf numFmtId="0" fontId="84" fillId="5" borderId="247" xfId="28" quotePrefix="1" applyFont="1" applyFill="1" applyBorder="1" applyAlignment="1">
      <alignment vertical="center" wrapText="1"/>
    </xf>
    <xf numFmtId="0" fontId="83" fillId="5" borderId="246" xfId="10" quotePrefix="1" applyFont="1" applyFill="1" applyBorder="1" applyAlignment="1">
      <alignment horizontal="left" vertical="center" wrapText="1"/>
    </xf>
    <xf numFmtId="0" fontId="58" fillId="5" borderId="247" xfId="10" quotePrefix="1" applyFont="1" applyFill="1" applyBorder="1" applyAlignment="1">
      <alignment horizontal="left" vertical="center" wrapText="1"/>
    </xf>
    <xf numFmtId="0" fontId="56" fillId="5" borderId="266" xfId="10" quotePrefix="1" applyFont="1" applyFill="1" applyBorder="1" applyAlignment="1" applyProtection="1">
      <alignment vertical="center" wrapText="1"/>
      <protection locked="0"/>
    </xf>
    <xf numFmtId="0" fontId="56" fillId="5" borderId="263" xfId="10" quotePrefix="1" applyFont="1" applyFill="1" applyBorder="1" applyAlignment="1" applyProtection="1">
      <alignment vertical="center" wrapText="1"/>
      <protection locked="0"/>
    </xf>
    <xf numFmtId="0" fontId="58" fillId="5" borderId="265" xfId="10" quotePrefix="1" applyFont="1" applyFill="1" applyBorder="1" applyAlignment="1" applyProtection="1">
      <alignment vertical="center" wrapText="1"/>
      <protection locked="0"/>
    </xf>
    <xf numFmtId="0" fontId="58" fillId="5" borderId="264" xfId="10" quotePrefix="1" applyFont="1" applyFill="1" applyBorder="1" applyAlignment="1" applyProtection="1">
      <alignment vertical="center" wrapText="1"/>
      <protection locked="0"/>
    </xf>
    <xf numFmtId="0" fontId="56" fillId="5" borderId="262" xfId="10" quotePrefix="1" applyFont="1" applyFill="1" applyBorder="1" applyAlignment="1" applyProtection="1">
      <alignment vertical="center" wrapText="1"/>
      <protection locked="0"/>
    </xf>
    <xf numFmtId="0" fontId="59" fillId="5" borderId="266" xfId="0" applyFont="1" applyFill="1" applyBorder="1" applyAlignment="1" applyProtection="1">
      <alignment horizontal="left" vertical="center" wrapText="1"/>
      <protection locked="0"/>
    </xf>
    <xf numFmtId="0" fontId="59" fillId="5" borderId="263" xfId="0" applyFont="1" applyFill="1" applyBorder="1" applyAlignment="1" applyProtection="1">
      <alignment horizontal="left" vertical="center" wrapText="1"/>
      <protection locked="0"/>
    </xf>
    <xf numFmtId="0" fontId="59" fillId="5" borderId="264" xfId="0" applyFont="1" applyFill="1" applyBorder="1" applyAlignment="1" applyProtection="1">
      <alignment horizontal="left" vertical="center" wrapText="1"/>
      <protection locked="0"/>
    </xf>
    <xf numFmtId="0" fontId="83" fillId="5" borderId="247" xfId="10" quotePrefix="1" applyFont="1" applyFill="1" applyBorder="1" applyAlignment="1">
      <alignment horizontal="left" vertical="center" wrapText="1"/>
    </xf>
    <xf numFmtId="0" fontId="58" fillId="5" borderId="245" xfId="10" quotePrefix="1" applyFont="1" applyFill="1" applyBorder="1" applyAlignment="1">
      <alignment horizontal="left" vertical="center" wrapText="1"/>
    </xf>
    <xf numFmtId="0" fontId="47" fillId="4" borderId="246" xfId="10" quotePrefix="1" applyFont="1" applyFill="1" applyBorder="1" applyAlignment="1">
      <alignment vertical="center" wrapText="1"/>
    </xf>
    <xf numFmtId="0" fontId="47" fillId="4" borderId="275" xfId="6" quotePrefix="1" applyFont="1" applyFill="1" applyBorder="1" applyAlignment="1">
      <alignment horizontal="center" vertical="center" wrapText="1"/>
    </xf>
    <xf numFmtId="0" fontId="47" fillId="4" borderId="276" xfId="6" quotePrefix="1" applyFont="1" applyFill="1" applyBorder="1" applyAlignment="1">
      <alignment horizontal="center" vertical="center" wrapText="1"/>
    </xf>
    <xf numFmtId="0" fontId="48" fillId="4" borderId="276" xfId="0" applyFont="1" applyFill="1" applyBorder="1" applyAlignment="1">
      <alignment horizontal="center" vertical="center" wrapText="1"/>
    </xf>
    <xf numFmtId="0" fontId="91" fillId="8" borderId="253" xfId="0" applyFont="1" applyFill="1" applyBorder="1" applyAlignment="1">
      <alignment horizontal="center" wrapText="1"/>
    </xf>
    <xf numFmtId="0" fontId="91" fillId="8" borderId="245" xfId="0" applyFont="1" applyFill="1" applyBorder="1" applyAlignment="1">
      <alignment horizontal="center" wrapText="1"/>
    </xf>
    <xf numFmtId="0" fontId="91" fillId="8" borderId="254" xfId="0" applyFont="1" applyFill="1" applyBorder="1" applyAlignment="1">
      <alignment horizontal="center" wrapText="1"/>
    </xf>
    <xf numFmtId="0" fontId="17" fillId="0" borderId="250" xfId="10" applyFont="1" applyFill="1" applyBorder="1" applyAlignment="1">
      <alignment vertical="center" wrapText="1"/>
    </xf>
    <xf numFmtId="0" fontId="17" fillId="0" borderId="246" xfId="10" applyFont="1" applyFill="1" applyBorder="1" applyAlignment="1">
      <alignment vertical="center" wrapText="1"/>
    </xf>
    <xf numFmtId="0" fontId="16" fillId="0" borderId="248" xfId="6" applyFont="1" applyFill="1" applyBorder="1" applyAlignment="1">
      <alignment horizontal="center" vertical="center" wrapText="1"/>
    </xf>
    <xf numFmtId="0" fontId="16" fillId="0" borderId="254" xfId="6" applyFont="1" applyFill="1" applyBorder="1" applyAlignment="1">
      <alignment horizontal="center" vertical="center" wrapText="1"/>
    </xf>
    <xf numFmtId="0" fontId="17" fillId="4" borderId="248" xfId="6" applyFont="1" applyFill="1" applyBorder="1" applyAlignment="1">
      <alignment horizontal="center" vertical="center" wrapText="1"/>
    </xf>
    <xf numFmtId="0" fontId="16" fillId="4" borderId="266" xfId="6" quotePrefix="1" applyFont="1" applyFill="1" applyBorder="1" applyAlignment="1">
      <alignment horizontal="center" vertical="center" wrapText="1"/>
    </xf>
    <xf numFmtId="0" fontId="16" fillId="0" borderId="250" xfId="6" applyFont="1" applyFill="1" applyBorder="1" applyAlignment="1">
      <alignment horizontal="center" vertical="center" wrapText="1"/>
    </xf>
    <xf numFmtId="0" fontId="17" fillId="0" borderId="245" xfId="10" applyFont="1" applyFill="1" applyBorder="1" applyAlignment="1">
      <alignment vertical="center" wrapText="1"/>
    </xf>
    <xf numFmtId="0" fontId="17" fillId="0" borderId="248" xfId="10" quotePrefix="1" applyFont="1" applyFill="1" applyBorder="1" applyAlignment="1">
      <alignment horizontal="center" vertical="center" wrapText="1"/>
    </xf>
    <xf numFmtId="0" fontId="17" fillId="0" borderId="248" xfId="10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2" fillId="4" borderId="245" xfId="10" applyFont="1" applyFill="1" applyBorder="1" applyAlignment="1">
      <alignment vertical="center" wrapText="1"/>
    </xf>
    <xf numFmtId="0" fontId="12" fillId="4" borderId="248" xfId="10" quotePrefix="1" applyFont="1" applyFill="1" applyBorder="1" applyAlignment="1">
      <alignment horizontal="center" vertical="center" wrapText="1"/>
    </xf>
    <xf numFmtId="0" fontId="48" fillId="4" borderId="248" xfId="0" applyFont="1" applyFill="1" applyBorder="1" applyAlignment="1">
      <alignment horizontal="center" vertical="center" wrapText="1"/>
    </xf>
    <xf numFmtId="0" fontId="12" fillId="4" borderId="245" xfId="8" applyFont="1" applyFill="1" applyBorder="1" applyAlignment="1">
      <alignment vertical="center" wrapText="1"/>
    </xf>
    <xf numFmtId="0" fontId="12" fillId="4" borderId="248" xfId="6" quotePrefix="1" applyFont="1" applyFill="1" applyBorder="1" applyAlignment="1">
      <alignment horizontal="center" vertical="center" wrapText="1"/>
    </xf>
    <xf numFmtId="0" fontId="48" fillId="4" borderId="245" xfId="0" applyFont="1" applyFill="1" applyBorder="1" applyAlignment="1">
      <alignment horizontal="left" vertical="center" wrapText="1"/>
    </xf>
    <xf numFmtId="0" fontId="5" fillId="4" borderId="248" xfId="10" quotePrefix="1" applyFont="1" applyFill="1" applyBorder="1" applyAlignment="1">
      <alignment horizontal="center" vertical="center" wrapText="1"/>
    </xf>
    <xf numFmtId="0" fontId="12" fillId="4" borderId="247" xfId="10" applyFont="1" applyFill="1" applyBorder="1" applyAlignment="1">
      <alignment vertical="center" wrapText="1"/>
    </xf>
    <xf numFmtId="0" fontId="48" fillId="4" borderId="251" xfId="0" applyFont="1" applyFill="1" applyBorder="1" applyAlignment="1">
      <alignment horizontal="center" vertical="center" wrapText="1"/>
    </xf>
    <xf numFmtId="0" fontId="12" fillId="4" borderId="247" xfId="8" applyFont="1" applyFill="1" applyBorder="1" applyAlignment="1">
      <alignment vertical="center" wrapText="1"/>
    </xf>
    <xf numFmtId="0" fontId="12" fillId="0" borderId="248" xfId="10" quotePrefix="1" applyFont="1" applyFill="1" applyBorder="1" applyAlignment="1">
      <alignment horizontal="center" vertical="center" wrapText="1"/>
    </xf>
    <xf numFmtId="0" fontId="4" fillId="4" borderId="275" xfId="3" quotePrefix="1" applyFont="1" applyFill="1" applyBorder="1" applyAlignment="1">
      <alignment horizontal="center" vertical="center" wrapText="1"/>
    </xf>
    <xf numFmtId="0" fontId="4" fillId="4" borderId="276" xfId="3" quotePrefix="1" applyFont="1" applyFill="1" applyBorder="1" applyAlignment="1">
      <alignment horizontal="center" vertical="center" wrapText="1"/>
    </xf>
    <xf numFmtId="0" fontId="47" fillId="4" borderId="248" xfId="10" quotePrefix="1" applyFont="1" applyFill="1" applyBorder="1" applyAlignment="1">
      <alignment horizontal="center" vertical="center" wrapText="1"/>
    </xf>
    <xf numFmtId="0" fontId="47" fillId="4" borderId="254" xfId="10" quotePrefix="1" applyFont="1" applyFill="1" applyBorder="1" applyAlignment="1">
      <alignment horizontal="center" vertical="center" wrapText="1"/>
    </xf>
    <xf numFmtId="0" fontId="83" fillId="5" borderId="245" xfId="10" quotePrefix="1" applyFont="1" applyFill="1" applyBorder="1" applyAlignment="1">
      <alignment horizontal="left" vertical="center" wrapText="1"/>
    </xf>
    <xf numFmtId="0" fontId="58" fillId="5" borderId="24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4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76" xfId="10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48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51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48" xfId="10" quotePrefix="1" applyFont="1" applyFill="1" applyBorder="1" applyAlignment="1" applyProtection="1">
      <alignment horizontal="center" vertical="center" wrapText="1"/>
      <protection locked="0"/>
    </xf>
    <xf numFmtId="0" fontId="58" fillId="5" borderId="275" xfId="10" quotePrefix="1" applyFont="1" applyFill="1" applyBorder="1" applyAlignment="1" applyProtection="1">
      <alignment horizontal="center" vertical="center" wrapText="1"/>
      <protection locked="0"/>
    </xf>
    <xf numFmtId="0" fontId="58" fillId="5" borderId="276" xfId="10" quotePrefix="1" applyFont="1" applyFill="1" applyBorder="1" applyAlignment="1" applyProtection="1">
      <alignment horizontal="center" vertical="center" wrapText="1"/>
      <protection locked="0"/>
    </xf>
    <xf numFmtId="0" fontId="84" fillId="5" borderId="246" xfId="28" quotePrefix="1" applyFont="1" applyFill="1" applyBorder="1" applyAlignment="1">
      <alignment vertical="center" wrapText="1"/>
    </xf>
    <xf numFmtId="0" fontId="104" fillId="5" borderId="276" xfId="10" quotePrefix="1" applyFont="1" applyFill="1" applyBorder="1" applyAlignment="1" applyProtection="1">
      <alignment horizontal="center" vertical="center" wrapText="1"/>
      <protection locked="0"/>
    </xf>
    <xf numFmtId="0" fontId="111" fillId="5" borderId="275" xfId="28" quotePrefix="1" applyFont="1" applyFill="1" applyBorder="1" applyAlignment="1">
      <alignment horizontal="center" vertical="center" wrapText="1"/>
    </xf>
    <xf numFmtId="0" fontId="111" fillId="5" borderId="276" xfId="28" quotePrefix="1" applyFont="1" applyFill="1" applyBorder="1" applyAlignment="1">
      <alignment horizontal="center" vertical="center" wrapText="1"/>
    </xf>
    <xf numFmtId="0" fontId="83" fillId="5" borderId="245" xfId="10" quotePrefix="1" applyFont="1" applyFill="1" applyBorder="1" applyAlignment="1" applyProtection="1">
      <alignment horizontal="center" vertical="center" wrapText="1"/>
      <protection locked="0"/>
    </xf>
    <xf numFmtId="0" fontId="58" fillId="5" borderId="245" xfId="10" quotePrefix="1" applyFont="1" applyFill="1" applyBorder="1" applyAlignment="1" applyProtection="1">
      <alignment horizontal="center" vertical="center" wrapText="1"/>
      <protection locked="0"/>
    </xf>
    <xf numFmtId="0" fontId="83" fillId="5" borderId="245" xfId="0" applyFont="1" applyFill="1" applyBorder="1" applyAlignment="1" applyProtection="1">
      <alignment horizontal="center" vertical="center" wrapText="1"/>
      <protection locked="0"/>
    </xf>
    <xf numFmtId="0" fontId="17" fillId="4" borderId="279" xfId="10" quotePrefix="1" applyFont="1" applyFill="1" applyBorder="1" applyAlignment="1">
      <alignment horizontal="center" vertical="center" wrapText="1"/>
    </xf>
    <xf numFmtId="0" fontId="17" fillId="4" borderId="280" xfId="10" quotePrefix="1" applyFont="1" applyFill="1" applyBorder="1" applyAlignment="1">
      <alignment horizontal="center" vertical="center" wrapText="1"/>
    </xf>
    <xf numFmtId="0" fontId="16" fillId="0" borderId="279" xfId="6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7" fillId="4" borderId="243" xfId="10" quotePrefix="1" applyFont="1" applyFill="1" applyBorder="1" applyAlignment="1">
      <alignment horizontal="center" vertical="center" wrapText="1"/>
    </xf>
    <xf numFmtId="0" fontId="16" fillId="0" borderId="242" xfId="6" applyFont="1" applyFill="1" applyBorder="1" applyAlignment="1">
      <alignment horizontal="center" vertical="center" wrapText="1"/>
    </xf>
    <xf numFmtId="0" fontId="16" fillId="0" borderId="243" xfId="6" applyFont="1" applyFill="1" applyBorder="1" applyAlignment="1">
      <alignment horizontal="center" vertical="center" wrapText="1"/>
    </xf>
    <xf numFmtId="0" fontId="16" fillId="0" borderId="280" xfId="6" applyFont="1" applyFill="1" applyBorder="1" applyAlignment="1">
      <alignment horizontal="center" vertical="center" wrapText="1"/>
    </xf>
    <xf numFmtId="0" fontId="17" fillId="4" borderId="279" xfId="6" applyFont="1" applyFill="1" applyBorder="1" applyAlignment="1">
      <alignment horizontal="center" vertical="center" wrapText="1"/>
    </xf>
    <xf numFmtId="0" fontId="17" fillId="4" borderId="242" xfId="6" applyFont="1" applyFill="1" applyBorder="1" applyAlignment="1">
      <alignment horizontal="center" vertical="center" wrapText="1"/>
    </xf>
    <xf numFmtId="0" fontId="17" fillId="4" borderId="243" xfId="6" applyFont="1" applyFill="1" applyBorder="1" applyAlignment="1">
      <alignment horizontal="center" vertical="center" wrapText="1"/>
    </xf>
    <xf numFmtId="0" fontId="17" fillId="0" borderId="279" xfId="10" quotePrefix="1" applyFont="1" applyFill="1" applyBorder="1" applyAlignment="1">
      <alignment horizontal="center" vertical="center" wrapText="1"/>
    </xf>
    <xf numFmtId="0" fontId="17" fillId="0" borderId="280" xfId="10" quotePrefix="1" applyFont="1" applyFill="1" applyBorder="1" applyAlignment="1">
      <alignment horizontal="center" vertical="center" wrapText="1"/>
    </xf>
    <xf numFmtId="0" fontId="17" fillId="0" borderId="281" xfId="10" quotePrefix="1" applyFont="1" applyFill="1" applyBorder="1" applyAlignment="1">
      <alignment horizontal="center" vertical="center" wrapText="1"/>
    </xf>
    <xf numFmtId="0" fontId="17" fillId="0" borderId="247" xfId="10" applyFont="1" applyFill="1" applyBorder="1" applyAlignment="1">
      <alignment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6" fillId="0" borderId="245" xfId="6" applyFont="1" applyFill="1" applyBorder="1" applyAlignment="1">
      <alignment horizontal="center" vertical="center" wrapText="1"/>
    </xf>
    <xf numFmtId="0" fontId="16" fillId="0" borderId="221" xfId="6" applyFont="1" applyFill="1" applyBorder="1" applyAlignment="1">
      <alignment horizontal="center" vertical="center" wrapText="1"/>
    </xf>
    <xf numFmtId="0" fontId="17" fillId="0" borderId="245" xfId="10" quotePrefix="1" applyFont="1" applyFill="1" applyBorder="1" applyAlignment="1">
      <alignment horizontal="center" vertical="center" wrapText="1"/>
    </xf>
    <xf numFmtId="0" fontId="17" fillId="0" borderId="245" xfId="6" quotePrefix="1" applyFont="1" applyFill="1" applyBorder="1" applyAlignment="1">
      <alignment horizontal="center" vertical="center" wrapText="1"/>
    </xf>
    <xf numFmtId="0" fontId="17" fillId="0" borderId="221" xfId="10" quotePrefix="1" applyFont="1" applyFill="1" applyBorder="1" applyAlignment="1">
      <alignment horizontal="center" vertical="center" wrapText="1"/>
    </xf>
    <xf numFmtId="0" fontId="17" fillId="0" borderId="221" xfId="6" quotePrefix="1" applyFont="1" applyFill="1" applyBorder="1" applyAlignment="1">
      <alignment horizontal="center" vertical="center" wrapText="1"/>
    </xf>
    <xf numFmtId="0" fontId="32" fillId="0" borderId="251" xfId="24" applyFont="1" applyBorder="1" applyAlignment="1">
      <alignment horizontal="center" vertical="center"/>
    </xf>
    <xf numFmtId="0" fontId="76" fillId="0" borderId="282" xfId="24" applyFont="1" applyBorder="1"/>
    <xf numFmtId="0" fontId="76" fillId="0" borderId="251" xfId="24" applyFont="1" applyBorder="1"/>
    <xf numFmtId="0" fontId="77" fillId="0" borderId="282" xfId="24" applyFont="1" applyBorder="1"/>
    <xf numFmtId="49" fontId="34" fillId="0" borderId="247" xfId="0" applyNumberFormat="1" applyFont="1" applyFill="1" applyBorder="1" applyAlignment="1">
      <alignment horizontal="left"/>
    </xf>
    <xf numFmtId="0" fontId="34" fillId="0" borderId="247" xfId="0" applyFont="1" applyFill="1" applyBorder="1" applyAlignment="1">
      <alignment horizontal="left"/>
    </xf>
    <xf numFmtId="17" fontId="34" fillId="0" borderId="247" xfId="0" applyNumberFormat="1" applyFont="1" applyFill="1" applyBorder="1" applyAlignment="1">
      <alignment horizontal="left"/>
    </xf>
    <xf numFmtId="49" fontId="34" fillId="0" borderId="246" xfId="0" applyNumberFormat="1" applyFont="1" applyFill="1" applyBorder="1" applyAlignment="1">
      <alignment horizontal="left"/>
    </xf>
    <xf numFmtId="0" fontId="34" fillId="0" borderId="246" xfId="0" applyFont="1" applyFill="1" applyBorder="1" applyAlignment="1">
      <alignment horizontal="left"/>
    </xf>
    <xf numFmtId="0" fontId="34" fillId="0" borderId="283" xfId="0" applyFont="1" applyFill="1" applyBorder="1" applyAlignment="1">
      <alignment horizontal="center"/>
    </xf>
    <xf numFmtId="0" fontId="34" fillId="0" borderId="284" xfId="0" applyFont="1" applyFill="1" applyBorder="1" applyAlignment="1">
      <alignment horizontal="center"/>
    </xf>
    <xf numFmtId="0" fontId="126" fillId="0" borderId="59" xfId="0" applyFont="1" applyFill="1" applyBorder="1" applyAlignment="1">
      <alignment horizontal="center"/>
    </xf>
    <xf numFmtId="0" fontId="126" fillId="0" borderId="60" xfId="0" applyFont="1" applyFill="1" applyBorder="1" applyAlignment="1">
      <alignment horizontal="center"/>
    </xf>
    <xf numFmtId="0" fontId="126" fillId="0" borderId="59" xfId="24" applyFont="1" applyFill="1" applyBorder="1" applyAlignment="1">
      <alignment horizontal="center"/>
    </xf>
    <xf numFmtId="0" fontId="126" fillId="0" borderId="60" xfId="24" applyFont="1" applyFill="1" applyBorder="1" applyAlignment="1">
      <alignment horizontal="center"/>
    </xf>
    <xf numFmtId="0" fontId="126" fillId="0" borderId="285" xfId="24" applyFont="1" applyFill="1" applyBorder="1" applyAlignment="1">
      <alignment horizontal="center"/>
    </xf>
    <xf numFmtId="0" fontId="123" fillId="0" borderId="59" xfId="24" applyFont="1" applyFill="1" applyBorder="1" applyAlignment="1">
      <alignment horizontal="center" vertical="center" wrapText="1"/>
    </xf>
    <xf numFmtId="0" fontId="123" fillId="0" borderId="285" xfId="24" applyFont="1" applyFill="1" applyBorder="1" applyAlignment="1">
      <alignment horizontal="center" vertical="center" wrapText="1"/>
    </xf>
    <xf numFmtId="0" fontId="126" fillId="0" borderId="225" xfId="24" applyFont="1" applyFill="1" applyBorder="1" applyAlignment="1">
      <alignment horizontal="center"/>
    </xf>
    <xf numFmtId="0" fontId="126" fillId="0" borderId="226" xfId="24" applyFont="1" applyFill="1" applyBorder="1" applyAlignment="1">
      <alignment horizontal="center"/>
    </xf>
    <xf numFmtId="0" fontId="126" fillId="0" borderId="253" xfId="24" applyFont="1" applyFill="1" applyBorder="1" applyAlignment="1">
      <alignment horizontal="center"/>
    </xf>
    <xf numFmtId="0" fontId="126" fillId="0" borderId="254" xfId="24" applyFont="1" applyFill="1" applyBorder="1" applyAlignment="1">
      <alignment horizontal="center"/>
    </xf>
    <xf numFmtId="0" fontId="126" fillId="0" borderId="282" xfId="24" applyFont="1" applyFill="1" applyBorder="1" applyAlignment="1">
      <alignment horizontal="center"/>
    </xf>
    <xf numFmtId="0" fontId="34" fillId="0" borderId="282" xfId="24" applyFont="1" applyFill="1" applyBorder="1" applyAlignment="1">
      <alignment horizontal="center"/>
    </xf>
    <xf numFmtId="0" fontId="34" fillId="0" borderId="285" xfId="24" applyFont="1" applyFill="1" applyBorder="1" applyAlignment="1">
      <alignment horizontal="center" vertical="center" wrapText="1"/>
    </xf>
    <xf numFmtId="0" fontId="34" fillId="0" borderId="283" xfId="24" applyFont="1" applyFill="1" applyBorder="1" applyAlignment="1">
      <alignment horizontal="center"/>
    </xf>
    <xf numFmtId="0" fontId="34" fillId="0" borderId="284" xfId="24" applyFont="1" applyFill="1" applyBorder="1" applyAlignment="1">
      <alignment horizontal="center"/>
    </xf>
    <xf numFmtId="0" fontId="34" fillId="0" borderId="286" xfId="24" applyFont="1" applyFill="1" applyBorder="1" applyAlignment="1">
      <alignment horizontal="center"/>
    </xf>
    <xf numFmtId="0" fontId="34" fillId="0" borderId="283" xfId="24" applyFont="1" applyFill="1" applyBorder="1" applyAlignment="1">
      <alignment horizontal="center" vertical="center" wrapText="1"/>
    </xf>
    <xf numFmtId="0" fontId="34" fillId="0" borderId="284" xfId="24" applyFont="1" applyFill="1" applyBorder="1" applyAlignment="1">
      <alignment horizontal="center" vertical="center" wrapText="1"/>
    </xf>
    <xf numFmtId="0" fontId="123" fillId="0" borderId="60" xfId="24" applyFont="1" applyFill="1" applyBorder="1" applyAlignment="1">
      <alignment horizontal="center" vertical="center" wrapText="1"/>
    </xf>
    <xf numFmtId="0" fontId="34" fillId="0" borderId="287" xfId="0" applyFont="1" applyFill="1" applyBorder="1" applyAlignment="1">
      <alignment horizontal="center"/>
    </xf>
    <xf numFmtId="0" fontId="34" fillId="0" borderId="286" xfId="0" applyFont="1" applyFill="1" applyBorder="1" applyAlignment="1">
      <alignment horizontal="center"/>
    </xf>
    <xf numFmtId="0" fontId="34" fillId="0" borderId="288" xfId="0" applyFont="1" applyFill="1" applyBorder="1" applyAlignment="1">
      <alignment horizontal="center"/>
    </xf>
    <xf numFmtId="0" fontId="34" fillId="0" borderId="289" xfId="0" applyFont="1" applyFill="1" applyBorder="1" applyAlignment="1">
      <alignment horizontal="center"/>
    </xf>
    <xf numFmtId="0" fontId="34" fillId="0" borderId="290" xfId="0" applyFont="1" applyFill="1" applyBorder="1" applyAlignment="1">
      <alignment horizontal="center"/>
    </xf>
    <xf numFmtId="0" fontId="34" fillId="0" borderId="291" xfId="0" applyFont="1" applyFill="1" applyBorder="1" applyAlignment="1">
      <alignment horizontal="center"/>
    </xf>
    <xf numFmtId="0" fontId="30" fillId="0" borderId="282" xfId="24" applyFont="1" applyBorder="1" applyAlignment="1">
      <alignment horizontal="center" vertical="center" wrapText="1"/>
    </xf>
    <xf numFmtId="0" fontId="30" fillId="0" borderId="292" xfId="24" applyFont="1" applyBorder="1" applyAlignment="1">
      <alignment horizontal="center" vertical="center" wrapText="1"/>
    </xf>
    <xf numFmtId="0" fontId="76" fillId="0" borderId="282" xfId="0" applyFont="1" applyBorder="1"/>
    <xf numFmtId="0" fontId="77" fillId="0" borderId="285" xfId="0" applyFont="1" applyBorder="1" applyAlignment="1">
      <alignment horizontal="center" vertical="center" textRotation="90" wrapText="1"/>
    </xf>
    <xf numFmtId="0" fontId="34" fillId="0" borderId="282" xfId="0" applyNumberFormat="1" applyFont="1" applyFill="1" applyBorder="1" applyAlignment="1">
      <alignment horizontal="center" vertical="center"/>
    </xf>
    <xf numFmtId="0" fontId="34" fillId="0" borderId="285" xfId="0" applyNumberFormat="1" applyFont="1" applyFill="1" applyBorder="1" applyAlignment="1">
      <alignment horizontal="center" vertical="center" wrapText="1"/>
    </xf>
    <xf numFmtId="0" fontId="34" fillId="0" borderId="283" xfId="0" applyNumberFormat="1" applyFont="1" applyFill="1" applyBorder="1" applyAlignment="1">
      <alignment horizontal="center" vertical="center"/>
    </xf>
    <xf numFmtId="0" fontId="34" fillId="0" borderId="286" xfId="0" applyNumberFormat="1" applyFont="1" applyFill="1" applyBorder="1" applyAlignment="1">
      <alignment horizontal="center" vertical="center"/>
    </xf>
    <xf numFmtId="0" fontId="34" fillId="0" borderId="293" xfId="0" applyNumberFormat="1" applyFont="1" applyFill="1" applyBorder="1" applyAlignment="1">
      <alignment horizontal="center" vertical="center"/>
    </xf>
    <xf numFmtId="0" fontId="34" fillId="0" borderId="284" xfId="0" applyNumberFormat="1" applyFont="1" applyFill="1" applyBorder="1" applyAlignment="1">
      <alignment horizontal="center" vertical="center"/>
    </xf>
    <xf numFmtId="0" fontId="34" fillId="0" borderId="288" xfId="0" applyNumberFormat="1" applyFont="1" applyFill="1" applyBorder="1" applyAlignment="1">
      <alignment horizontal="center" vertical="center"/>
    </xf>
    <xf numFmtId="0" fontId="124" fillId="0" borderId="285" xfId="0" applyNumberFormat="1" applyFont="1" applyFill="1" applyBorder="1" applyAlignment="1">
      <alignment horizontal="center" vertical="center" wrapText="1"/>
    </xf>
    <xf numFmtId="0" fontId="124" fillId="0" borderId="282" xfId="0" applyNumberFormat="1" applyFont="1" applyFill="1" applyBorder="1" applyAlignment="1">
      <alignment horizontal="center" vertical="center"/>
    </xf>
    <xf numFmtId="0" fontId="42" fillId="0" borderId="251" xfId="0" applyNumberFormat="1" applyFont="1" applyFill="1" applyBorder="1" applyAlignment="1">
      <alignment horizontal="center" vertical="center"/>
    </xf>
    <xf numFmtId="0" fontId="42" fillId="0" borderId="282" xfId="0" applyNumberFormat="1" applyFont="1" applyFill="1" applyBorder="1" applyAlignment="1">
      <alignment horizontal="center" vertical="center"/>
    </xf>
    <xf numFmtId="0" fontId="42" fillId="0" borderId="285" xfId="0" applyNumberFormat="1" applyFont="1" applyFill="1" applyBorder="1" applyAlignment="1">
      <alignment horizontal="center" vertical="center"/>
    </xf>
    <xf numFmtId="0" fontId="37" fillId="0" borderId="283" xfId="0" applyNumberFormat="1" applyFont="1" applyFill="1" applyBorder="1" applyAlignment="1">
      <alignment horizontal="center" vertical="center"/>
    </xf>
    <xf numFmtId="0" fontId="37" fillId="0" borderId="286" xfId="0" applyNumberFormat="1" applyFont="1" applyFill="1" applyBorder="1" applyAlignment="1">
      <alignment horizontal="center" vertical="center"/>
    </xf>
    <xf numFmtId="0" fontId="37" fillId="0" borderId="294" xfId="0" applyNumberFormat="1" applyFont="1" applyFill="1" applyBorder="1" applyAlignment="1">
      <alignment horizontal="center" vertical="center"/>
    </xf>
    <xf numFmtId="0" fontId="37" fillId="0" borderId="284" xfId="0" applyNumberFormat="1" applyFont="1" applyFill="1" applyBorder="1" applyAlignment="1">
      <alignment horizontal="center" vertical="center"/>
    </xf>
    <xf numFmtId="0" fontId="37" fillId="0" borderId="293" xfId="0" applyNumberFormat="1" applyFont="1" applyFill="1" applyBorder="1" applyAlignment="1">
      <alignment horizontal="center" vertical="center"/>
    </xf>
    <xf numFmtId="0" fontId="37" fillId="0" borderId="288" xfId="0" applyNumberFormat="1" applyFont="1" applyFill="1" applyBorder="1" applyAlignment="1">
      <alignment horizontal="center" vertical="center"/>
    </xf>
    <xf numFmtId="0" fontId="74" fillId="0" borderId="285" xfId="24" applyFont="1" applyBorder="1" applyAlignment="1">
      <alignment vertical="center"/>
    </xf>
    <xf numFmtId="0" fontId="78" fillId="0" borderId="285" xfId="24" applyFont="1" applyBorder="1" applyAlignment="1">
      <alignment vertical="center"/>
    </xf>
    <xf numFmtId="0" fontId="40" fillId="0" borderId="252" xfId="24" applyFont="1" applyFill="1" applyBorder="1" applyAlignment="1">
      <alignment horizontal="left" shrinkToFit="1"/>
    </xf>
    <xf numFmtId="0" fontId="3" fillId="0" borderId="283" xfId="24" applyNumberFormat="1" applyFont="1" applyBorder="1" applyAlignment="1">
      <alignment horizontal="center" vertical="center"/>
    </xf>
    <xf numFmtId="0" fontId="3" fillId="0" borderId="289" xfId="24" applyNumberFormat="1" applyFont="1" applyBorder="1" applyAlignment="1">
      <alignment horizontal="center" vertical="center"/>
    </xf>
    <xf numFmtId="0" fontId="3" fillId="0" borderId="286" xfId="24" applyNumberFormat="1" applyFont="1" applyBorder="1" applyAlignment="1">
      <alignment horizontal="center" vertical="center"/>
    </xf>
    <xf numFmtId="0" fontId="3" fillId="0" borderId="291" xfId="24" applyNumberFormat="1" applyFont="1" applyBorder="1" applyAlignment="1">
      <alignment horizontal="center" vertical="center"/>
    </xf>
    <xf numFmtId="0" fontId="40" fillId="0" borderId="295" xfId="24" applyNumberFormat="1" applyFont="1" applyFill="1" applyBorder="1" applyAlignment="1">
      <alignment horizontal="center" shrinkToFit="1"/>
    </xf>
    <xf numFmtId="0" fontId="3" fillId="0" borderId="295" xfId="24" applyNumberFormat="1" applyFont="1" applyFill="1" applyBorder="1" applyAlignment="1">
      <alignment horizontal="center" vertical="center"/>
    </xf>
    <xf numFmtId="0" fontId="3" fillId="0" borderId="285" xfId="24" applyNumberFormat="1" applyFont="1" applyFill="1" applyBorder="1" applyAlignment="1">
      <alignment horizontal="center" vertical="center"/>
    </xf>
    <xf numFmtId="0" fontId="40" fillId="0" borderId="296" xfId="24" applyNumberFormat="1" applyFont="1" applyFill="1" applyBorder="1" applyAlignment="1">
      <alignment horizontal="center" shrinkToFit="1"/>
    </xf>
    <xf numFmtId="0" fontId="40" fillId="0" borderId="297" xfId="24" applyNumberFormat="1" applyFont="1" applyFill="1" applyBorder="1" applyAlignment="1">
      <alignment horizontal="center" shrinkToFit="1"/>
    </xf>
    <xf numFmtId="0" fontId="40" fillId="0" borderId="251" xfId="24" applyNumberFormat="1" applyFont="1" applyFill="1" applyBorder="1" applyAlignment="1">
      <alignment horizontal="center" shrinkToFit="1"/>
    </xf>
    <xf numFmtId="0" fontId="3" fillId="0" borderId="298" xfId="24" applyNumberFormat="1" applyFont="1" applyFill="1" applyBorder="1" applyAlignment="1">
      <alignment horizontal="center" vertical="center"/>
    </xf>
    <xf numFmtId="0" fontId="3" fillId="0" borderId="251" xfId="24" applyNumberFormat="1" applyFont="1" applyFill="1" applyBorder="1" applyAlignment="1">
      <alignment horizontal="center" vertical="center"/>
    </xf>
    <xf numFmtId="0" fontId="3" fillId="0" borderId="282" xfId="24" applyNumberFormat="1" applyFont="1" applyFill="1" applyBorder="1" applyAlignment="1">
      <alignment horizontal="center" vertical="center"/>
    </xf>
    <xf numFmtId="0" fontId="65" fillId="0" borderId="245" xfId="0" applyFont="1" applyFill="1" applyBorder="1" applyAlignment="1">
      <alignment horizontal="left"/>
    </xf>
    <xf numFmtId="0" fontId="65" fillId="0" borderId="282" xfId="24" applyNumberFormat="1" applyFont="1" applyFill="1" applyBorder="1" applyAlignment="1">
      <alignment horizontal="center" vertical="center"/>
    </xf>
    <xf numFmtId="49" fontId="65" fillId="0" borderId="245" xfId="0" applyNumberFormat="1" applyFont="1" applyFill="1" applyBorder="1" applyAlignment="1">
      <alignment horizontal="left"/>
    </xf>
    <xf numFmtId="17" fontId="65" fillId="0" borderId="245" xfId="0" applyNumberFormat="1" applyFont="1" applyFill="1" applyBorder="1" applyAlignment="1">
      <alignment horizontal="left"/>
    </xf>
    <xf numFmtId="49" fontId="65" fillId="0" borderId="252" xfId="0" applyNumberFormat="1" applyFont="1" applyFill="1" applyBorder="1" applyAlignment="1">
      <alignment horizontal="left"/>
    </xf>
    <xf numFmtId="0" fontId="65" fillId="0" borderId="286" xfId="24" applyNumberFormat="1" applyFont="1" applyFill="1" applyBorder="1" applyAlignment="1">
      <alignment horizontal="center" vertical="center"/>
    </xf>
    <xf numFmtId="0" fontId="65" fillId="0" borderId="284" xfId="24" applyNumberFormat="1" applyFont="1" applyFill="1" applyBorder="1" applyAlignment="1">
      <alignment horizontal="center" vertical="center"/>
    </xf>
    <xf numFmtId="0" fontId="66" fillId="0" borderId="288" xfId="24" applyNumberFormat="1" applyFont="1" applyFill="1" applyBorder="1" applyAlignment="1">
      <alignment horizontal="center" vertical="center"/>
    </xf>
    <xf numFmtId="0" fontId="80" fillId="0" borderId="285" xfId="24" applyNumberFormat="1" applyFont="1" applyFill="1" applyBorder="1" applyAlignment="1">
      <alignment horizontal="center" vertical="center"/>
    </xf>
    <xf numFmtId="0" fontId="80" fillId="0" borderId="282" xfId="24" applyNumberFormat="1" applyFont="1" applyFill="1" applyBorder="1" applyAlignment="1">
      <alignment horizontal="center" vertical="center"/>
    </xf>
    <xf numFmtId="0" fontId="65" fillId="0" borderId="248" xfId="24" applyNumberFormat="1" applyFont="1" applyBorder="1" applyAlignment="1">
      <alignment horizontal="center" vertical="center"/>
    </xf>
    <xf numFmtId="0" fontId="65" fillId="0" borderId="283" xfId="0" applyNumberFormat="1" applyFont="1" applyFill="1" applyBorder="1" applyAlignment="1">
      <alignment horizontal="center"/>
    </xf>
    <xf numFmtId="0" fontId="65" fillId="0" borderId="284" xfId="0" applyNumberFormat="1" applyFont="1" applyFill="1" applyBorder="1" applyAlignment="1">
      <alignment horizontal="center"/>
    </xf>
    <xf numFmtId="0" fontId="65" fillId="0" borderId="285" xfId="24" applyNumberFormat="1" applyFont="1" applyFill="1" applyBorder="1" applyAlignment="1">
      <alignment horizontal="center" vertical="center"/>
    </xf>
    <xf numFmtId="0" fontId="65" fillId="0" borderId="254" xfId="24" applyNumberFormat="1" applyFont="1" applyFill="1" applyBorder="1" applyAlignment="1">
      <alignment horizontal="center" vertical="center"/>
    </xf>
    <xf numFmtId="0" fontId="65" fillId="0" borderId="283" xfId="24" applyNumberFormat="1" applyFont="1" applyFill="1" applyBorder="1" applyAlignment="1">
      <alignment horizontal="center" vertical="center"/>
    </xf>
    <xf numFmtId="0" fontId="80" fillId="0" borderId="59" xfId="24" applyNumberFormat="1" applyFont="1" applyFill="1" applyBorder="1" applyAlignment="1">
      <alignment horizontal="center" vertical="center"/>
    </xf>
    <xf numFmtId="0" fontId="80" fillId="0" borderId="225" xfId="24" applyNumberFormat="1" applyFont="1" applyFill="1" applyBorder="1" applyAlignment="1">
      <alignment horizontal="center" vertical="center"/>
    </xf>
    <xf numFmtId="0" fontId="65" fillId="0" borderId="225" xfId="24" applyNumberFormat="1" applyFont="1" applyBorder="1" applyAlignment="1">
      <alignment horizontal="center" vertical="center"/>
    </xf>
    <xf numFmtId="0" fontId="65" fillId="0" borderId="275" xfId="24" applyNumberFormat="1" applyFont="1" applyBorder="1" applyAlignment="1">
      <alignment horizontal="center" vertical="center"/>
    </xf>
    <xf numFmtId="0" fontId="66" fillId="0" borderId="280" xfId="24" applyNumberFormat="1" applyFont="1" applyBorder="1" applyAlignment="1">
      <alignment horizontal="center" vertical="center"/>
    </xf>
    <xf numFmtId="0" fontId="66" fillId="0" borderId="276" xfId="24" applyNumberFormat="1" applyFont="1" applyBorder="1" applyAlignment="1">
      <alignment horizontal="center" vertical="center"/>
    </xf>
    <xf numFmtId="0" fontId="67" fillId="0" borderId="254" xfId="24" applyFont="1" applyBorder="1" applyAlignment="1">
      <alignment horizontal="center" vertical="center"/>
    </xf>
    <xf numFmtId="0" fontId="66" fillId="0" borderId="285" xfId="24" applyFont="1" applyBorder="1" applyAlignment="1">
      <alignment horizontal="center" vertical="center" wrapText="1"/>
    </xf>
    <xf numFmtId="0" fontId="65" fillId="0" borderId="282" xfId="24" applyFont="1" applyBorder="1"/>
    <xf numFmtId="0" fontId="65" fillId="0" borderId="229" xfId="24" applyFont="1" applyBorder="1"/>
    <xf numFmtId="0" fontId="65" fillId="0" borderId="253" xfId="24" applyFont="1" applyBorder="1"/>
    <xf numFmtId="0" fontId="65" fillId="0" borderId="276" xfId="24" applyFont="1" applyBorder="1"/>
    <xf numFmtId="0" fontId="65" fillId="0" borderId="252" xfId="0" applyFont="1" applyFill="1" applyBorder="1" applyAlignment="1">
      <alignment horizontal="left"/>
    </xf>
    <xf numFmtId="0" fontId="65" fillId="0" borderId="284" xfId="24" applyNumberFormat="1" applyFont="1" applyBorder="1" applyAlignment="1">
      <alignment horizontal="center" vertical="center"/>
    </xf>
    <xf numFmtId="0" fontId="65" fillId="0" borderId="299" xfId="24" applyNumberFormat="1" applyFont="1" applyFill="1" applyBorder="1" applyAlignment="1">
      <alignment horizontal="center" vertical="center"/>
    </xf>
    <xf numFmtId="0" fontId="79" fillId="0" borderId="59" xfId="0" applyNumberFormat="1" applyFont="1" applyFill="1" applyBorder="1" applyAlignment="1">
      <alignment horizontal="center"/>
    </xf>
    <xf numFmtId="0" fontId="79" fillId="0" borderId="285" xfId="0" applyNumberFormat="1" applyFont="1" applyFill="1" applyBorder="1" applyAlignment="1">
      <alignment horizontal="center"/>
    </xf>
    <xf numFmtId="0" fontId="80" fillId="0" borderId="76" xfId="24" applyNumberFormat="1" applyFont="1" applyFill="1" applyBorder="1" applyAlignment="1">
      <alignment horizontal="center" vertical="center"/>
    </xf>
    <xf numFmtId="0" fontId="79" fillId="0" borderId="76" xfId="24" applyNumberFormat="1" applyFont="1" applyFill="1" applyBorder="1" applyAlignment="1">
      <alignment horizontal="center" vertical="center"/>
    </xf>
    <xf numFmtId="0" fontId="80" fillId="0" borderId="227" xfId="24" applyNumberFormat="1" applyFont="1" applyFill="1" applyBorder="1" applyAlignment="1">
      <alignment horizontal="center" vertical="center"/>
    </xf>
    <xf numFmtId="0" fontId="80" fillId="0" borderId="253" xfId="24" applyNumberFormat="1" applyFont="1" applyFill="1" applyBorder="1" applyAlignment="1">
      <alignment horizontal="center" vertical="center"/>
    </xf>
    <xf numFmtId="0" fontId="79" fillId="0" borderId="227" xfId="24" applyNumberFormat="1" applyFont="1" applyFill="1" applyBorder="1" applyAlignment="1">
      <alignment horizontal="center" vertical="center"/>
    </xf>
    <xf numFmtId="0" fontId="65" fillId="0" borderId="282" xfId="0" applyNumberFormat="1" applyFont="1" applyFill="1" applyBorder="1" applyAlignment="1">
      <alignment horizontal="center" vertical="center"/>
    </xf>
    <xf numFmtId="0" fontId="65" fillId="0" borderId="253" xfId="0" applyNumberFormat="1" applyFont="1" applyFill="1" applyBorder="1" applyAlignment="1">
      <alignment horizontal="center" vertical="center"/>
    </xf>
    <xf numFmtId="0" fontId="65" fillId="0" borderId="247" xfId="0" applyNumberFormat="1" applyFont="1" applyFill="1" applyBorder="1" applyAlignment="1">
      <alignment horizontal="center" vertical="center"/>
    </xf>
    <xf numFmtId="0" fontId="65" fillId="0" borderId="283" xfId="0" applyNumberFormat="1" applyFont="1" applyFill="1" applyBorder="1" applyAlignment="1">
      <alignment horizontal="center" vertical="center"/>
    </xf>
    <xf numFmtId="0" fontId="65" fillId="0" borderId="286" xfId="0" applyNumberFormat="1" applyFont="1" applyFill="1" applyBorder="1" applyAlignment="1">
      <alignment horizontal="center" vertical="center"/>
    </xf>
    <xf numFmtId="0" fontId="65" fillId="0" borderId="288" xfId="0" applyNumberFormat="1" applyFont="1" applyFill="1" applyBorder="1" applyAlignment="1">
      <alignment horizontal="center" vertical="center"/>
    </xf>
    <xf numFmtId="0" fontId="65" fillId="0" borderId="246" xfId="0" applyNumberFormat="1" applyFont="1" applyFill="1" applyBorder="1" applyAlignment="1">
      <alignment horizontal="center" vertical="center"/>
    </xf>
    <xf numFmtId="0" fontId="65" fillId="0" borderId="253" xfId="0" applyNumberFormat="1" applyFont="1" applyFill="1" applyBorder="1" applyAlignment="1">
      <alignment horizontal="center"/>
    </xf>
    <xf numFmtId="0" fontId="80" fillId="0" borderId="111" xfId="24" applyNumberFormat="1" applyFont="1" applyFill="1" applyBorder="1" applyAlignment="1">
      <alignment horizontal="center" vertical="center"/>
    </xf>
    <xf numFmtId="0" fontId="80" fillId="0" borderId="229" xfId="24" applyNumberFormat="1" applyFont="1" applyFill="1" applyBorder="1" applyAlignment="1">
      <alignment horizontal="center" vertical="center"/>
    </xf>
    <xf numFmtId="0" fontId="65" fillId="0" borderId="279" xfId="24" applyFont="1" applyBorder="1"/>
    <xf numFmtId="0" fontId="65" fillId="0" borderId="254" xfId="0" applyNumberFormat="1" applyFont="1" applyFill="1" applyBorder="1" applyAlignment="1">
      <alignment horizontal="center"/>
    </xf>
    <xf numFmtId="0" fontId="5" fillId="0" borderId="235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1" fillId="0" borderId="235" xfId="0" applyFont="1" applyFill="1" applyBorder="1" applyAlignment="1">
      <alignment horizontal="center" vertical="center" wrapText="1"/>
    </xf>
    <xf numFmtId="0" fontId="5" fillId="0" borderId="301" xfId="0" applyFont="1" applyFill="1" applyBorder="1" applyAlignment="1">
      <alignment horizontal="center" vertical="center" wrapText="1"/>
    </xf>
    <xf numFmtId="0" fontId="5" fillId="0" borderId="232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12" fillId="0" borderId="30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/>
    </xf>
    <xf numFmtId="0" fontId="5" fillId="0" borderId="308" xfId="0" applyFont="1" applyFill="1" applyBorder="1" applyAlignment="1">
      <alignment horizontal="center" vertical="center"/>
    </xf>
    <xf numFmtId="0" fontId="122" fillId="0" borderId="0" xfId="0" applyFont="1" applyFill="1"/>
    <xf numFmtId="0" fontId="12" fillId="0" borderId="306" xfId="0" applyFont="1" applyFill="1" applyBorder="1" applyAlignment="1">
      <alignment horizontal="left" vertical="center"/>
    </xf>
    <xf numFmtId="0" fontId="12" fillId="0" borderId="306" xfId="0" applyFont="1" applyFill="1" applyBorder="1" applyAlignment="1">
      <alignment horizontal="center" vertical="center"/>
    </xf>
    <xf numFmtId="0" fontId="12" fillId="0" borderId="239" xfId="0" applyFont="1" applyFill="1" applyBorder="1" applyAlignment="1">
      <alignment horizontal="center" vertical="center"/>
    </xf>
    <xf numFmtId="0" fontId="12" fillId="0" borderId="239" xfId="0" applyFont="1" applyFill="1" applyBorder="1" applyAlignment="1">
      <alignment horizontal="center" vertical="center" wrapText="1"/>
    </xf>
    <xf numFmtId="0" fontId="5" fillId="0" borderId="311" xfId="0" applyFont="1" applyFill="1" applyBorder="1" applyAlignment="1">
      <alignment horizontal="center" vertical="center" wrapText="1"/>
    </xf>
    <xf numFmtId="0" fontId="5" fillId="0" borderId="310" xfId="0" applyFont="1" applyFill="1" applyBorder="1" applyAlignment="1">
      <alignment horizontal="center" vertical="center" wrapText="1"/>
    </xf>
    <xf numFmtId="0" fontId="5" fillId="0" borderId="309" xfId="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12" fillId="0" borderId="309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8" fillId="0" borderId="311" xfId="0" applyFont="1" applyFill="1" applyBorder="1" applyAlignment="1">
      <alignment horizontal="center" vertical="center" wrapText="1"/>
    </xf>
    <xf numFmtId="0" fontId="88" fillId="0" borderId="310" xfId="0" applyFont="1" applyFill="1" applyBorder="1" applyAlignment="1">
      <alignment horizontal="center" vertical="center" wrapText="1"/>
    </xf>
    <xf numFmtId="0" fontId="88" fillId="0" borderId="67" xfId="0" applyFont="1" applyFill="1" applyBorder="1" applyAlignment="1">
      <alignment horizontal="center" vertical="center" wrapText="1"/>
    </xf>
    <xf numFmtId="0" fontId="88" fillId="0" borderId="309" xfId="0" applyFont="1" applyFill="1" applyBorder="1" applyAlignment="1">
      <alignment horizontal="center" vertical="center" wrapText="1"/>
    </xf>
    <xf numFmtId="0" fontId="90" fillId="0" borderId="309" xfId="0" applyFont="1" applyFill="1" applyBorder="1" applyAlignment="1">
      <alignment horizontal="center" vertical="center" wrapText="1"/>
    </xf>
    <xf numFmtId="0" fontId="63" fillId="0" borderId="301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14" fillId="4" borderId="0" xfId="0" applyFont="1" applyFill="1" applyBorder="1" applyAlignment="1">
      <alignment horizontal="center" wrapText="1"/>
    </xf>
    <xf numFmtId="0" fontId="58" fillId="5" borderId="204" xfId="10" quotePrefix="1" applyFont="1" applyFill="1" applyBorder="1" applyAlignment="1">
      <alignment horizontal="left" vertical="center" wrapText="1"/>
    </xf>
    <xf numFmtId="0" fontId="59" fillId="5" borderId="62" xfId="0" applyFont="1" applyFill="1" applyBorder="1" applyAlignment="1" applyProtection="1">
      <alignment horizontal="left" vertical="center" wrapText="1"/>
      <protection locked="0"/>
    </xf>
    <xf numFmtId="0" fontId="84" fillId="5" borderId="204" xfId="28" quotePrefix="1" applyFont="1" applyFill="1" applyBorder="1" applyAlignment="1">
      <alignment vertical="center" wrapText="1"/>
    </xf>
    <xf numFmtId="0" fontId="58" fillId="5" borderId="221" xfId="10" quotePrefix="1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317" xfId="10" quotePrefix="1" applyFont="1" applyFill="1" applyBorder="1" applyAlignment="1">
      <alignment vertical="center" wrapText="1"/>
    </xf>
    <xf numFmtId="0" fontId="16" fillId="4" borderId="205" xfId="10" quotePrefix="1" applyFont="1" applyFill="1" applyBorder="1" applyAlignment="1">
      <alignment vertical="center" wrapText="1"/>
    </xf>
    <xf numFmtId="0" fontId="16" fillId="4" borderId="318" xfId="10" quotePrefix="1" applyFont="1" applyFill="1" applyBorder="1" applyAlignment="1">
      <alignment vertical="center" wrapText="1"/>
    </xf>
    <xf numFmtId="0" fontId="16" fillId="4" borderId="320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05" xfId="6" applyFont="1" applyFill="1" applyBorder="1" applyAlignment="1">
      <alignment vertical="center" wrapText="1"/>
    </xf>
    <xf numFmtId="0" fontId="17" fillId="0" borderId="247" xfId="10" quotePrefix="1" applyFont="1" applyFill="1" applyBorder="1" applyAlignment="1">
      <alignment horizontal="center" vertical="center" wrapText="1"/>
    </xf>
    <xf numFmtId="0" fontId="17" fillId="0" borderId="251" xfId="10" quotePrefix="1" applyFont="1" applyFill="1" applyBorder="1" applyAlignment="1">
      <alignment horizontal="center" vertical="center" wrapText="1"/>
    </xf>
    <xf numFmtId="0" fontId="17" fillId="4" borderId="205" xfId="10" quotePrefix="1" applyFont="1" applyFill="1" applyBorder="1" applyAlignment="1">
      <alignment vertical="center" wrapText="1"/>
    </xf>
    <xf numFmtId="0" fontId="17" fillId="4" borderId="281" xfId="10" quotePrefix="1" applyFont="1" applyFill="1" applyBorder="1" applyAlignment="1">
      <alignment horizontal="center" vertical="center" wrapText="1"/>
    </xf>
    <xf numFmtId="0" fontId="17" fillId="4" borderId="275" xfId="10" quotePrefix="1" applyFont="1" applyFill="1" applyBorder="1" applyAlignment="1">
      <alignment horizontal="center" vertical="center" wrapText="1"/>
    </xf>
    <xf numFmtId="0" fontId="16" fillId="4" borderId="279" xfId="6" applyFont="1" applyFill="1" applyBorder="1" applyAlignment="1">
      <alignment horizontal="center" vertical="center" wrapText="1"/>
    </xf>
    <xf numFmtId="0" fontId="16" fillId="4" borderId="280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317" xfId="6" quotePrefix="1" applyFont="1" applyFill="1" applyBorder="1" applyAlignment="1">
      <alignment horizontal="center" vertical="center" wrapText="1"/>
    </xf>
    <xf numFmtId="0" fontId="17" fillId="4" borderId="205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7" fillId="4" borderId="320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5" borderId="317" xfId="6" applyFont="1" applyFill="1" applyBorder="1" applyAlignment="1">
      <alignment horizontal="center" vertical="center" wrapText="1"/>
    </xf>
    <xf numFmtId="0" fontId="16" fillId="5" borderId="205" xfId="6" applyFont="1" applyFill="1" applyBorder="1" applyAlignment="1">
      <alignment horizontal="center" vertical="center" wrapText="1"/>
    </xf>
    <xf numFmtId="0" fontId="16" fillId="4" borderId="275" xfId="6" applyFont="1" applyFill="1" applyBorder="1" applyAlignment="1">
      <alignment horizontal="center" vertical="center" wrapText="1"/>
    </xf>
    <xf numFmtId="0" fontId="16" fillId="4" borderId="276" xfId="6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317" xfId="6" applyFont="1" applyFill="1" applyBorder="1" applyAlignment="1">
      <alignment horizontal="center" vertical="center" wrapText="1"/>
    </xf>
    <xf numFmtId="0" fontId="16" fillId="4" borderId="205" xfId="6" applyFont="1" applyFill="1" applyBorder="1" applyAlignment="1">
      <alignment horizontal="center" vertical="center" wrapText="1"/>
    </xf>
    <xf numFmtId="0" fontId="16" fillId="4" borderId="247" xfId="10" quotePrefix="1" applyFont="1" applyFill="1" applyBorder="1" applyAlignment="1">
      <alignment horizontal="center" vertical="center" wrapText="1"/>
    </xf>
    <xf numFmtId="0" fontId="16" fillId="4" borderId="265" xfId="6" quotePrefix="1" applyFont="1" applyFill="1" applyBorder="1" applyAlignment="1">
      <alignment horizontal="center" vertical="center" wrapText="1"/>
    </xf>
    <xf numFmtId="0" fontId="16" fillId="4" borderId="262" xfId="6" quotePrefix="1" applyFont="1" applyFill="1" applyBorder="1" applyAlignment="1">
      <alignment horizontal="center" vertical="center" wrapText="1"/>
    </xf>
    <xf numFmtId="0" fontId="16" fillId="4" borderId="261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317" xfId="0" applyFont="1" applyFill="1" applyBorder="1" applyAlignment="1">
      <alignment horizontal="center" vertical="center"/>
    </xf>
    <xf numFmtId="0" fontId="17" fillId="4" borderId="320" xfId="10" quotePrefix="1" applyFont="1" applyFill="1" applyBorder="1" applyAlignment="1">
      <alignment horizontal="center" vertical="center" wrapText="1"/>
    </xf>
    <xf numFmtId="0" fontId="24" fillId="4" borderId="279" xfId="0" applyFont="1" applyFill="1" applyBorder="1" applyAlignment="1">
      <alignment horizontal="center" vertical="center"/>
    </xf>
    <xf numFmtId="0" fontId="24" fillId="4" borderId="248" xfId="0" applyFont="1" applyFill="1" applyBorder="1" applyAlignment="1">
      <alignment horizontal="center" vertical="center"/>
    </xf>
    <xf numFmtId="0" fontId="19" fillId="4" borderId="270" xfId="10" applyFont="1" applyFill="1" applyBorder="1" applyAlignment="1">
      <alignment vertic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24" fillId="4" borderId="318" xfId="0" applyFont="1" applyFill="1" applyBorder="1" applyAlignment="1">
      <alignment horizontal="center" vertical="center"/>
    </xf>
    <xf numFmtId="0" fontId="15" fillId="4" borderId="318" xfId="0" applyFont="1" applyFill="1" applyBorder="1" applyAlignment="1">
      <alignment horizontal="center" vertical="center"/>
    </xf>
    <xf numFmtId="0" fontId="15" fillId="4" borderId="317" xfId="0" applyFont="1" applyFill="1" applyBorder="1" applyAlignment="1">
      <alignment horizontal="center" vertical="center"/>
    </xf>
    <xf numFmtId="0" fontId="24" fillId="4" borderId="251" xfId="0" applyFont="1" applyFill="1" applyBorder="1" applyAlignment="1">
      <alignment horizontal="center" vertical="center"/>
    </xf>
    <xf numFmtId="0" fontId="15" fillId="4" borderId="251" xfId="0" applyFont="1" applyFill="1" applyBorder="1" applyAlignment="1">
      <alignment horizontal="center" vertical="center"/>
    </xf>
    <xf numFmtId="0" fontId="15" fillId="4" borderId="248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horizontal="center" vertical="center" wrapText="1"/>
    </xf>
    <xf numFmtId="0" fontId="20" fillId="4" borderId="317" xfId="0" applyFont="1" applyFill="1" applyBorder="1" applyAlignment="1">
      <alignment horizontal="center" vertical="center" wrapText="1"/>
    </xf>
    <xf numFmtId="0" fontId="20" fillId="4" borderId="205" xfId="0" applyFont="1" applyFill="1" applyBorder="1" applyAlignment="1">
      <alignment horizontal="center" vertical="center" wrapText="1"/>
    </xf>
    <xf numFmtId="0" fontId="20" fillId="4" borderId="318" xfId="0" applyFont="1" applyFill="1" applyBorder="1" applyAlignment="1">
      <alignment horizontal="center" vertical="center" wrapText="1"/>
    </xf>
    <xf numFmtId="0" fontId="20" fillId="4" borderId="320" xfId="0" applyFont="1" applyFill="1" applyBorder="1" applyAlignment="1">
      <alignment horizontal="center" vertical="center" wrapText="1"/>
    </xf>
    <xf numFmtId="0" fontId="17" fillId="4" borderId="247" xfId="10" applyFont="1" applyFill="1" applyBorder="1" applyAlignment="1">
      <alignment vertical="center" wrapText="1"/>
    </xf>
    <xf numFmtId="0" fontId="19" fillId="4" borderId="301" xfId="10" quotePrefix="1" applyFont="1" applyFill="1" applyBorder="1" applyAlignment="1">
      <alignment vertical="center" wrapText="1"/>
    </xf>
    <xf numFmtId="0" fontId="16" fillId="4" borderId="302" xfId="10" quotePrefix="1" applyFont="1" applyFill="1" applyBorder="1" applyAlignment="1">
      <alignment vertical="center" wrapText="1"/>
    </xf>
    <xf numFmtId="0" fontId="16" fillId="4" borderId="322" xfId="10" quotePrefix="1" applyFont="1" applyFill="1" applyBorder="1" applyAlignment="1">
      <alignment vertical="center" wrapText="1"/>
    </xf>
    <xf numFmtId="0" fontId="17" fillId="4" borderId="323" xfId="10" quotePrefix="1" applyFont="1" applyFill="1" applyBorder="1" applyAlignment="1">
      <alignment vertical="center" wrapText="1"/>
    </xf>
    <xf numFmtId="0" fontId="17" fillId="4" borderId="324" xfId="10" quotePrefix="1" applyFont="1" applyFill="1" applyBorder="1" applyAlignment="1">
      <alignment vertical="center" wrapText="1"/>
    </xf>
    <xf numFmtId="0" fontId="18" fillId="4" borderId="302" xfId="0" applyFont="1" applyFill="1" applyBorder="1" applyAlignment="1">
      <alignment horizontal="left" vertical="center" wrapText="1"/>
    </xf>
    <xf numFmtId="0" fontId="18" fillId="4" borderId="322" xfId="0" applyFont="1" applyFill="1" applyBorder="1" applyAlignment="1">
      <alignment horizontal="left" vertical="center" wrapText="1"/>
    </xf>
    <xf numFmtId="0" fontId="18" fillId="4" borderId="323" xfId="0" applyFont="1" applyFill="1" applyBorder="1" applyAlignment="1">
      <alignment horizontal="left" vertical="center" wrapText="1"/>
    </xf>
    <xf numFmtId="0" fontId="27" fillId="4" borderId="246" xfId="10" applyFont="1" applyFill="1" applyBorder="1" applyAlignment="1">
      <alignment vertical="center" wrapText="1"/>
    </xf>
    <xf numFmtId="0" fontId="18" fillId="4" borderId="271" xfId="0" applyFont="1" applyFill="1" applyBorder="1" applyAlignment="1">
      <alignment horizontal="center" vertical="center" wrapText="1"/>
    </xf>
    <xf numFmtId="0" fontId="18" fillId="4" borderId="273" xfId="0" applyFont="1" applyFill="1" applyBorder="1" applyAlignment="1">
      <alignment horizontal="center" vertical="center" wrapText="1"/>
    </xf>
    <xf numFmtId="0" fontId="18" fillId="4" borderId="275" xfId="0" applyFont="1" applyFill="1" applyBorder="1" applyAlignment="1">
      <alignment horizontal="center" vertical="center" wrapText="1"/>
    </xf>
    <xf numFmtId="0" fontId="18" fillId="4" borderId="276" xfId="0" applyFont="1" applyFill="1" applyBorder="1" applyAlignment="1">
      <alignment horizontal="center" vertical="center" wrapText="1"/>
    </xf>
    <xf numFmtId="0" fontId="16" fillId="4" borderId="260" xfId="6" quotePrefix="1" applyFont="1" applyFill="1" applyBorder="1" applyAlignment="1">
      <alignment horizontal="center" vertical="center" wrapText="1"/>
    </xf>
    <xf numFmtId="0" fontId="16" fillId="4" borderId="259" xfId="6" quotePrefix="1" applyFont="1" applyFill="1" applyBorder="1" applyAlignment="1">
      <alignment horizontal="center" vertical="center" wrapText="1"/>
    </xf>
    <xf numFmtId="0" fontId="17" fillId="4" borderId="263" xfId="6" quotePrefix="1" applyFont="1" applyFill="1" applyBorder="1" applyAlignment="1">
      <alignment horizontal="center" vertical="center" wrapText="1"/>
    </xf>
    <xf numFmtId="0" fontId="17" fillId="4" borderId="261" xfId="6" quotePrefix="1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center" vertical="center" wrapText="1"/>
    </xf>
    <xf numFmtId="0" fontId="18" fillId="4" borderId="263" xfId="0" applyFont="1" applyFill="1" applyBorder="1" applyAlignment="1">
      <alignment horizontal="center" vertical="center" wrapText="1"/>
    </xf>
    <xf numFmtId="0" fontId="18" fillId="4" borderId="264" xfId="0" applyFont="1" applyFill="1" applyBorder="1" applyAlignment="1">
      <alignment horizontal="center" vertical="center" wrapText="1"/>
    </xf>
    <xf numFmtId="0" fontId="17" fillId="4" borderId="320" xfId="10" quotePrefix="1" applyFont="1" applyFill="1" applyBorder="1" applyAlignment="1">
      <alignment vertical="center" wrapText="1"/>
    </xf>
    <xf numFmtId="0" fontId="18" fillId="4" borderId="272" xfId="0" applyFont="1" applyFill="1" applyBorder="1" applyAlignment="1">
      <alignment horizontal="center" vertical="center" wrapText="1"/>
    </xf>
    <xf numFmtId="0" fontId="18" fillId="4" borderId="279" xfId="0" applyFont="1" applyFill="1" applyBorder="1" applyAlignment="1">
      <alignment horizontal="center" vertical="center" wrapText="1"/>
    </xf>
    <xf numFmtId="0" fontId="18" fillId="4" borderId="248" xfId="0" applyFont="1" applyFill="1" applyBorder="1" applyAlignment="1">
      <alignment horizontal="center" vertical="center" wrapText="1"/>
    </xf>
    <xf numFmtId="0" fontId="18" fillId="4" borderId="280" xfId="0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 wrapText="1"/>
    </xf>
    <xf numFmtId="0" fontId="18" fillId="4" borderId="243" xfId="0" applyFont="1" applyFill="1" applyBorder="1" applyAlignment="1">
      <alignment horizontal="center" vertical="center" wrapText="1"/>
    </xf>
    <xf numFmtId="0" fontId="18" fillId="4" borderId="24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center" vertical="center" wrapText="1"/>
    </xf>
    <xf numFmtId="0" fontId="18" fillId="4" borderId="275" xfId="0" applyFont="1" applyFill="1" applyBorder="1" applyAlignment="1">
      <alignment horizontal="left" vertical="center" wrapText="1"/>
    </xf>
    <xf numFmtId="0" fontId="18" fillId="4" borderId="276" xfId="0" applyFont="1" applyFill="1" applyBorder="1" applyAlignment="1">
      <alignment horizontal="left" vertical="center" wrapText="1"/>
    </xf>
    <xf numFmtId="0" fontId="26" fillId="4" borderId="245" xfId="8" applyFont="1" applyFill="1" applyBorder="1" applyAlignment="1">
      <alignment vertical="center" wrapText="1"/>
    </xf>
    <xf numFmtId="0" fontId="16" fillId="4" borderId="275" xfId="10" quotePrefix="1" applyFont="1" applyFill="1" applyBorder="1" applyAlignment="1">
      <alignment horizontal="center" vertical="center" wrapText="1"/>
    </xf>
    <xf numFmtId="0" fontId="17" fillId="4" borderId="279" xfId="6" quotePrefix="1" applyFont="1" applyFill="1" applyBorder="1" applyAlignment="1">
      <alignment horizontal="center" vertical="center" wrapText="1"/>
    </xf>
    <xf numFmtId="0" fontId="17" fillId="4" borderId="248" xfId="6" quotePrefix="1" applyFont="1" applyFill="1" applyBorder="1" applyAlignment="1">
      <alignment horizontal="center" vertical="center" wrapText="1"/>
    </xf>
    <xf numFmtId="0" fontId="17" fillId="4" borderId="280" xfId="6" quotePrefix="1" applyFont="1" applyFill="1" applyBorder="1" applyAlignment="1">
      <alignment horizontal="center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317" xfId="10" quotePrefix="1" applyFont="1" applyFill="1" applyBorder="1" applyAlignment="1">
      <alignment vertical="center" wrapText="1"/>
    </xf>
    <xf numFmtId="0" fontId="17" fillId="5" borderId="205" xfId="10" quotePrefix="1" applyFont="1" applyFill="1" applyBorder="1" applyAlignment="1">
      <alignment vertical="center" wrapText="1"/>
    </xf>
    <xf numFmtId="0" fontId="17" fillId="5" borderId="320" xfId="10" quotePrefix="1" applyFont="1" applyFill="1" applyBorder="1" applyAlignment="1">
      <alignment vertical="center" wrapText="1"/>
    </xf>
    <xf numFmtId="0" fontId="18" fillId="5" borderId="275" xfId="0" applyFont="1" applyFill="1" applyBorder="1" applyAlignment="1">
      <alignment horizontal="center" vertical="center" wrapText="1"/>
    </xf>
    <xf numFmtId="0" fontId="18" fillId="5" borderId="276" xfId="0" applyFont="1" applyFill="1" applyBorder="1" applyAlignment="1">
      <alignment horizontal="center" vertical="center" wrapText="1"/>
    </xf>
    <xf numFmtId="0" fontId="17" fillId="5" borderId="281" xfId="10" quotePrefix="1" applyFont="1" applyFill="1" applyBorder="1" applyAlignment="1">
      <alignment horizontal="center" vertical="center" wrapText="1"/>
    </xf>
    <xf numFmtId="0" fontId="18" fillId="5" borderId="279" xfId="0" applyFont="1" applyFill="1" applyBorder="1" applyAlignment="1">
      <alignment horizontal="center" vertical="center" wrapText="1"/>
    </xf>
    <xf numFmtId="0" fontId="18" fillId="5" borderId="280" xfId="0" applyFont="1" applyFill="1" applyBorder="1" applyAlignment="1">
      <alignment horizontal="center" vertical="center" wrapText="1"/>
    </xf>
    <xf numFmtId="0" fontId="17" fillId="5" borderId="279" xfId="6" quotePrefix="1" applyFont="1" applyFill="1" applyBorder="1" applyAlignment="1">
      <alignment horizontal="center" vertical="center" wrapText="1"/>
    </xf>
    <xf numFmtId="0" fontId="17" fillId="5" borderId="280" xfId="6" quotePrefix="1" applyFont="1" applyFill="1" applyBorder="1" applyAlignment="1">
      <alignment horizontal="center" vertical="center" wrapText="1"/>
    </xf>
    <xf numFmtId="0" fontId="17" fillId="5" borderId="279" xfId="10" quotePrefix="1" applyFont="1" applyFill="1" applyBorder="1" applyAlignment="1">
      <alignment horizontal="center" vertical="center" wrapText="1"/>
    </xf>
    <xf numFmtId="0" fontId="17" fillId="5" borderId="280" xfId="10" quotePrefix="1" applyFont="1" applyFill="1" applyBorder="1" applyAlignment="1">
      <alignment horizontal="center" vertical="center" wrapText="1"/>
    </xf>
    <xf numFmtId="0" fontId="24" fillId="5" borderId="280" xfId="10" quotePrefix="1" applyFont="1" applyFill="1" applyBorder="1" applyAlignment="1">
      <alignment horizontal="center" vertical="center" wrapText="1"/>
    </xf>
    <xf numFmtId="0" fontId="16" fillId="5" borderId="276" xfId="6" applyFont="1" applyFill="1" applyBorder="1" applyAlignment="1">
      <alignment horizontal="center" vertical="center" wrapText="1"/>
    </xf>
    <xf numFmtId="0" fontId="16" fillId="5" borderId="280" xfId="6" applyFont="1" applyFill="1" applyBorder="1" applyAlignment="1">
      <alignment horizontal="center" vertical="center" wrapText="1"/>
    </xf>
    <xf numFmtId="0" fontId="16" fillId="5" borderId="279" xfId="6" applyFont="1" applyFill="1" applyBorder="1" applyAlignment="1">
      <alignment horizontal="center" vertical="center" wrapText="1"/>
    </xf>
    <xf numFmtId="0" fontId="16" fillId="5" borderId="275" xfId="6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321" xfId="6" quotePrefix="1" applyFont="1" applyFill="1" applyBorder="1" applyAlignment="1">
      <alignment horizontal="center" vertical="center" wrapText="1"/>
    </xf>
    <xf numFmtId="0" fontId="24" fillId="5" borderId="317" xfId="0" applyFont="1" applyFill="1" applyBorder="1" applyAlignment="1">
      <alignment horizontal="center" vertical="center"/>
    </xf>
    <xf numFmtId="0" fontId="17" fillId="5" borderId="320" xfId="10" quotePrefix="1" applyFont="1" applyFill="1" applyBorder="1" applyAlignment="1">
      <alignment horizontal="center" vertical="center" wrapText="1"/>
    </xf>
    <xf numFmtId="0" fontId="24" fillId="5" borderId="318" xfId="0" applyFont="1" applyFill="1" applyBorder="1" applyAlignment="1">
      <alignment horizontal="center" vertical="center"/>
    </xf>
    <xf numFmtId="0" fontId="24" fillId="5" borderId="279" xfId="0" applyFont="1" applyFill="1" applyBorder="1" applyAlignment="1">
      <alignment horizontal="center" vertical="center"/>
    </xf>
    <xf numFmtId="0" fontId="17" fillId="5" borderId="276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20" fillId="5" borderId="317" xfId="0" applyFont="1" applyFill="1" applyBorder="1" applyAlignment="1">
      <alignment horizontal="center" vertical="center" wrapText="1"/>
    </xf>
    <xf numFmtId="0" fontId="20" fillId="5" borderId="205" xfId="0" applyFont="1" applyFill="1" applyBorder="1" applyAlignment="1">
      <alignment horizontal="center" vertical="center" wrapText="1"/>
    </xf>
    <xf numFmtId="0" fontId="20" fillId="5" borderId="318" xfId="0" applyFont="1" applyFill="1" applyBorder="1" applyAlignment="1">
      <alignment horizontal="center" vertical="center" wrapText="1"/>
    </xf>
    <xf numFmtId="0" fontId="20" fillId="5" borderId="320" xfId="0" applyFont="1" applyFill="1" applyBorder="1" applyAlignment="1">
      <alignment horizontal="center" vertical="center" wrapText="1"/>
    </xf>
    <xf numFmtId="0" fontId="20" fillId="5" borderId="275" xfId="0" applyFont="1" applyFill="1" applyBorder="1" applyAlignment="1">
      <alignment horizontal="center" vertical="center" wrapText="1"/>
    </xf>
    <xf numFmtId="0" fontId="20" fillId="5" borderId="276" xfId="0" applyFont="1" applyFill="1" applyBorder="1" applyAlignment="1">
      <alignment horizontal="center" vertical="center" wrapText="1"/>
    </xf>
    <xf numFmtId="0" fontId="18" fillId="4" borderId="247" xfId="0" applyFont="1" applyFill="1" applyBorder="1" applyAlignment="1">
      <alignment horizontal="center" vertical="center" wrapText="1"/>
    </xf>
    <xf numFmtId="0" fontId="16" fillId="4" borderId="279" xfId="10" quotePrefix="1" applyFont="1" applyFill="1" applyBorder="1" applyAlignment="1">
      <alignment horizontal="center" vertical="center" wrapText="1"/>
    </xf>
    <xf numFmtId="0" fontId="17" fillId="4" borderId="236" xfId="6" quotePrefix="1" applyFont="1" applyFill="1" applyBorder="1" applyAlignment="1">
      <alignment horizontal="center" vertical="center" wrapText="1"/>
    </xf>
    <xf numFmtId="0" fontId="17" fillId="4" borderId="269" xfId="6" quotePrefix="1" applyFont="1" applyFill="1" applyBorder="1" applyAlignment="1">
      <alignment horizontal="center" vertical="center" wrapText="1"/>
    </xf>
    <xf numFmtId="0" fontId="17" fillId="4" borderId="204" xfId="10" quotePrefix="1" applyFont="1" applyFill="1" applyBorder="1" applyAlignment="1">
      <alignment horizontal="center"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7" fillId="4" borderId="318" xfId="10" quotePrefix="1" applyFont="1" applyFill="1" applyBorder="1" applyAlignment="1">
      <alignment horizontal="center" vertical="center" wrapText="1"/>
    </xf>
    <xf numFmtId="0" fontId="91" fillId="8" borderId="221" xfId="0" applyFont="1" applyFill="1" applyBorder="1" applyAlignment="1">
      <alignment horizontal="center" wrapText="1"/>
    </xf>
    <xf numFmtId="0" fontId="91" fillId="8" borderId="218" xfId="0" applyFont="1" applyFill="1" applyBorder="1" applyAlignment="1">
      <alignment horizontal="center" wrapText="1"/>
    </xf>
    <xf numFmtId="0" fontId="16" fillId="4" borderId="321" xfId="6" applyFont="1" applyFill="1" applyBorder="1" applyAlignment="1">
      <alignment vertical="center" wrapText="1"/>
    </xf>
    <xf numFmtId="0" fontId="16" fillId="4" borderId="254" xfId="6" applyFont="1" applyFill="1" applyBorder="1" applyAlignment="1">
      <alignment horizontal="center" vertical="center" wrapText="1"/>
    </xf>
    <xf numFmtId="0" fontId="16" fillId="4" borderId="158" xfId="6" applyFont="1" applyFill="1" applyBorder="1" applyAlignment="1">
      <alignment horizontal="center" vertical="center" wrapText="1"/>
    </xf>
    <xf numFmtId="0" fontId="17" fillId="4" borderId="321" xfId="10" quotePrefix="1" applyFont="1" applyFill="1" applyBorder="1" applyAlignment="1">
      <alignment horizontal="center" vertical="center" wrapText="1"/>
    </xf>
    <xf numFmtId="0" fontId="17" fillId="4" borderId="218" xfId="10" quotePrefix="1" applyFont="1" applyFill="1" applyBorder="1" applyAlignment="1">
      <alignment horizontal="center" vertical="center" wrapText="1"/>
    </xf>
    <xf numFmtId="0" fontId="17" fillId="4" borderId="222" xfId="10" quotePrefix="1" applyFont="1" applyFill="1" applyBorder="1" applyAlignment="1">
      <alignment horizontal="center" vertical="center" wrapText="1"/>
    </xf>
    <xf numFmtId="0" fontId="16" fillId="4" borderId="242" xfId="6" applyFont="1" applyFill="1" applyBorder="1" applyAlignment="1">
      <alignment horizontal="center" vertical="center" wrapText="1"/>
    </xf>
    <xf numFmtId="0" fontId="16" fillId="4" borderId="243" xfId="6" applyFont="1" applyFill="1" applyBorder="1" applyAlignment="1">
      <alignment horizontal="center" vertical="center" wrapText="1"/>
    </xf>
    <xf numFmtId="0" fontId="16" fillId="4" borderId="244" xfId="6" applyFont="1" applyFill="1" applyBorder="1" applyAlignment="1">
      <alignment horizontal="center" vertical="center" wrapText="1"/>
    </xf>
    <xf numFmtId="0" fontId="24" fillId="7" borderId="279" xfId="0" applyFont="1" applyFill="1" applyBorder="1" applyAlignment="1">
      <alignment horizontal="center" vertical="center"/>
    </xf>
    <xf numFmtId="0" fontId="24" fillId="7" borderId="248" xfId="0" applyFont="1" applyFill="1" applyBorder="1" applyAlignment="1">
      <alignment horizontal="center" vertical="center"/>
    </xf>
    <xf numFmtId="0" fontId="24" fillId="7" borderId="251" xfId="0" applyFont="1" applyFill="1" applyBorder="1" applyAlignment="1">
      <alignment horizontal="center" vertical="center"/>
    </xf>
    <xf numFmtId="0" fontId="15" fillId="7" borderId="251" xfId="0" applyFont="1" applyFill="1" applyBorder="1" applyAlignment="1">
      <alignment horizontal="center" vertical="center"/>
    </xf>
    <xf numFmtId="0" fontId="15" fillId="7" borderId="248" xfId="0" applyFont="1" applyFill="1" applyBorder="1" applyAlignment="1">
      <alignment horizontal="center" vertical="center"/>
    </xf>
    <xf numFmtId="0" fontId="26" fillId="4" borderId="158" xfId="8" applyFont="1" applyFill="1" applyBorder="1" applyAlignment="1">
      <alignment vertical="center" wrapText="1"/>
    </xf>
    <xf numFmtId="0" fontId="17" fillId="4" borderId="252" xfId="10" applyFont="1" applyFill="1" applyBorder="1" applyAlignment="1">
      <alignment vertical="center" wrapText="1"/>
    </xf>
    <xf numFmtId="0" fontId="17" fillId="7" borderId="279" xfId="10" quotePrefix="1" applyFont="1" applyFill="1" applyBorder="1" applyAlignment="1">
      <alignment horizontal="center" vertical="center" wrapText="1"/>
    </xf>
    <xf numFmtId="0" fontId="24" fillId="7" borderId="279" xfId="10" quotePrefix="1" applyFont="1" applyFill="1" applyBorder="1" applyAlignment="1">
      <alignment horizontal="center" vertical="center" wrapText="1"/>
    </xf>
    <xf numFmtId="0" fontId="24" fillId="4" borderId="281" xfId="10" quotePrefix="1" applyFont="1" applyFill="1" applyBorder="1" applyAlignment="1">
      <alignment horizontal="center" vertical="center" wrapText="1"/>
    </xf>
    <xf numFmtId="0" fontId="17" fillId="7" borderId="275" xfId="10" quotePrefix="1" applyFont="1" applyFill="1" applyBorder="1" applyAlignment="1">
      <alignment horizontal="center" vertical="center" wrapText="1"/>
    </xf>
    <xf numFmtId="0" fontId="16" fillId="7" borderId="275" xfId="10" quotePrefix="1" applyFont="1" applyFill="1" applyBorder="1" applyAlignment="1">
      <alignment horizontal="center" vertical="center" wrapText="1"/>
    </xf>
    <xf numFmtId="0" fontId="17" fillId="7" borderId="204" xfId="10" quotePrefix="1" applyFont="1" applyFill="1" applyBorder="1" applyAlignment="1">
      <alignment horizontal="center" vertical="center" wrapText="1"/>
    </xf>
    <xf numFmtId="0" fontId="17" fillId="7" borderId="317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318" xfId="10" quotePrefix="1" applyFont="1" applyFill="1" applyBorder="1" applyAlignment="1">
      <alignment horizontal="center" vertical="center" wrapText="1"/>
    </xf>
    <xf numFmtId="0" fontId="17" fillId="7" borderId="251" xfId="10" quotePrefix="1" applyFont="1" applyFill="1" applyBorder="1" applyAlignment="1">
      <alignment horizontal="center" vertical="center" wrapText="1"/>
    </xf>
    <xf numFmtId="0" fontId="44" fillId="5" borderId="11" xfId="0" applyFont="1" applyFill="1" applyBorder="1" applyAlignment="1">
      <alignment horizontal="center" vertical="center" wrapText="1"/>
    </xf>
    <xf numFmtId="0" fontId="44" fillId="5" borderId="317" xfId="0" applyFont="1" applyFill="1" applyBorder="1" applyAlignment="1">
      <alignment horizontal="center" vertical="center" wrapText="1"/>
    </xf>
    <xf numFmtId="0" fontId="44" fillId="5" borderId="205" xfId="0" applyFont="1" applyFill="1" applyBorder="1" applyAlignment="1">
      <alignment horizontal="center" vertical="center" wrapText="1"/>
    </xf>
    <xf numFmtId="0" fontId="44" fillId="5" borderId="279" xfId="0" applyFont="1" applyFill="1" applyBorder="1" applyAlignment="1">
      <alignment horizontal="center" vertical="center" wrapText="1"/>
    </xf>
    <xf numFmtId="0" fontId="44" fillId="5" borderId="28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4" fillId="4" borderId="331" xfId="3" quotePrefix="1" applyFont="1" applyFill="1" applyBorder="1" applyAlignment="1">
      <alignment horizontal="center" vertical="center" wrapText="1"/>
    </xf>
    <xf numFmtId="0" fontId="4" fillId="4" borderId="332" xfId="3" quotePrefix="1" applyFont="1" applyFill="1" applyBorder="1" applyAlignment="1">
      <alignment horizontal="center" vertical="center" wrapText="1"/>
    </xf>
    <xf numFmtId="0" fontId="19" fillId="4" borderId="331" xfId="10" quotePrefix="1" applyFont="1" applyFill="1" applyBorder="1" applyAlignment="1">
      <alignment vertical="center" wrapText="1"/>
    </xf>
    <xf numFmtId="0" fontId="16" fillId="4" borderId="331" xfId="10" quotePrefix="1" applyFont="1" applyFill="1" applyBorder="1" applyAlignment="1">
      <alignment vertical="center" wrapText="1"/>
    </xf>
    <xf numFmtId="0" fontId="16" fillId="4" borderId="332" xfId="10" quotePrefix="1" applyFont="1" applyFill="1" applyBorder="1" applyAlignment="1">
      <alignment vertical="center" wrapText="1"/>
    </xf>
    <xf numFmtId="0" fontId="16" fillId="4" borderId="333" xfId="10" quotePrefix="1" applyFont="1" applyFill="1" applyBorder="1" applyAlignment="1">
      <alignment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332" xfId="6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34" xfId="3" quotePrefix="1" applyFont="1" applyFill="1" applyBorder="1" applyAlignment="1">
      <alignment horizontal="center" vertical="center" textRotation="255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50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332" xfId="10" quotePrefix="1" applyFont="1" applyFill="1" applyBorder="1" applyAlignment="1">
      <alignment vertical="center" wrapText="1"/>
    </xf>
    <xf numFmtId="0" fontId="19" fillId="4" borderId="250" xfId="10" applyFont="1" applyFill="1" applyBorder="1" applyAlignment="1">
      <alignment vertical="center" wrapText="1"/>
    </xf>
    <xf numFmtId="0" fontId="16" fillId="4" borderId="331" xfId="10" quotePrefix="1" applyFont="1" applyFill="1" applyBorder="1" applyAlignment="1">
      <alignment horizontal="center" vertical="center" wrapText="1"/>
    </xf>
    <xf numFmtId="0" fontId="16" fillId="4" borderId="332" xfId="10" quotePrefix="1" applyFont="1" applyFill="1" applyBorder="1" applyAlignment="1">
      <alignment horizontal="center" vertical="center" wrapText="1"/>
    </xf>
    <xf numFmtId="0" fontId="21" fillId="4" borderId="331" xfId="0" applyFont="1" applyFill="1" applyBorder="1" applyAlignment="1">
      <alignment horizontal="left" vertical="center" wrapText="1"/>
    </xf>
    <xf numFmtId="0" fontId="16" fillId="4" borderId="335" xfId="6" quotePrefix="1" applyFont="1" applyFill="1" applyBorder="1" applyAlignment="1">
      <alignment horizontal="center" vertical="center" wrapText="1"/>
    </xf>
    <xf numFmtId="0" fontId="18" fillId="4" borderId="331" xfId="0" applyFont="1" applyFill="1" applyBorder="1" applyAlignment="1">
      <alignment horizontal="left" vertical="center" wrapText="1"/>
    </xf>
    <xf numFmtId="0" fontId="18" fillId="4" borderId="332" xfId="0" applyFont="1" applyFill="1" applyBorder="1" applyAlignment="1">
      <alignment horizontal="center" vertical="center"/>
    </xf>
    <xf numFmtId="0" fontId="17" fillId="4" borderId="250" xfId="10" quotePrefix="1" applyFont="1" applyFill="1" applyBorder="1" applyAlignment="1">
      <alignment vertical="center" wrapText="1"/>
    </xf>
    <xf numFmtId="0" fontId="19" fillId="4" borderId="250" xfId="10" quotePrefix="1" applyFont="1" applyFill="1" applyBorder="1" applyAlignment="1">
      <alignment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4" fillId="4" borderId="330" xfId="3" quotePrefix="1" applyFont="1" applyFill="1" applyBorder="1" applyAlignment="1">
      <alignment horizontal="center" vertical="center" wrapText="1"/>
    </xf>
    <xf numFmtId="0" fontId="4" fillId="5" borderId="331" xfId="3" quotePrefix="1" applyFont="1" applyFill="1" applyBorder="1" applyAlignment="1">
      <alignment horizontal="center" vertical="center" wrapText="1"/>
    </xf>
    <xf numFmtId="0" fontId="24" fillId="5" borderId="334" xfId="0" applyFont="1" applyFill="1" applyBorder="1" applyAlignment="1">
      <alignment horizontal="center" vertical="center"/>
    </xf>
    <xf numFmtId="0" fontId="17" fillId="5" borderId="328" xfId="10" quotePrefix="1" applyFont="1" applyFill="1" applyBorder="1" applyAlignment="1">
      <alignment horizontal="center" vertical="center" wrapText="1"/>
    </xf>
    <xf numFmtId="0" fontId="16" fillId="5" borderId="334" xfId="6" applyFont="1" applyFill="1" applyBorder="1" applyAlignment="1">
      <alignment horizontal="center"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6" fillId="5" borderId="335" xfId="6" quotePrefix="1" applyFont="1" applyFill="1" applyBorder="1" applyAlignment="1">
      <alignment horizontal="center" vertical="center" wrapText="1"/>
    </xf>
    <xf numFmtId="0" fontId="23" fillId="5" borderId="331" xfId="0" applyFont="1" applyFill="1" applyBorder="1" applyAlignment="1">
      <alignment horizontal="left" vertical="center" wrapText="1"/>
    </xf>
    <xf numFmtId="0" fontId="17" fillId="5" borderId="335" xfId="6" quotePrefix="1" applyFont="1" applyFill="1" applyBorder="1" applyAlignment="1">
      <alignment horizontal="center" vertical="center" wrapText="1"/>
    </xf>
    <xf numFmtId="0" fontId="24" fillId="5" borderId="240" xfId="0" applyFont="1" applyFill="1" applyBorder="1" applyAlignment="1">
      <alignment horizontal="center" vertical="center"/>
    </xf>
    <xf numFmtId="0" fontId="17" fillId="5" borderId="268" xfId="10" quotePrefix="1" applyFont="1" applyFill="1" applyBorder="1" applyAlignment="1">
      <alignment horizontal="center" vertical="center" wrapText="1"/>
    </xf>
    <xf numFmtId="0" fontId="17" fillId="5" borderId="241" xfId="10" quotePrefix="1" applyFont="1" applyFill="1" applyBorder="1" applyAlignment="1">
      <alignment horizontal="center" vertical="center" wrapText="1"/>
    </xf>
    <xf numFmtId="0" fontId="19" fillId="5" borderId="331" xfId="10" quotePrefix="1" applyFont="1" applyFill="1" applyBorder="1" applyAlignment="1">
      <alignment vertical="center" wrapText="1"/>
    </xf>
    <xf numFmtId="0" fontId="16" fillId="5" borderId="331" xfId="6" quotePrefix="1" applyFont="1" applyFill="1" applyBorder="1" applyAlignment="1">
      <alignment horizontal="center" vertical="center" wrapText="1"/>
    </xf>
    <xf numFmtId="0" fontId="21" fillId="5" borderId="331" xfId="0" applyFont="1" applyFill="1" applyBorder="1" applyAlignment="1">
      <alignment horizontal="left" vertical="center" wrapText="1"/>
    </xf>
    <xf numFmtId="0" fontId="18" fillId="5" borderId="331" xfId="0" applyFont="1" applyFill="1" applyBorder="1" applyAlignment="1">
      <alignment horizontal="left" vertical="center" wrapText="1"/>
    </xf>
    <xf numFmtId="0" fontId="16" fillId="4" borderId="240" xfId="6" applyFont="1" applyFill="1" applyBorder="1" applyAlignment="1">
      <alignment horizontal="center" vertical="center" wrapText="1"/>
    </xf>
    <xf numFmtId="0" fontId="16" fillId="4" borderId="333" xfId="10" quotePrefix="1" applyFont="1" applyFill="1" applyBorder="1" applyAlignment="1">
      <alignment horizontal="center" vertical="center" wrapText="1"/>
    </xf>
    <xf numFmtId="0" fontId="16" fillId="5" borderId="240" xfId="6" applyFont="1" applyFill="1" applyBorder="1" applyAlignment="1">
      <alignment horizontal="center" vertical="center" wrapText="1"/>
    </xf>
    <xf numFmtId="0" fontId="16" fillId="5" borderId="241" xfId="6" applyFont="1" applyFill="1" applyBorder="1" applyAlignment="1">
      <alignment horizontal="center" vertical="center" wrapText="1"/>
    </xf>
    <xf numFmtId="0" fontId="128" fillId="5" borderId="335" xfId="0" applyFont="1" applyFill="1" applyBorder="1" applyAlignment="1">
      <alignment horizontal="center" vertical="center"/>
    </xf>
    <xf numFmtId="0" fontId="18" fillId="5" borderId="240" xfId="0" applyFont="1" applyFill="1" applyBorder="1" applyAlignment="1">
      <alignment horizontal="left" vertical="center" wrapText="1"/>
    </xf>
    <xf numFmtId="0" fontId="16" fillId="5" borderId="328" xfId="6" quotePrefix="1" applyFont="1" applyFill="1" applyBorder="1" applyAlignment="1">
      <alignment horizontal="center" vertical="center" wrapText="1"/>
    </xf>
    <xf numFmtId="0" fontId="17" fillId="5" borderId="334" xfId="6" quotePrefix="1" applyFont="1" applyFill="1" applyBorder="1" applyAlignment="1">
      <alignment horizontal="center" vertical="center" wrapText="1"/>
    </xf>
    <xf numFmtId="0" fontId="16" fillId="5" borderId="331" xfId="10" quotePrefix="1" applyFont="1" applyFill="1" applyBorder="1" applyAlignment="1">
      <alignment horizontal="center" vertical="center" wrapText="1"/>
    </xf>
    <xf numFmtId="0" fontId="12" fillId="0" borderId="354" xfId="0" applyFont="1" applyFill="1" applyBorder="1" applyAlignment="1">
      <alignment horizontal="center"/>
    </xf>
    <xf numFmtId="0" fontId="12" fillId="0" borderId="355" xfId="0" applyFont="1" applyFill="1" applyBorder="1" applyAlignment="1">
      <alignment horizontal="center"/>
    </xf>
    <xf numFmtId="0" fontId="5" fillId="0" borderId="356" xfId="0" applyFont="1" applyFill="1" applyBorder="1" applyAlignment="1">
      <alignment horizontal="center"/>
    </xf>
    <xf numFmtId="0" fontId="12" fillId="0" borderId="357" xfId="0" applyFont="1" applyFill="1" applyBorder="1" applyAlignment="1">
      <alignment horizontal="center"/>
    </xf>
    <xf numFmtId="0" fontId="12" fillId="0" borderId="358" xfId="0" applyFont="1" applyFill="1" applyBorder="1" applyAlignment="1">
      <alignment horizontal="center"/>
    </xf>
    <xf numFmtId="0" fontId="12" fillId="0" borderId="359" xfId="0" applyFont="1" applyFill="1" applyBorder="1" applyAlignment="1">
      <alignment horizontal="center"/>
    </xf>
    <xf numFmtId="0" fontId="5" fillId="0" borderId="360" xfId="0" applyFont="1" applyFill="1" applyBorder="1" applyAlignment="1">
      <alignment horizontal="center"/>
    </xf>
    <xf numFmtId="0" fontId="12" fillId="0" borderId="361" xfId="0" applyFont="1" applyFill="1" applyBorder="1" applyAlignment="1">
      <alignment horizontal="center"/>
    </xf>
    <xf numFmtId="0" fontId="5" fillId="0" borderId="315" xfId="0" applyFont="1" applyFill="1" applyBorder="1" applyAlignment="1">
      <alignment horizontal="center" vertical="center" wrapText="1"/>
    </xf>
    <xf numFmtId="0" fontId="51" fillId="0" borderId="67" xfId="0" applyFont="1" applyFill="1" applyBorder="1" applyAlignment="1">
      <alignment horizontal="center" vertical="center" wrapText="1"/>
    </xf>
    <xf numFmtId="0" fontId="12" fillId="0" borderId="344" xfId="0" applyFont="1" applyFill="1" applyBorder="1" applyAlignment="1">
      <alignment horizontal="center" vertical="center" wrapText="1"/>
    </xf>
    <xf numFmtId="0" fontId="5" fillId="0" borderId="345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88" fillId="0" borderId="303" xfId="0" applyFont="1" applyFill="1" applyBorder="1" applyAlignment="1">
      <alignment horizontal="center" vertical="center" wrapText="1"/>
    </xf>
    <xf numFmtId="0" fontId="51" fillId="0" borderId="343" xfId="0" applyFont="1" applyFill="1" applyBorder="1" applyAlignment="1">
      <alignment horizontal="center" vertical="center" wrapText="1"/>
    </xf>
    <xf numFmtId="0" fontId="51" fillId="0" borderId="365" xfId="0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12" fillId="0" borderId="358" xfId="0" applyFont="1" applyFill="1" applyBorder="1" applyAlignment="1">
      <alignment horizontal="left"/>
    </xf>
    <xf numFmtId="0" fontId="12" fillId="0" borderId="359" xfId="0" applyFont="1" applyFill="1" applyBorder="1" applyAlignment="1">
      <alignment horizontal="left"/>
    </xf>
    <xf numFmtId="0" fontId="5" fillId="0" borderId="348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5" fillId="0" borderId="369" xfId="0" applyFont="1" applyFill="1" applyBorder="1" applyAlignment="1">
      <alignment horizontal="center" vertical="center" wrapText="1"/>
    </xf>
    <xf numFmtId="0" fontId="5" fillId="0" borderId="371" xfId="0" applyFont="1" applyFill="1" applyBorder="1" applyAlignment="1">
      <alignment horizontal="center" vertical="center" wrapText="1"/>
    </xf>
    <xf numFmtId="0" fontId="5" fillId="0" borderId="372" xfId="0" applyFont="1" applyFill="1" applyBorder="1" applyAlignment="1">
      <alignment horizontal="center" vertical="center" wrapText="1"/>
    </xf>
    <xf numFmtId="0" fontId="5" fillId="0" borderId="373" xfId="0" applyFont="1" applyFill="1" applyBorder="1" applyAlignment="1">
      <alignment horizontal="center" vertical="center" wrapText="1"/>
    </xf>
    <xf numFmtId="0" fontId="5" fillId="0" borderId="374" xfId="0" applyFont="1" applyFill="1" applyBorder="1" applyAlignment="1">
      <alignment horizontal="center" vertical="center" wrapText="1"/>
    </xf>
    <xf numFmtId="0" fontId="5" fillId="0" borderId="368" xfId="0" applyFont="1" applyFill="1" applyBorder="1" applyAlignment="1">
      <alignment horizontal="center" vertical="center" wrapText="1"/>
    </xf>
    <xf numFmtId="0" fontId="51" fillId="0" borderId="345" xfId="0" applyFont="1" applyFill="1" applyBorder="1" applyAlignment="1">
      <alignment horizontal="center" vertical="center"/>
    </xf>
    <xf numFmtId="0" fontId="51" fillId="0" borderId="346" xfId="0" applyFont="1" applyFill="1" applyBorder="1" applyAlignment="1">
      <alignment horizontal="center" vertical="center"/>
    </xf>
    <xf numFmtId="0" fontId="12" fillId="0" borderId="368" xfId="0" applyFont="1" applyFill="1" applyBorder="1" applyAlignment="1">
      <alignment horizontal="left" vertical="center" wrapText="1"/>
    </xf>
    <xf numFmtId="0" fontId="12" fillId="0" borderId="368" xfId="0" applyFont="1" applyFill="1" applyBorder="1" applyAlignment="1">
      <alignment horizontal="center" vertical="center"/>
    </xf>
    <xf numFmtId="0" fontId="5" fillId="0" borderId="381" xfId="0" applyFont="1" applyFill="1" applyBorder="1" applyAlignment="1">
      <alignment horizontal="center" vertical="center" wrapText="1"/>
    </xf>
    <xf numFmtId="0" fontId="5" fillId="0" borderId="382" xfId="0" applyFont="1" applyFill="1" applyBorder="1" applyAlignment="1">
      <alignment horizontal="center" vertical="center" wrapText="1"/>
    </xf>
    <xf numFmtId="0" fontId="5" fillId="0" borderId="383" xfId="0" applyFont="1" applyFill="1" applyBorder="1" applyAlignment="1">
      <alignment horizontal="center" vertical="center" wrapText="1"/>
    </xf>
    <xf numFmtId="0" fontId="5" fillId="0" borderId="384" xfId="0" applyFont="1" applyFill="1" applyBorder="1" applyAlignment="1">
      <alignment horizontal="center" vertical="center" wrapText="1"/>
    </xf>
    <xf numFmtId="0" fontId="12" fillId="0" borderId="384" xfId="0" applyFont="1" applyFill="1" applyBorder="1" applyAlignment="1">
      <alignment horizontal="center" vertical="center" wrapText="1"/>
    </xf>
    <xf numFmtId="0" fontId="7" fillId="0" borderId="364" xfId="4" applyFont="1" applyFill="1" applyBorder="1" applyAlignment="1">
      <alignment horizontal="center" vertical="center" wrapText="1"/>
    </xf>
    <xf numFmtId="0" fontId="7" fillId="0" borderId="347" xfId="4" applyFont="1" applyFill="1" applyBorder="1" applyAlignment="1">
      <alignment horizontal="center" vertical="center" wrapText="1"/>
    </xf>
    <xf numFmtId="0" fontId="7" fillId="0" borderId="345" xfId="4" applyFont="1" applyFill="1" applyBorder="1" applyAlignment="1">
      <alignment horizontal="center" vertical="center" wrapText="1"/>
    </xf>
    <xf numFmtId="0" fontId="7" fillId="0" borderId="346" xfId="4" applyFont="1" applyFill="1" applyBorder="1" applyAlignment="1">
      <alignment horizontal="center" vertical="center" wrapText="1"/>
    </xf>
    <xf numFmtId="0" fontId="6" fillId="0" borderId="346" xfId="4" applyFont="1" applyFill="1" applyBorder="1" applyAlignment="1">
      <alignment horizontal="center" vertical="center" wrapText="1"/>
    </xf>
    <xf numFmtId="0" fontId="51" fillId="0" borderId="385" xfId="0" applyFont="1" applyFill="1" applyBorder="1" applyAlignment="1">
      <alignment horizontal="center" vertical="center"/>
    </xf>
    <xf numFmtId="0" fontId="19" fillId="4" borderId="348" xfId="10" quotePrefix="1" applyFont="1" applyFill="1" applyBorder="1" applyAlignment="1">
      <alignment vertical="center" wrapText="1"/>
    </xf>
    <xf numFmtId="0" fontId="18" fillId="4" borderId="348" xfId="0" applyFont="1" applyFill="1" applyBorder="1" applyAlignment="1">
      <alignment horizontal="left" vertical="center" wrapText="1"/>
    </xf>
    <xf numFmtId="0" fontId="16" fillId="4" borderId="351" xfId="3" quotePrefix="1" applyFont="1" applyFill="1" applyBorder="1" applyAlignment="1">
      <alignment horizontal="center" vertical="center" textRotation="255" wrapText="1"/>
    </xf>
    <xf numFmtId="0" fontId="16" fillId="4" borderId="353" xfId="3" quotePrefix="1" applyFont="1" applyFill="1" applyBorder="1" applyAlignment="1">
      <alignment horizontal="center" vertical="center" textRotation="255" wrapText="1"/>
    </xf>
    <xf numFmtId="0" fontId="16" fillId="4" borderId="385" xfId="3" quotePrefix="1" applyFont="1" applyFill="1" applyBorder="1" applyAlignment="1">
      <alignment horizontal="center" vertical="center" textRotation="255" wrapText="1"/>
    </xf>
    <xf numFmtId="0" fontId="23" fillId="4" borderId="348" xfId="0" applyFont="1" applyFill="1" applyBorder="1" applyAlignment="1">
      <alignment horizontal="left" vertical="center" wrapText="1"/>
    </xf>
    <xf numFmtId="0" fontId="17" fillId="4" borderId="351" xfId="6" quotePrefix="1" applyFont="1" applyFill="1" applyBorder="1" applyAlignment="1">
      <alignment horizontal="center"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16" fillId="4" borderId="387" xfId="6" quotePrefix="1" applyFont="1" applyFill="1" applyBorder="1" applyAlignment="1">
      <alignment horizontal="center" vertical="center" wrapText="1"/>
    </xf>
    <xf numFmtId="0" fontId="17" fillId="4" borderId="353" xfId="6" quotePrefix="1" applyFont="1" applyFill="1" applyBorder="1" applyAlignment="1">
      <alignment horizontal="center" vertical="center" wrapText="1"/>
    </xf>
    <xf numFmtId="0" fontId="16" fillId="4" borderId="352" xfId="6" quotePrefix="1" applyFont="1" applyFill="1" applyBorder="1" applyAlignment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16" fillId="4" borderId="388" xfId="6" quotePrefix="1" applyFont="1" applyFill="1" applyBorder="1" applyAlignment="1">
      <alignment horizontal="center" vertical="center" wrapText="1"/>
    </xf>
    <xf numFmtId="0" fontId="16" fillId="4" borderId="389" xfId="6" quotePrefix="1" applyFont="1" applyFill="1" applyBorder="1" applyAlignment="1">
      <alignment horizontal="center" vertical="center" wrapText="1"/>
    </xf>
    <xf numFmtId="0" fontId="17" fillId="4" borderId="205" xfId="10" quotePrefix="1" applyFont="1" applyFill="1" applyBorder="1" applyAlignment="1">
      <alignment horizontal="center" vertical="center" wrapText="1"/>
    </xf>
    <xf numFmtId="0" fontId="17" fillId="4" borderId="390" xfId="10" quotePrefix="1" applyFont="1" applyFill="1" applyBorder="1" applyAlignment="1">
      <alignment horizontal="center" vertical="center" wrapText="1"/>
    </xf>
    <xf numFmtId="0" fontId="16" fillId="4" borderId="348" xfId="10" quotePrefix="1" applyFont="1" applyFill="1" applyBorder="1" applyAlignment="1">
      <alignment horizontal="center" vertical="center" wrapText="1"/>
    </xf>
    <xf numFmtId="0" fontId="17" fillId="4" borderId="349" xfId="6" quotePrefix="1" applyFont="1" applyFill="1" applyBorder="1" applyAlignment="1">
      <alignment horizontal="center" vertical="center" wrapText="1"/>
    </xf>
    <xf numFmtId="0" fontId="17" fillId="4" borderId="388" xfId="6" quotePrefix="1" applyFont="1" applyFill="1" applyBorder="1" applyAlignment="1">
      <alignment horizontal="center" vertical="center" wrapText="1"/>
    </xf>
    <xf numFmtId="0" fontId="17" fillId="4" borderId="350" xfId="6" quotePrefix="1" applyFont="1" applyFill="1" applyBorder="1" applyAlignment="1">
      <alignment horizontal="center" vertical="center" wrapText="1"/>
    </xf>
    <xf numFmtId="0" fontId="17" fillId="4" borderId="389" xfId="6" quotePrefix="1" applyFont="1" applyFill="1" applyBorder="1" applyAlignment="1">
      <alignment horizontal="center" vertical="center" wrapText="1"/>
    </xf>
    <xf numFmtId="0" fontId="16" fillId="4" borderId="390" xfId="6" applyFont="1" applyFill="1" applyBorder="1" applyAlignment="1">
      <alignment horizontal="center" vertical="center" wrapText="1"/>
    </xf>
    <xf numFmtId="0" fontId="17" fillId="0" borderId="253" xfId="10" quotePrefix="1" applyFont="1" applyFill="1" applyBorder="1" applyAlignment="1">
      <alignment horizontal="center" vertical="center" wrapText="1"/>
    </xf>
    <xf numFmtId="0" fontId="17" fillId="0" borderId="349" xfId="10" quotePrefix="1" applyFont="1" applyFill="1" applyBorder="1" applyAlignment="1">
      <alignment horizontal="center" vertical="center" wrapText="1"/>
    </xf>
    <xf numFmtId="0" fontId="24" fillId="4" borderId="348" xfId="0" applyFont="1" applyFill="1" applyBorder="1" applyAlignment="1">
      <alignment horizontal="center" vertical="center"/>
    </xf>
    <xf numFmtId="0" fontId="24" fillId="4" borderId="351" xfId="0" applyFont="1" applyFill="1" applyBorder="1" applyAlignment="1">
      <alignment horizontal="center" vertical="center"/>
    </xf>
    <xf numFmtId="0" fontId="15" fillId="4" borderId="351" xfId="0" applyFont="1" applyFill="1" applyBorder="1" applyAlignment="1">
      <alignment horizontal="center" vertical="center"/>
    </xf>
    <xf numFmtId="0" fontId="16" fillId="4" borderId="351" xfId="6" quotePrefix="1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23" fillId="4" borderId="345" xfId="0" applyFont="1" applyFill="1" applyBorder="1" applyAlignment="1">
      <alignment horizontal="left" vertical="center" wrapText="1"/>
    </xf>
    <xf numFmtId="0" fontId="19" fillId="4" borderId="393" xfId="10" applyFont="1" applyFill="1" applyBorder="1" applyAlignment="1">
      <alignment vertical="center" wrapText="1"/>
    </xf>
    <xf numFmtId="0" fontId="17" fillId="4" borderId="394" xfId="6" quotePrefix="1" applyFont="1" applyFill="1" applyBorder="1" applyAlignment="1">
      <alignment horizontal="center" vertical="center" wrapText="1"/>
    </xf>
    <xf numFmtId="0" fontId="17" fillId="4" borderId="395" xfId="6" quotePrefix="1" applyFont="1" applyFill="1" applyBorder="1" applyAlignment="1">
      <alignment horizontal="center" vertical="center" wrapText="1"/>
    </xf>
    <xf numFmtId="0" fontId="17" fillId="4" borderId="396" xfId="6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7" fillId="4" borderId="395" xfId="10" quotePrefix="1" applyFont="1" applyFill="1" applyBorder="1" applyAlignment="1">
      <alignment horizontal="center" vertical="center" wrapText="1"/>
    </xf>
    <xf numFmtId="0" fontId="17" fillId="4" borderId="394" xfId="10" quotePrefix="1" applyFont="1" applyFill="1" applyBorder="1" applyAlignment="1">
      <alignment horizontal="center" vertical="center" wrapText="1"/>
    </xf>
    <xf numFmtId="0" fontId="16" fillId="4" borderId="348" xfId="6" quotePrefix="1" applyFont="1" applyFill="1" applyBorder="1" applyAlignment="1">
      <alignment horizontal="center" vertical="center" wrapText="1"/>
    </xf>
    <xf numFmtId="0" fontId="16" fillId="4" borderId="349" xfId="10" quotePrefix="1" applyFont="1" applyFill="1" applyBorder="1" applyAlignment="1">
      <alignment vertical="center" wrapText="1"/>
    </xf>
    <xf numFmtId="0" fontId="16" fillId="4" borderId="349" xfId="10" quotePrefix="1" applyFont="1" applyFill="1" applyBorder="1" applyAlignment="1">
      <alignment horizontal="center" vertical="center" wrapText="1"/>
    </xf>
    <xf numFmtId="0" fontId="16" fillId="4" borderId="389" xfId="10" quotePrefix="1" applyFont="1" applyFill="1" applyBorder="1" applyAlignment="1">
      <alignment horizontal="center" vertical="center" wrapText="1"/>
    </xf>
    <xf numFmtId="0" fontId="16" fillId="4" borderId="397" xfId="10" quotePrefix="1" applyFont="1" applyFill="1" applyBorder="1" applyAlignment="1">
      <alignment horizontal="center" vertical="center" wrapText="1"/>
    </xf>
    <xf numFmtId="0" fontId="44" fillId="4" borderId="349" xfId="0" applyFont="1" applyFill="1" applyBorder="1" applyAlignment="1">
      <alignment horizontal="center" vertical="center" wrapText="1"/>
    </xf>
    <xf numFmtId="0" fontId="44" fillId="4" borderId="389" xfId="0" applyFont="1" applyFill="1" applyBorder="1" applyAlignment="1">
      <alignment horizontal="center" vertical="center" wrapText="1"/>
    </xf>
    <xf numFmtId="0" fontId="44" fillId="4" borderId="275" xfId="0" applyFont="1" applyFill="1" applyBorder="1" applyAlignment="1">
      <alignment horizontal="center" vertical="center" wrapText="1"/>
    </xf>
    <xf numFmtId="0" fontId="44" fillId="4" borderId="276" xfId="0" applyFont="1" applyFill="1" applyBorder="1" applyAlignment="1">
      <alignment horizontal="center" vertical="center" wrapText="1"/>
    </xf>
    <xf numFmtId="0" fontId="44" fillId="4" borderId="351" xfId="0" applyFont="1" applyFill="1" applyBorder="1" applyAlignment="1">
      <alignment horizontal="center" vertical="center" wrapText="1"/>
    </xf>
    <xf numFmtId="0" fontId="44" fillId="4" borderId="386" xfId="0" applyFont="1" applyFill="1" applyBorder="1" applyAlignment="1">
      <alignment horizontal="center" vertical="center" wrapText="1"/>
    </xf>
    <xf numFmtId="0" fontId="44" fillId="4" borderId="388" xfId="0" applyFont="1" applyFill="1" applyBorder="1" applyAlignment="1">
      <alignment horizontal="center" vertical="center" wrapText="1"/>
    </xf>
    <xf numFmtId="0" fontId="44" fillId="4" borderId="279" xfId="0" applyFont="1" applyFill="1" applyBorder="1" applyAlignment="1">
      <alignment horizontal="center" vertical="center" wrapText="1"/>
    </xf>
    <xf numFmtId="0" fontId="44" fillId="4" borderId="248" xfId="0" applyFont="1" applyFill="1" applyBorder="1" applyAlignment="1">
      <alignment horizontal="center" vertical="center" wrapText="1"/>
    </xf>
    <xf numFmtId="0" fontId="44" fillId="4" borderId="280" xfId="0" applyFont="1" applyFill="1" applyBorder="1" applyAlignment="1">
      <alignment horizontal="center" vertical="center" wrapText="1"/>
    </xf>
    <xf numFmtId="0" fontId="44" fillId="4" borderId="242" xfId="0" applyFont="1" applyFill="1" applyBorder="1" applyAlignment="1">
      <alignment horizontal="center" vertical="center" wrapText="1"/>
    </xf>
    <xf numFmtId="0" fontId="44" fillId="4" borderId="243" xfId="0" applyFont="1" applyFill="1" applyBorder="1" applyAlignment="1">
      <alignment horizontal="center" vertical="center" wrapText="1"/>
    </xf>
    <xf numFmtId="0" fontId="44" fillId="4" borderId="244" xfId="0" applyFont="1" applyFill="1" applyBorder="1" applyAlignment="1">
      <alignment horizontal="center" vertical="center" wrapText="1"/>
    </xf>
    <xf numFmtId="0" fontId="16" fillId="4" borderId="388" xfId="10" quotePrefix="1" applyFont="1" applyFill="1" applyBorder="1" applyAlignment="1">
      <alignment vertical="center" wrapText="1"/>
    </xf>
    <xf numFmtId="0" fontId="17" fillId="4" borderId="389" xfId="10" quotePrefix="1" applyFont="1" applyFill="1" applyBorder="1" applyAlignment="1">
      <alignment vertical="center" wrapText="1"/>
    </xf>
    <xf numFmtId="0" fontId="56" fillId="5" borderId="328" xfId="10" quotePrefix="1" applyNumberFormat="1" applyFont="1" applyFill="1" applyBorder="1" applyAlignment="1" applyProtection="1">
      <alignment vertical="center" wrapText="1"/>
      <protection locked="0"/>
    </xf>
    <xf numFmtId="0" fontId="58" fillId="5" borderId="27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8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8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9" xfId="6" applyNumberFormat="1" applyFont="1" applyFill="1" applyBorder="1" applyAlignment="1" applyProtection="1">
      <alignment horizontal="center" vertical="center" wrapText="1"/>
    </xf>
    <xf numFmtId="0" fontId="56" fillId="5" borderId="248" xfId="6" applyNumberFormat="1" applyFont="1" applyFill="1" applyBorder="1" applyAlignment="1" applyProtection="1">
      <alignment horizontal="center" vertical="center" wrapText="1"/>
    </xf>
    <xf numFmtId="0" fontId="56" fillId="5" borderId="280" xfId="6" applyNumberFormat="1" applyFont="1" applyFill="1" applyBorder="1" applyAlignment="1" applyProtection="1">
      <alignment horizontal="center" vertical="center" wrapText="1"/>
    </xf>
    <xf numFmtId="0" fontId="56" fillId="5" borderId="279" xfId="10" quotePrefix="1" applyFont="1" applyFill="1" applyBorder="1" applyAlignment="1" applyProtection="1">
      <alignment horizontal="center" vertical="center" wrapText="1"/>
    </xf>
    <xf numFmtId="0" fontId="56" fillId="5" borderId="248" xfId="10" quotePrefix="1" applyFont="1" applyFill="1" applyBorder="1" applyAlignment="1" applyProtection="1">
      <alignment horizontal="center" vertical="center" wrapText="1"/>
    </xf>
    <xf numFmtId="0" fontId="56" fillId="5" borderId="280" xfId="10" quotePrefix="1" applyFont="1" applyFill="1" applyBorder="1" applyAlignment="1" applyProtection="1">
      <alignment horizontal="center" vertical="center" wrapText="1"/>
    </xf>
    <xf numFmtId="0" fontId="56" fillId="9" borderId="279" xfId="6" applyNumberFormat="1" applyFont="1" applyFill="1" applyBorder="1" applyAlignment="1" applyProtection="1">
      <alignment horizontal="center" vertical="center" wrapText="1"/>
    </xf>
    <xf numFmtId="0" fontId="56" fillId="9" borderId="248" xfId="6" applyNumberFormat="1" applyFont="1" applyFill="1" applyBorder="1" applyAlignment="1" applyProtection="1">
      <alignment horizontal="center" vertical="center" wrapText="1"/>
    </xf>
    <xf numFmtId="0" fontId="56" fillId="9" borderId="280" xfId="6" applyNumberFormat="1" applyFont="1" applyFill="1" applyBorder="1" applyAlignment="1" applyProtection="1">
      <alignment horizontal="center" vertical="center" wrapText="1"/>
    </xf>
    <xf numFmtId="0" fontId="83" fillId="5" borderId="279" xfId="10" quotePrefix="1" applyFont="1" applyFill="1" applyBorder="1" applyAlignment="1" applyProtection="1">
      <alignment horizontal="left" vertical="center" wrapText="1"/>
      <protection locked="0"/>
    </xf>
    <xf numFmtId="0" fontId="83" fillId="5" borderId="248" xfId="10" quotePrefix="1" applyFont="1" applyFill="1" applyBorder="1" applyAlignment="1" applyProtection="1">
      <alignment horizontal="left" vertical="center" wrapText="1"/>
      <protection locked="0"/>
    </xf>
    <xf numFmtId="0" fontId="83" fillId="5" borderId="280" xfId="10" quotePrefix="1" applyFont="1" applyFill="1" applyBorder="1" applyAlignment="1" applyProtection="1">
      <alignment horizontal="left" vertical="center" wrapText="1"/>
      <protection locked="0"/>
    </xf>
    <xf numFmtId="0" fontId="83" fillId="5" borderId="251" xfId="10" quotePrefix="1" applyFont="1" applyFill="1" applyBorder="1" applyAlignment="1" applyProtection="1">
      <alignment horizontal="left" vertical="center" wrapText="1"/>
      <protection locked="0"/>
    </xf>
    <xf numFmtId="0" fontId="83" fillId="5" borderId="281" xfId="10" quotePrefix="1" applyFont="1" applyFill="1" applyBorder="1" applyAlignment="1" applyProtection="1">
      <alignment horizontal="left" vertical="center" wrapText="1"/>
      <protection locked="0"/>
    </xf>
    <xf numFmtId="0" fontId="58" fillId="5" borderId="27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4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8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81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79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80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8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4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4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4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2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42" xfId="6" applyNumberFormat="1" applyFont="1" applyFill="1" applyBorder="1" applyAlignment="1" applyProtection="1">
      <alignment horizontal="center" vertical="center" wrapText="1"/>
    </xf>
    <xf numFmtId="0" fontId="56" fillId="5" borderId="243" xfId="6" applyNumberFormat="1" applyFont="1" applyFill="1" applyBorder="1" applyAlignment="1" applyProtection="1">
      <alignment horizontal="center" vertical="center" wrapText="1"/>
    </xf>
    <xf numFmtId="0" fontId="56" fillId="5" borderId="244" xfId="6" applyNumberFormat="1" applyFont="1" applyFill="1" applyBorder="1" applyAlignment="1" applyProtection="1">
      <alignment horizontal="center" vertical="center" wrapText="1"/>
    </xf>
    <xf numFmtId="0" fontId="58" fillId="5" borderId="303" xfId="6" quotePrefix="1" applyFont="1" applyFill="1" applyBorder="1" applyAlignment="1" applyProtection="1">
      <alignment horizontal="center" vertical="center" wrapText="1"/>
      <protection locked="0"/>
    </xf>
    <xf numFmtId="0" fontId="56" fillId="5" borderId="303" xfId="6" quotePrefix="1" applyFont="1" applyFill="1" applyBorder="1" applyAlignment="1" applyProtection="1">
      <alignment horizontal="center" vertical="center" wrapText="1"/>
      <protection locked="0"/>
    </xf>
    <xf numFmtId="0" fontId="56" fillId="5" borderId="303" xfId="6" applyFont="1" applyFill="1" applyBorder="1" applyAlignment="1" applyProtection="1">
      <alignment horizontal="center" vertical="center" wrapText="1"/>
      <protection locked="0"/>
    </xf>
    <xf numFmtId="0" fontId="58" fillId="5" borderId="321" xfId="6" quotePrefix="1" applyFont="1" applyFill="1" applyBorder="1" applyAlignment="1" applyProtection="1">
      <alignment horizontal="center" vertical="center" wrapText="1"/>
      <protection locked="0"/>
    </xf>
    <xf numFmtId="0" fontId="58" fillId="5" borderId="204" xfId="10" quotePrefix="1" applyFont="1" applyFill="1" applyBorder="1" applyAlignment="1" applyProtection="1">
      <alignment horizontal="center" vertical="center" wrapText="1"/>
      <protection locked="0"/>
    </xf>
    <xf numFmtId="0" fontId="58" fillId="5" borderId="247" xfId="10" quotePrefix="1" applyFont="1" applyFill="1" applyBorder="1" applyAlignment="1" applyProtection="1">
      <alignment horizontal="center" vertical="center" wrapText="1"/>
    </xf>
    <xf numFmtId="0" fontId="58" fillId="5" borderId="248" xfId="10" quotePrefix="1" applyFont="1" applyFill="1" applyBorder="1" applyAlignment="1" applyProtection="1">
      <alignment horizontal="center" vertical="center" wrapText="1"/>
    </xf>
    <xf numFmtId="0" fontId="58" fillId="5" borderId="251" xfId="10" quotePrefix="1" applyFont="1" applyFill="1" applyBorder="1" applyAlignment="1" applyProtection="1">
      <alignment horizontal="center" vertical="center" wrapText="1"/>
    </xf>
    <xf numFmtId="0" fontId="58" fillId="5" borderId="254" xfId="10" quotePrefix="1" applyFont="1" applyFill="1" applyBorder="1" applyAlignment="1" applyProtection="1">
      <alignment horizontal="center" vertical="center" wrapText="1"/>
    </xf>
    <xf numFmtId="0" fontId="58" fillId="5" borderId="317" xfId="10" quotePrefix="1" applyFont="1" applyFill="1" applyBorder="1" applyAlignment="1" applyProtection="1">
      <alignment horizontal="center" vertical="center" wrapText="1"/>
      <protection locked="0"/>
    </xf>
    <xf numFmtId="0" fontId="58" fillId="5" borderId="247" xfId="10" quotePrefix="1" applyFont="1" applyFill="1" applyBorder="1" applyAlignment="1" applyProtection="1">
      <alignment horizontal="center" vertical="center" wrapText="1"/>
      <protection locked="0"/>
    </xf>
    <xf numFmtId="0" fontId="58" fillId="5" borderId="251" xfId="10" quotePrefix="1" applyFont="1" applyFill="1" applyBorder="1" applyAlignment="1" applyProtection="1">
      <alignment horizontal="center" vertical="center" wrapText="1"/>
      <protection locked="0"/>
    </xf>
    <xf numFmtId="0" fontId="56" fillId="5" borderId="247" xfId="0" applyFont="1" applyFill="1" applyBorder="1" applyAlignment="1" applyProtection="1">
      <alignment horizontal="center" vertical="center" wrapText="1"/>
    </xf>
    <xf numFmtId="0" fontId="56" fillId="5" borderId="248" xfId="0" applyFont="1" applyFill="1" applyBorder="1" applyAlignment="1" applyProtection="1">
      <alignment horizontal="center" vertical="center" wrapText="1"/>
    </xf>
    <xf numFmtId="0" fontId="56" fillId="5" borderId="254" xfId="0" applyFont="1" applyFill="1" applyBorder="1" applyAlignment="1" applyProtection="1">
      <alignment horizontal="center" vertical="center" wrapText="1"/>
    </xf>
    <xf numFmtId="0" fontId="83" fillId="5" borderId="254" xfId="10" quotePrefix="1" applyFont="1" applyFill="1" applyBorder="1" applyAlignment="1" applyProtection="1">
      <alignment horizontal="left" vertical="center" wrapText="1"/>
      <protection locked="0"/>
    </xf>
    <xf numFmtId="0" fontId="83" fillId="5" borderId="253" xfId="10" quotePrefix="1" applyFont="1" applyFill="1" applyBorder="1" applyAlignment="1" applyProtection="1">
      <alignment horizontal="left" vertical="center" wrapText="1"/>
      <protection locked="0"/>
    </xf>
    <xf numFmtId="0" fontId="58" fillId="5" borderId="246" xfId="10" quotePrefix="1" applyFont="1" applyFill="1" applyBorder="1" applyAlignment="1" applyProtection="1">
      <alignment horizontal="center" vertical="center" wrapText="1"/>
      <protection locked="0"/>
    </xf>
    <xf numFmtId="0" fontId="58" fillId="5" borderId="243" xfId="10" quotePrefix="1" applyFont="1" applyFill="1" applyBorder="1" applyAlignment="1" applyProtection="1">
      <alignment horizontal="center" vertical="center" wrapText="1"/>
      <protection locked="0"/>
    </xf>
    <xf numFmtId="0" fontId="58" fillId="5" borderId="390" xfId="10" quotePrefix="1" applyFont="1" applyFill="1" applyBorder="1" applyAlignment="1" applyProtection="1">
      <alignment horizontal="center" vertical="center" wrapText="1"/>
      <protection locked="0"/>
    </xf>
    <xf numFmtId="0" fontId="83" fillId="5" borderId="204" xfId="10" quotePrefix="1" applyFont="1" applyFill="1" applyBorder="1" applyAlignment="1">
      <alignment horizontal="left" vertical="center" wrapText="1"/>
    </xf>
    <xf numFmtId="0" fontId="58" fillId="5" borderId="321" xfId="10" quotePrefix="1" applyFont="1" applyFill="1" applyBorder="1" applyAlignment="1" applyProtection="1">
      <alignment horizontal="center" vertical="center" wrapText="1"/>
      <protection locked="0"/>
    </xf>
    <xf numFmtId="0" fontId="58" fillId="5" borderId="325" xfId="10" quotePrefix="1" applyFont="1" applyFill="1" applyBorder="1" applyAlignment="1" applyProtection="1">
      <alignment horizontal="center" vertical="center" wrapText="1"/>
      <protection locked="0"/>
    </xf>
    <xf numFmtId="0" fontId="58" fillId="5" borderId="254" xfId="10" quotePrefix="1" applyFont="1" applyFill="1" applyBorder="1" applyAlignment="1" applyProtection="1">
      <alignment horizontal="center" vertical="center" wrapText="1"/>
      <protection locked="0"/>
    </xf>
    <xf numFmtId="0" fontId="58" fillId="5" borderId="253" xfId="10" quotePrefix="1" applyFont="1" applyFill="1" applyBorder="1" applyAlignment="1" applyProtection="1">
      <alignment horizontal="center" vertical="center" wrapText="1"/>
      <protection locked="0"/>
    </xf>
    <xf numFmtId="0" fontId="58" fillId="5" borderId="399" xfId="10" quotePrefix="1" applyFont="1" applyFill="1" applyBorder="1" applyAlignment="1" applyProtection="1">
      <alignment horizontal="center" vertical="center" wrapText="1"/>
      <protection locked="0"/>
    </xf>
    <xf numFmtId="0" fontId="58" fillId="5" borderId="400" xfId="10" quotePrefix="1" applyFont="1" applyFill="1" applyBorder="1" applyAlignment="1" applyProtection="1">
      <alignment horizontal="center" vertical="center" wrapText="1"/>
      <protection locked="0"/>
    </xf>
    <xf numFmtId="0" fontId="58" fillId="5" borderId="218" xfId="10" quotePrefix="1" applyFont="1" applyFill="1" applyBorder="1" applyAlignment="1" applyProtection="1">
      <alignment horizontal="center" vertical="center" wrapText="1"/>
      <protection locked="0"/>
    </xf>
    <xf numFmtId="0" fontId="58" fillId="5" borderId="238" xfId="10" quotePrefix="1" applyFont="1" applyFill="1" applyBorder="1" applyAlignment="1" applyProtection="1">
      <alignment horizontal="center" vertical="center" wrapText="1"/>
      <protection locked="0"/>
    </xf>
    <xf numFmtId="0" fontId="56" fillId="5" borderId="243" xfId="0" applyFont="1" applyFill="1" applyBorder="1" applyAlignment="1" applyProtection="1">
      <alignment horizontal="center" vertical="center" wrapText="1"/>
    </xf>
    <xf numFmtId="0" fontId="56" fillId="5" borderId="218" xfId="0" applyFont="1" applyFill="1" applyBorder="1" applyAlignment="1" applyProtection="1">
      <alignment horizontal="center" vertical="center" wrapText="1"/>
    </xf>
    <xf numFmtId="0" fontId="59" fillId="5" borderId="204" xfId="0" applyFont="1" applyFill="1" applyBorder="1" applyAlignment="1" applyProtection="1">
      <alignment horizontal="center" vertical="center" wrapText="1"/>
    </xf>
    <xf numFmtId="0" fontId="59" fillId="5" borderId="317" xfId="0" applyFont="1" applyFill="1" applyBorder="1" applyAlignment="1" applyProtection="1">
      <alignment horizontal="center" vertical="center" wrapText="1"/>
    </xf>
    <xf numFmtId="0" fontId="59" fillId="5" borderId="321" xfId="0" applyFont="1" applyFill="1" applyBorder="1" applyAlignment="1" applyProtection="1">
      <alignment horizontal="center" vertical="center" wrapText="1"/>
    </xf>
    <xf numFmtId="0" fontId="59" fillId="5" borderId="247" xfId="0" applyFont="1" applyFill="1" applyBorder="1" applyAlignment="1" applyProtection="1">
      <alignment horizontal="center" vertical="center" wrapText="1"/>
    </xf>
    <xf numFmtId="0" fontId="59" fillId="5" borderId="248" xfId="0" applyFont="1" applyFill="1" applyBorder="1" applyAlignment="1" applyProtection="1">
      <alignment horizontal="center" vertical="center" wrapText="1"/>
    </xf>
    <xf numFmtId="0" fontId="59" fillId="5" borderId="254" xfId="0" applyFont="1" applyFill="1" applyBorder="1" applyAlignment="1" applyProtection="1">
      <alignment horizontal="center" vertical="center" wrapText="1"/>
    </xf>
    <xf numFmtId="0" fontId="59" fillId="5" borderId="390" xfId="0" applyFont="1" applyFill="1" applyBorder="1" applyAlignment="1" applyProtection="1">
      <alignment horizontal="center" vertical="center" wrapText="1"/>
    </xf>
    <xf numFmtId="0" fontId="83" fillId="5" borderId="248" xfId="10" quotePrefix="1" applyFont="1" applyFill="1" applyBorder="1" applyAlignment="1">
      <alignment horizontal="left" vertical="center" wrapText="1"/>
    </xf>
    <xf numFmtId="0" fontId="83" fillId="5" borderId="253" xfId="10" quotePrefix="1" applyFont="1" applyFill="1" applyBorder="1" applyAlignment="1">
      <alignment horizontal="left" vertical="center" wrapText="1"/>
    </xf>
    <xf numFmtId="0" fontId="59" fillId="5" borderId="243" xfId="0" applyFont="1" applyFill="1" applyBorder="1" applyAlignment="1" applyProtection="1">
      <alignment horizontal="center" vertical="center" wrapText="1"/>
    </xf>
    <xf numFmtId="0" fontId="58" fillId="5" borderId="328" xfId="10" quotePrefix="1" applyFont="1" applyFill="1" applyBorder="1" applyAlignment="1" applyProtection="1">
      <alignment horizontal="center" vertical="center" wrapText="1"/>
      <protection locked="0"/>
    </xf>
    <xf numFmtId="0" fontId="103" fillId="5" borderId="11" xfId="6" quotePrefix="1" applyFont="1" applyFill="1" applyBorder="1" applyAlignment="1" applyProtection="1">
      <alignment horizontal="center" vertical="center" wrapText="1"/>
      <protection locked="0"/>
    </xf>
    <xf numFmtId="0" fontId="103" fillId="5" borderId="317" xfId="6" quotePrefix="1" applyFont="1" applyFill="1" applyBorder="1" applyAlignment="1" applyProtection="1">
      <alignment horizontal="center" vertical="center" wrapText="1"/>
      <protection locked="0"/>
    </xf>
    <xf numFmtId="0" fontId="103" fillId="5" borderId="205" xfId="6" quotePrefix="1" applyFont="1" applyFill="1" applyBorder="1" applyAlignment="1" applyProtection="1">
      <alignment horizontal="center" vertical="center" wrapText="1"/>
      <protection locked="0"/>
    </xf>
    <xf numFmtId="0" fontId="103" fillId="5" borderId="318" xfId="6" quotePrefix="1" applyFont="1" applyFill="1" applyBorder="1" applyAlignment="1" applyProtection="1">
      <alignment horizontal="center" vertical="center" wrapText="1"/>
      <protection locked="0"/>
    </xf>
    <xf numFmtId="0" fontId="103" fillId="5" borderId="279" xfId="6" quotePrefix="1" applyFont="1" applyFill="1" applyBorder="1" applyAlignment="1" applyProtection="1">
      <alignment horizontal="center" vertical="center" wrapText="1"/>
      <protection locked="0"/>
    </xf>
    <xf numFmtId="0" fontId="103" fillId="5" borderId="248" xfId="6" quotePrefix="1" applyFont="1" applyFill="1" applyBorder="1" applyAlignment="1" applyProtection="1">
      <alignment horizontal="center" vertical="center" wrapText="1"/>
      <protection locked="0"/>
    </xf>
    <xf numFmtId="0" fontId="103" fillId="5" borderId="280" xfId="6" quotePrefix="1" applyFont="1" applyFill="1" applyBorder="1" applyAlignment="1" applyProtection="1">
      <alignment horizontal="center" vertical="center" wrapText="1"/>
      <protection locked="0"/>
    </xf>
    <xf numFmtId="0" fontId="103" fillId="5" borderId="251" xfId="6" quotePrefix="1" applyFont="1" applyFill="1" applyBorder="1" applyAlignment="1" applyProtection="1">
      <alignment horizontal="center" vertical="center" wrapText="1"/>
      <protection locked="0"/>
    </xf>
    <xf numFmtId="0" fontId="103" fillId="5" borderId="275" xfId="0" applyFont="1" applyFill="1" applyBorder="1" applyAlignment="1" applyProtection="1">
      <alignment horizontal="center" vertical="center"/>
      <protection locked="0"/>
    </xf>
    <xf numFmtId="0" fontId="103" fillId="5" borderId="390" xfId="0" applyFont="1" applyFill="1" applyBorder="1" applyAlignment="1" applyProtection="1">
      <alignment horizontal="center" vertical="center"/>
      <protection locked="0"/>
    </xf>
    <xf numFmtId="0" fontId="103" fillId="5" borderId="276" xfId="0" applyFont="1" applyFill="1" applyBorder="1" applyAlignment="1" applyProtection="1">
      <alignment horizontal="center" vertical="center"/>
      <protection locked="0"/>
    </xf>
    <xf numFmtId="0" fontId="103" fillId="5" borderId="392" xfId="0" applyFont="1" applyFill="1" applyBorder="1" applyAlignment="1" applyProtection="1">
      <alignment horizontal="center" vertical="center"/>
      <protection locked="0"/>
    </xf>
    <xf numFmtId="0" fontId="105" fillId="5" borderId="279" xfId="28" quotePrefix="1" applyFont="1" applyFill="1" applyBorder="1" applyAlignment="1" applyProtection="1">
      <alignment vertical="center" wrapText="1"/>
      <protection locked="0"/>
    </xf>
    <xf numFmtId="0" fontId="105" fillId="5" borderId="280" xfId="28" quotePrefix="1" applyFont="1" applyFill="1" applyBorder="1" applyAlignment="1" applyProtection="1">
      <alignment vertical="center" wrapText="1"/>
      <protection locked="0"/>
    </xf>
    <xf numFmtId="0" fontId="105" fillId="5" borderId="251" xfId="28" quotePrefix="1" applyFont="1" applyFill="1" applyBorder="1" applyAlignment="1" applyProtection="1">
      <alignment vertical="center" wrapText="1"/>
      <protection locked="0"/>
    </xf>
    <xf numFmtId="0" fontId="105" fillId="5" borderId="248" xfId="28" quotePrefix="1" applyFont="1" applyFill="1" applyBorder="1" applyAlignment="1" applyProtection="1">
      <alignment vertical="center" wrapText="1"/>
      <protection locked="0"/>
    </xf>
    <xf numFmtId="0" fontId="103" fillId="5" borderId="242" xfId="6" quotePrefix="1" applyFont="1" applyFill="1" applyBorder="1" applyAlignment="1" applyProtection="1">
      <alignment horizontal="center" vertical="center" wrapText="1"/>
      <protection locked="0"/>
    </xf>
    <xf numFmtId="0" fontId="105" fillId="5" borderId="242" xfId="28" quotePrefix="1" applyFont="1" applyFill="1" applyBorder="1" applyAlignment="1">
      <alignment vertical="center" wrapText="1"/>
    </xf>
    <xf numFmtId="0" fontId="105" fillId="5" borderId="243" xfId="28" quotePrefix="1" applyFont="1" applyFill="1" applyBorder="1" applyAlignment="1">
      <alignment vertical="center" wrapText="1"/>
    </xf>
    <xf numFmtId="0" fontId="105" fillId="5" borderId="244" xfId="28" quotePrefix="1" applyFont="1" applyFill="1" applyBorder="1" applyAlignment="1">
      <alignment vertical="center" wrapText="1"/>
    </xf>
    <xf numFmtId="0" fontId="105" fillId="5" borderId="222" xfId="28" quotePrefix="1" applyFont="1" applyFill="1" applyBorder="1" applyAlignment="1">
      <alignment vertical="center" wrapText="1"/>
    </xf>
    <xf numFmtId="0" fontId="103" fillId="5" borderId="11" xfId="0" applyFont="1" applyFill="1" applyBorder="1" applyAlignment="1" applyProtection="1">
      <alignment horizontal="center" vertical="center"/>
      <protection locked="0"/>
    </xf>
    <xf numFmtId="0" fontId="103" fillId="5" borderId="317" xfId="0" applyFont="1" applyFill="1" applyBorder="1" applyAlignment="1" applyProtection="1">
      <alignment horizontal="center" vertical="center"/>
      <protection locked="0"/>
    </xf>
    <xf numFmtId="0" fontId="103" fillId="5" borderId="205" xfId="0" applyFont="1" applyFill="1" applyBorder="1" applyAlignment="1" applyProtection="1">
      <alignment horizontal="center" vertical="center"/>
      <protection locked="0"/>
    </xf>
    <xf numFmtId="0" fontId="103" fillId="5" borderId="318" xfId="0" applyFont="1" applyFill="1" applyBorder="1" applyAlignment="1" applyProtection="1">
      <alignment horizontal="center" vertical="center"/>
      <protection locked="0"/>
    </xf>
    <xf numFmtId="0" fontId="103" fillId="5" borderId="279" xfId="0" applyFont="1" applyFill="1" applyBorder="1" applyAlignment="1" applyProtection="1">
      <alignment horizontal="center" vertical="center"/>
      <protection locked="0"/>
    </xf>
    <xf numFmtId="0" fontId="103" fillId="5" borderId="248" xfId="0" applyFont="1" applyFill="1" applyBorder="1" applyAlignment="1" applyProtection="1">
      <alignment horizontal="center" vertical="center"/>
      <protection locked="0"/>
    </xf>
    <xf numFmtId="0" fontId="103" fillId="5" borderId="280" xfId="0" applyFont="1" applyFill="1" applyBorder="1" applyAlignment="1" applyProtection="1">
      <alignment horizontal="center" vertical="center"/>
      <protection locked="0"/>
    </xf>
    <xf numFmtId="0" fontId="103" fillId="5" borderId="251" xfId="0" applyFont="1" applyFill="1" applyBorder="1" applyAlignment="1" applyProtection="1">
      <alignment horizontal="center" vertical="center"/>
      <protection locked="0"/>
    </xf>
    <xf numFmtId="0" fontId="103" fillId="5" borderId="242" xfId="0" applyFont="1" applyFill="1" applyBorder="1" applyAlignment="1" applyProtection="1">
      <alignment horizontal="center" vertical="center"/>
      <protection locked="0"/>
    </xf>
    <xf numFmtId="0" fontId="103" fillId="5" borderId="243" xfId="0" applyFont="1" applyFill="1" applyBorder="1" applyAlignment="1" applyProtection="1">
      <alignment horizontal="center" vertical="center"/>
      <protection locked="0"/>
    </xf>
    <xf numFmtId="0" fontId="103" fillId="5" borderId="244" xfId="0" applyFont="1" applyFill="1" applyBorder="1" applyAlignment="1" applyProtection="1">
      <alignment horizontal="center" vertical="center"/>
      <protection locked="0"/>
    </xf>
    <xf numFmtId="0" fontId="103" fillId="5" borderId="222" xfId="0" applyFont="1" applyFill="1" applyBorder="1" applyAlignment="1" applyProtection="1">
      <alignment horizontal="center" vertical="center"/>
      <protection locked="0"/>
    </xf>
    <xf numFmtId="0" fontId="103" fillId="5" borderId="247" xfId="0" applyFont="1" applyFill="1" applyBorder="1" applyAlignment="1" applyProtection="1">
      <alignment horizontal="center" vertical="center"/>
      <protection locked="0"/>
    </xf>
    <xf numFmtId="0" fontId="105" fillId="5" borderId="279" xfId="28" quotePrefix="1" applyFont="1" applyFill="1" applyBorder="1" applyAlignment="1">
      <alignment vertical="center" wrapText="1"/>
    </xf>
    <xf numFmtId="0" fontId="105" fillId="5" borderId="248" xfId="28" quotePrefix="1" applyFont="1" applyFill="1" applyBorder="1" applyAlignment="1">
      <alignment vertical="center" wrapText="1"/>
    </xf>
    <xf numFmtId="0" fontId="105" fillId="5" borderId="280" xfId="28" quotePrefix="1" applyFont="1" applyFill="1" applyBorder="1" applyAlignment="1">
      <alignment vertical="center" wrapText="1"/>
    </xf>
    <xf numFmtId="0" fontId="105" fillId="5" borderId="251" xfId="28" quotePrefix="1" applyFont="1" applyFill="1" applyBorder="1" applyAlignment="1">
      <alignment vertical="center" wrapText="1"/>
    </xf>
    <xf numFmtId="0" fontId="103" fillId="5" borderId="279" xfId="10" quotePrefix="1" applyFont="1" applyFill="1" applyBorder="1" applyAlignment="1" applyProtection="1">
      <alignment horizontal="center" vertical="center" wrapText="1"/>
    </xf>
    <xf numFmtId="0" fontId="103" fillId="5" borderId="242" xfId="10" quotePrefix="1" applyFont="1" applyFill="1" applyBorder="1" applyAlignment="1" applyProtection="1">
      <alignment horizontal="center" vertical="center" wrapText="1"/>
    </xf>
    <xf numFmtId="0" fontId="105" fillId="5" borderId="279" xfId="28" quotePrefix="1" applyFont="1" applyFill="1" applyBorder="1" applyAlignment="1" applyProtection="1">
      <alignment vertical="center" wrapText="1"/>
    </xf>
    <xf numFmtId="0" fontId="103" fillId="5" borderId="11" xfId="10" quotePrefix="1" applyFont="1" applyFill="1" applyBorder="1" applyAlignment="1" applyProtection="1">
      <alignment horizontal="center" vertical="center" wrapText="1"/>
    </xf>
    <xf numFmtId="0" fontId="106" fillId="5" borderId="279" xfId="10" quotePrefix="1" applyFont="1" applyFill="1" applyBorder="1" applyAlignment="1" applyProtection="1">
      <alignment horizontal="left" vertical="center" wrapText="1"/>
    </xf>
    <xf numFmtId="0" fontId="106" fillId="5" borderId="242" xfId="10" quotePrefix="1" applyFont="1" applyFill="1" applyBorder="1" applyAlignment="1" applyProtection="1">
      <alignment horizontal="left" vertical="center" wrapText="1"/>
    </xf>
    <xf numFmtId="0" fontId="104" fillId="5" borderId="317" xfId="6" applyFont="1" applyFill="1" applyBorder="1" applyAlignment="1" applyProtection="1">
      <alignment horizontal="center" vertical="center" wrapText="1"/>
    </xf>
    <xf numFmtId="0" fontId="104" fillId="5" borderId="205" xfId="6" applyFont="1" applyFill="1" applyBorder="1" applyAlignment="1" applyProtection="1">
      <alignment horizontal="center" vertical="center" wrapText="1"/>
    </xf>
    <xf numFmtId="0" fontId="104" fillId="5" borderId="11" xfId="6" applyFont="1" applyFill="1" applyBorder="1" applyAlignment="1" applyProtection="1">
      <alignment horizontal="center" vertical="center" wrapText="1"/>
    </xf>
    <xf numFmtId="0" fontId="104" fillId="5" borderId="279" xfId="6" applyFont="1" applyFill="1" applyBorder="1" applyAlignment="1" applyProtection="1">
      <alignment horizontal="center" vertical="center" wrapText="1"/>
    </xf>
    <xf numFmtId="0" fontId="104" fillId="5" borderId="248" xfId="6" applyFont="1" applyFill="1" applyBorder="1" applyAlignment="1" applyProtection="1">
      <alignment horizontal="center" vertical="center" wrapText="1"/>
    </xf>
    <xf numFmtId="0" fontId="104" fillId="5" borderId="280" xfId="6" applyFont="1" applyFill="1" applyBorder="1" applyAlignment="1" applyProtection="1">
      <alignment horizontal="center" vertical="center" wrapText="1"/>
    </xf>
    <xf numFmtId="0" fontId="104" fillId="5" borderId="242" xfId="6" applyFont="1" applyFill="1" applyBorder="1" applyAlignment="1" applyProtection="1">
      <alignment horizontal="center" vertical="center" wrapText="1"/>
    </xf>
    <xf numFmtId="0" fontId="104" fillId="5" borderId="243" xfId="6" applyFont="1" applyFill="1" applyBorder="1" applyAlignment="1" applyProtection="1">
      <alignment horizontal="center" vertical="center" wrapText="1"/>
    </xf>
    <xf numFmtId="0" fontId="104" fillId="5" borderId="244" xfId="6" applyFont="1" applyFill="1" applyBorder="1" applyAlignment="1" applyProtection="1">
      <alignment horizontal="center" vertical="center" wrapText="1"/>
    </xf>
    <xf numFmtId="0" fontId="104" fillId="5" borderId="275" xfId="6" applyFont="1" applyFill="1" applyBorder="1" applyAlignment="1" applyProtection="1">
      <alignment horizontal="center" vertical="center" wrapText="1"/>
    </xf>
    <xf numFmtId="0" fontId="104" fillId="5" borderId="390" xfId="6" applyFont="1" applyFill="1" applyBorder="1" applyAlignment="1" applyProtection="1">
      <alignment horizontal="center" vertical="center" wrapText="1"/>
    </xf>
    <xf numFmtId="0" fontId="104" fillId="5" borderId="276" xfId="6" applyFont="1" applyFill="1" applyBorder="1" applyAlignment="1" applyProtection="1">
      <alignment horizontal="center" vertical="center" wrapText="1"/>
    </xf>
    <xf numFmtId="0" fontId="105" fillId="5" borderId="11" xfId="28" quotePrefix="1" applyFont="1" applyFill="1" applyBorder="1" applyAlignment="1" applyProtection="1">
      <alignment vertical="center" wrapText="1"/>
      <protection locked="0"/>
    </xf>
    <xf numFmtId="0" fontId="105" fillId="5" borderId="317" xfId="28" quotePrefix="1" applyFont="1" applyFill="1" applyBorder="1" applyAlignment="1" applyProtection="1">
      <alignment vertical="center" wrapText="1"/>
      <protection locked="0"/>
    </xf>
    <xf numFmtId="0" fontId="105" fillId="5" borderId="205" xfId="28" quotePrefix="1" applyFont="1" applyFill="1" applyBorder="1" applyAlignment="1" applyProtection="1">
      <alignment vertical="center" wrapText="1"/>
      <protection locked="0"/>
    </xf>
    <xf numFmtId="0" fontId="105" fillId="5" borderId="318" xfId="28" quotePrefix="1" applyFont="1" applyFill="1" applyBorder="1" applyAlignment="1" applyProtection="1">
      <alignment vertical="center" wrapText="1"/>
      <protection locked="0"/>
    </xf>
    <xf numFmtId="0" fontId="103" fillId="5" borderId="400" xfId="0" applyFont="1" applyFill="1" applyBorder="1" applyAlignment="1" applyProtection="1">
      <alignment horizontal="center" vertical="center"/>
      <protection locked="0"/>
    </xf>
    <xf numFmtId="0" fontId="103" fillId="5" borderId="253" xfId="0" applyFont="1" applyFill="1" applyBorder="1" applyAlignment="1" applyProtection="1">
      <alignment horizontal="center" vertical="center"/>
      <protection locked="0"/>
    </xf>
    <xf numFmtId="0" fontId="103" fillId="5" borderId="238" xfId="0" applyFont="1" applyFill="1" applyBorder="1" applyAlignment="1" applyProtection="1">
      <alignment horizontal="center" vertical="center"/>
      <protection locked="0"/>
    </xf>
    <xf numFmtId="0" fontId="103" fillId="5" borderId="275" xfId="6" quotePrefix="1" applyFont="1" applyFill="1" applyBorder="1" applyAlignment="1" applyProtection="1">
      <alignment horizontal="center" vertical="center" wrapText="1"/>
      <protection locked="0"/>
    </xf>
    <xf numFmtId="0" fontId="103" fillId="5" borderId="246" xfId="6" quotePrefix="1" applyFont="1" applyFill="1" applyBorder="1" applyAlignment="1" applyProtection="1">
      <alignment horizontal="center" vertical="center" wrapText="1"/>
      <protection locked="0"/>
    </xf>
    <xf numFmtId="0" fontId="103" fillId="5" borderId="275" xfId="10" quotePrefix="1" applyFont="1" applyFill="1" applyBorder="1" applyAlignment="1" applyProtection="1">
      <alignment horizontal="center" vertical="center" wrapText="1"/>
    </xf>
    <xf numFmtId="0" fontId="58" fillId="5" borderId="279" xfId="6" quotePrefix="1" applyFont="1" applyFill="1" applyBorder="1" applyAlignment="1" applyProtection="1">
      <alignment horizontal="center" vertical="center" wrapText="1"/>
      <protection locked="0"/>
    </xf>
    <xf numFmtId="0" fontId="58" fillId="5" borderId="248" xfId="6" quotePrefix="1" applyFont="1" applyFill="1" applyBorder="1" applyAlignment="1" applyProtection="1">
      <alignment horizontal="center" vertical="center" wrapText="1"/>
      <protection locked="0"/>
    </xf>
    <xf numFmtId="0" fontId="58" fillId="5" borderId="280" xfId="6" quotePrefix="1" applyFont="1" applyFill="1" applyBorder="1" applyAlignment="1" applyProtection="1">
      <alignment horizontal="center" vertical="center" wrapText="1"/>
      <protection locked="0"/>
    </xf>
    <xf numFmtId="0" fontId="58" fillId="5" borderId="251" xfId="6" quotePrefix="1" applyFont="1" applyFill="1" applyBorder="1" applyAlignment="1" applyProtection="1">
      <alignment horizontal="center" vertical="center" wrapText="1"/>
      <protection locked="0"/>
    </xf>
    <xf numFmtId="0" fontId="58" fillId="5" borderId="281" xfId="6" quotePrefix="1" applyFont="1" applyFill="1" applyBorder="1" applyAlignment="1" applyProtection="1">
      <alignment horizontal="center" vertical="center" wrapText="1"/>
      <protection locked="0"/>
    </xf>
    <xf numFmtId="0" fontId="58" fillId="5" borderId="392" xfId="6" quotePrefix="1" applyFont="1" applyFill="1" applyBorder="1" applyAlignment="1" applyProtection="1">
      <alignment horizontal="center" vertical="center" wrapText="1"/>
      <protection locked="0"/>
    </xf>
    <xf numFmtId="0" fontId="58" fillId="5" borderId="390" xfId="6" quotePrefix="1" applyFont="1" applyFill="1" applyBorder="1" applyAlignment="1" applyProtection="1">
      <alignment horizontal="center" vertical="center" wrapText="1"/>
      <protection locked="0"/>
    </xf>
    <xf numFmtId="0" fontId="58" fillId="5" borderId="275" xfId="6" quotePrefix="1" applyFont="1" applyFill="1" applyBorder="1" applyAlignment="1" applyProtection="1">
      <alignment horizontal="center" vertical="center" wrapText="1"/>
      <protection locked="0"/>
    </xf>
    <xf numFmtId="0" fontId="58" fillId="5" borderId="280" xfId="10" quotePrefix="1" applyFont="1" applyFill="1" applyBorder="1" applyAlignment="1" applyProtection="1">
      <alignment horizontal="center" vertical="center" wrapText="1"/>
      <protection locked="0"/>
    </xf>
    <xf numFmtId="0" fontId="58" fillId="5" borderId="279" xfId="0" applyFont="1" applyFill="1" applyBorder="1" applyAlignment="1" applyProtection="1">
      <alignment horizontal="center" vertical="center"/>
      <protection locked="0"/>
    </xf>
    <xf numFmtId="0" fontId="58" fillId="5" borderId="248" xfId="0" applyFont="1" applyFill="1" applyBorder="1" applyAlignment="1" applyProtection="1">
      <alignment horizontal="center" vertical="center"/>
      <protection locked="0"/>
    </xf>
    <xf numFmtId="0" fontId="58" fillId="5" borderId="244" xfId="10" quotePrefix="1" applyFont="1" applyFill="1" applyBorder="1" applyAlignment="1" applyProtection="1">
      <alignment horizontal="center" vertical="center" wrapText="1"/>
      <protection locked="0"/>
    </xf>
    <xf numFmtId="0" fontId="58" fillId="5" borderId="279" xfId="10" quotePrefix="1" applyFont="1" applyFill="1" applyBorder="1" applyAlignment="1" applyProtection="1">
      <alignment horizontal="center" vertical="center" wrapText="1"/>
    </xf>
    <xf numFmtId="0" fontId="58" fillId="5" borderId="280" xfId="10" quotePrefix="1" applyFont="1" applyFill="1" applyBorder="1" applyAlignment="1" applyProtection="1">
      <alignment horizontal="center" vertical="center" wrapText="1"/>
    </xf>
    <xf numFmtId="0" fontId="58" fillId="5" borderId="242" xfId="10" quotePrefix="1" applyFont="1" applyFill="1" applyBorder="1" applyAlignment="1" applyProtection="1">
      <alignment horizontal="center" vertical="center" wrapText="1"/>
    </xf>
    <xf numFmtId="0" fontId="58" fillId="5" borderId="243" xfId="10" quotePrefix="1" applyFont="1" applyFill="1" applyBorder="1" applyAlignment="1" applyProtection="1">
      <alignment horizontal="center" vertical="center" wrapText="1"/>
    </xf>
    <xf numFmtId="0" fontId="58" fillId="5" borderId="244" xfId="10" quotePrefix="1" applyFont="1" applyFill="1" applyBorder="1" applyAlignment="1" applyProtection="1">
      <alignment horizontal="center" vertical="center" wrapText="1"/>
    </xf>
    <xf numFmtId="0" fontId="56" fillId="5" borderId="279" xfId="6" applyFont="1" applyFill="1" applyBorder="1" applyAlignment="1" applyProtection="1">
      <alignment horizontal="center" vertical="center" wrapText="1"/>
    </xf>
    <xf numFmtId="0" fontId="56" fillId="5" borderId="248" xfId="6" applyFont="1" applyFill="1" applyBorder="1" applyAlignment="1" applyProtection="1">
      <alignment horizontal="center" vertical="center" wrapText="1"/>
    </xf>
    <xf numFmtId="0" fontId="56" fillId="5" borderId="280" xfId="6" applyFont="1" applyFill="1" applyBorder="1" applyAlignment="1" applyProtection="1">
      <alignment horizontal="center" vertical="center" wrapText="1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317" xfId="0" applyFont="1" applyFill="1" applyBorder="1" applyAlignment="1" applyProtection="1">
      <alignment horizontal="center" vertical="center" wrapText="1"/>
      <protection locked="0"/>
    </xf>
    <xf numFmtId="0" fontId="59" fillId="5" borderId="205" xfId="0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Font="1" applyFill="1" applyBorder="1" applyAlignment="1" applyProtection="1">
      <alignment horizontal="center" vertical="center" wrapText="1"/>
      <protection locked="0"/>
    </xf>
    <xf numFmtId="0" fontId="83" fillId="5" borderId="242" xfId="10" quotePrefix="1" applyFont="1" applyFill="1" applyBorder="1" applyAlignment="1" applyProtection="1">
      <alignment horizontal="left" vertical="center" wrapText="1"/>
      <protection locked="0"/>
    </xf>
    <xf numFmtId="0" fontId="58" fillId="5" borderId="279" xfId="10" quotePrefix="1" applyFont="1" applyFill="1" applyBorder="1" applyAlignment="1" applyProtection="1">
      <alignment horizontal="center" vertical="center" wrapText="1"/>
      <protection locked="0"/>
    </xf>
    <xf numFmtId="0" fontId="58" fillId="5" borderId="242" xfId="10" quotePrefix="1" applyFont="1" applyFill="1" applyBorder="1" applyAlignment="1" applyProtection="1">
      <alignment horizontal="center" vertical="center" wrapText="1"/>
      <protection locked="0"/>
    </xf>
    <xf numFmtId="0" fontId="58" fillId="5" borderId="222" xfId="10" quotePrefix="1" applyFont="1" applyFill="1" applyBorder="1" applyAlignment="1" applyProtection="1">
      <alignment horizontal="center" vertical="center" wrapText="1"/>
      <protection locked="0"/>
    </xf>
    <xf numFmtId="0" fontId="83" fillId="5" borderId="243" xfId="10" quotePrefix="1" applyFont="1" applyFill="1" applyBorder="1" applyAlignment="1" applyProtection="1">
      <alignment horizontal="left" vertical="center" wrapText="1"/>
      <protection locked="0"/>
    </xf>
    <xf numFmtId="0" fontId="83" fillId="5" borderId="244" xfId="10" quotePrefix="1" applyFont="1" applyFill="1" applyBorder="1" applyAlignment="1" applyProtection="1">
      <alignment horizontal="left" vertical="center" wrapText="1"/>
      <protection locked="0"/>
    </xf>
    <xf numFmtId="0" fontId="83" fillId="5" borderId="222" xfId="10" quotePrefix="1" applyFont="1" applyFill="1" applyBorder="1" applyAlignment="1" applyProtection="1">
      <alignment horizontal="left" vertical="center" wrapText="1"/>
      <protection locked="0"/>
    </xf>
    <xf numFmtId="0" fontId="83" fillId="5" borderId="223" xfId="10" quotePrefix="1" applyFont="1" applyFill="1" applyBorder="1" applyAlignment="1" applyProtection="1">
      <alignment horizontal="left" vertical="center" wrapText="1"/>
      <protection locked="0"/>
    </xf>
    <xf numFmtId="0" fontId="83" fillId="5" borderId="279" xfId="10" quotePrefix="1" applyFont="1" applyFill="1" applyBorder="1" applyAlignment="1" applyProtection="1">
      <alignment horizontal="left" vertical="center" wrapText="1"/>
    </xf>
    <xf numFmtId="0" fontId="83" fillId="5" borderId="248" xfId="10" quotePrefix="1" applyFont="1" applyFill="1" applyBorder="1" applyAlignment="1" applyProtection="1">
      <alignment horizontal="left" vertical="center" wrapText="1"/>
    </xf>
    <xf numFmtId="0" fontId="83" fillId="5" borderId="280" xfId="10" quotePrefix="1" applyFont="1" applyFill="1" applyBorder="1" applyAlignment="1" applyProtection="1">
      <alignment horizontal="left" vertical="center" wrapText="1"/>
    </xf>
    <xf numFmtId="0" fontId="83" fillId="5" borderId="242" xfId="10" quotePrefix="1" applyFont="1" applyFill="1" applyBorder="1" applyAlignment="1" applyProtection="1">
      <alignment horizontal="left" vertical="center" wrapText="1"/>
    </xf>
    <xf numFmtId="0" fontId="83" fillId="5" borderId="243" xfId="10" quotePrefix="1" applyFont="1" applyFill="1" applyBorder="1" applyAlignment="1" applyProtection="1">
      <alignment horizontal="left" vertical="center" wrapText="1"/>
    </xf>
    <xf numFmtId="0" fontId="83" fillId="5" borderId="244" xfId="10" quotePrefix="1" applyFont="1" applyFill="1" applyBorder="1" applyAlignment="1" applyProtection="1">
      <alignment horizontal="left" vertical="center" wrapText="1"/>
    </xf>
    <xf numFmtId="0" fontId="58" fillId="5" borderId="222" xfId="10" quotePrefix="1" applyFont="1" applyFill="1" applyBorder="1" applyAlignment="1" applyProtection="1">
      <alignment horizontal="center" vertical="center" wrapText="1"/>
    </xf>
    <xf numFmtId="0" fontId="83" fillId="5" borderId="279" xfId="10" quotePrefix="1" applyFont="1" applyFill="1" applyBorder="1" applyAlignment="1" applyProtection="1">
      <alignment horizontal="center" vertical="center" wrapText="1"/>
    </xf>
    <xf numFmtId="0" fontId="83" fillId="5" borderId="242" xfId="10" quotePrefix="1" applyFont="1" applyFill="1" applyBorder="1" applyAlignment="1" applyProtection="1">
      <alignment horizontal="center" vertical="center" wrapText="1"/>
    </xf>
    <xf numFmtId="0" fontId="59" fillId="5" borderId="242" xfId="0" applyFont="1" applyFill="1" applyBorder="1" applyAlignment="1" applyProtection="1">
      <alignment horizontal="center" vertical="center" wrapText="1"/>
    </xf>
    <xf numFmtId="0" fontId="59" fillId="5" borderId="244" xfId="0" applyFont="1" applyFill="1" applyBorder="1" applyAlignment="1" applyProtection="1">
      <alignment horizontal="center" vertical="center" wrapText="1"/>
    </xf>
    <xf numFmtId="0" fontId="59" fillId="5" borderId="279" xfId="0" applyFont="1" applyFill="1" applyBorder="1" applyAlignment="1" applyProtection="1">
      <alignment horizontal="center" vertical="center" wrapText="1"/>
    </xf>
    <xf numFmtId="0" fontId="59" fillId="5" borderId="280" xfId="0" applyFont="1" applyFill="1" applyBorder="1" applyAlignment="1" applyProtection="1">
      <alignment horizontal="center" vertical="center" wrapText="1"/>
    </xf>
    <xf numFmtId="0" fontId="59" fillId="5" borderId="275" xfId="0" applyFont="1" applyFill="1" applyBorder="1" applyAlignment="1" applyProtection="1">
      <alignment horizontal="center" vertical="center" wrapText="1"/>
    </xf>
    <xf numFmtId="0" fontId="59" fillId="5" borderId="276" xfId="0" applyFont="1" applyFill="1" applyBorder="1" applyAlignment="1" applyProtection="1">
      <alignment horizontal="center" vertical="center" wrapText="1"/>
    </xf>
    <xf numFmtId="0" fontId="58" fillId="5" borderId="11" xfId="10" quotePrefix="1" applyFont="1" applyFill="1" applyBorder="1" applyAlignment="1" applyProtection="1">
      <alignment horizontal="center" vertical="center" wrapText="1"/>
    </xf>
    <xf numFmtId="0" fontId="58" fillId="5" borderId="218" xfId="10" quotePrefix="1" applyFont="1" applyFill="1" applyBorder="1" applyAlignment="1" applyProtection="1">
      <alignment horizontal="center" vertical="center" wrapText="1"/>
    </xf>
    <xf numFmtId="0" fontId="58" fillId="5" borderId="281" xfId="10" quotePrefix="1" applyFont="1" applyFill="1" applyBorder="1" applyAlignment="1" applyProtection="1">
      <alignment horizontal="center" vertical="center" wrapText="1"/>
      <protection locked="0"/>
    </xf>
    <xf numFmtId="0" fontId="5" fillId="4" borderId="393" xfId="15" quotePrefix="1" applyFont="1" applyFill="1" applyBorder="1" applyAlignment="1">
      <alignment horizontal="centerContinuous" vertical="center" wrapText="1"/>
    </xf>
    <xf numFmtId="0" fontId="5" fillId="4" borderId="221" xfId="15" quotePrefix="1" applyFont="1" applyFill="1" applyBorder="1" applyAlignment="1">
      <alignment horizontal="centerContinuous" vertical="center" wrapText="1"/>
    </xf>
    <xf numFmtId="0" fontId="47" fillId="4" borderId="393" xfId="10" quotePrefix="1" applyFont="1" applyFill="1" applyBorder="1" applyAlignment="1">
      <alignment vertical="center" wrapText="1"/>
    </xf>
    <xf numFmtId="0" fontId="12" fillId="4" borderId="349" xfId="10" quotePrefix="1" applyFont="1" applyFill="1" applyBorder="1" applyAlignment="1">
      <alignment horizontal="center" vertical="center" wrapText="1"/>
    </xf>
    <xf numFmtId="0" fontId="12" fillId="4" borderId="388" xfId="10" quotePrefix="1" applyFont="1" applyFill="1" applyBorder="1" applyAlignment="1">
      <alignment horizontal="center" vertical="center" wrapText="1"/>
    </xf>
    <xf numFmtId="0" fontId="47" fillId="4" borderId="389" xfId="10" quotePrefix="1" applyFont="1" applyFill="1" applyBorder="1" applyAlignment="1">
      <alignment horizontal="center" vertical="center" wrapText="1"/>
    </xf>
    <xf numFmtId="0" fontId="47" fillId="4" borderId="350" xfId="10" quotePrefix="1" applyFont="1" applyFill="1" applyBorder="1" applyAlignment="1">
      <alignment horizontal="center" vertical="center" wrapText="1"/>
    </xf>
    <xf numFmtId="0" fontId="48" fillId="4" borderId="349" xfId="0" applyFont="1" applyFill="1" applyBorder="1" applyAlignment="1">
      <alignment horizontal="center" vertical="center" wrapText="1"/>
    </xf>
    <xf numFmtId="0" fontId="48" fillId="4" borderId="388" xfId="0" applyFont="1" applyFill="1" applyBorder="1" applyAlignment="1">
      <alignment horizontal="center" vertical="center" wrapText="1"/>
    </xf>
    <xf numFmtId="0" fontId="48" fillId="4" borderId="389" xfId="0" applyFont="1" applyFill="1" applyBorder="1" applyAlignment="1">
      <alignment horizontal="center" vertical="center" wrapText="1"/>
    </xf>
    <xf numFmtId="0" fontId="12" fillId="4" borderId="279" xfId="10" quotePrefix="1" applyFont="1" applyFill="1" applyBorder="1" applyAlignment="1">
      <alignment horizontal="center" vertical="center" wrapText="1"/>
    </xf>
    <xf numFmtId="0" fontId="47" fillId="4" borderId="280" xfId="10" quotePrefix="1" applyFont="1" applyFill="1" applyBorder="1" applyAlignment="1">
      <alignment horizontal="center" vertical="center" wrapText="1"/>
    </xf>
    <xf numFmtId="0" fontId="47" fillId="4" borderId="281" xfId="10" quotePrefix="1" applyFont="1" applyFill="1" applyBorder="1" applyAlignment="1">
      <alignment horizontal="center" vertical="center" wrapText="1"/>
    </xf>
    <xf numFmtId="0" fontId="48" fillId="4" borderId="279" xfId="0" applyFont="1" applyFill="1" applyBorder="1" applyAlignment="1">
      <alignment horizontal="center" vertical="center" wrapText="1"/>
    </xf>
    <xf numFmtId="0" fontId="48" fillId="4" borderId="280" xfId="0" applyFont="1" applyFill="1" applyBorder="1" applyAlignment="1">
      <alignment horizontal="center" vertical="center" wrapText="1"/>
    </xf>
    <xf numFmtId="0" fontId="12" fillId="4" borderId="279" xfId="6" quotePrefix="1" applyFont="1" applyFill="1" applyBorder="1" applyAlignment="1">
      <alignment horizontal="center" vertical="center" wrapText="1"/>
    </xf>
    <xf numFmtId="0" fontId="48" fillId="4" borderId="221" xfId="0" applyFont="1" applyFill="1" applyBorder="1" applyAlignment="1">
      <alignment horizontal="left" vertical="center" wrapText="1"/>
    </xf>
    <xf numFmtId="0" fontId="47" fillId="4" borderId="242" xfId="6" quotePrefix="1" applyFont="1" applyFill="1" applyBorder="1" applyAlignment="1">
      <alignment horizontal="center" vertical="center" wrapText="1"/>
    </xf>
    <xf numFmtId="0" fontId="47" fillId="4" borderId="243" xfId="6" quotePrefix="1" applyFont="1" applyFill="1" applyBorder="1" applyAlignment="1">
      <alignment horizontal="center" vertical="center" wrapText="1"/>
    </xf>
    <xf numFmtId="0" fontId="47" fillId="4" borderId="244" xfId="6" quotePrefix="1" applyFont="1" applyFill="1" applyBorder="1" applyAlignment="1">
      <alignment horizontal="center" vertical="center" wrapText="1"/>
    </xf>
    <xf numFmtId="0" fontId="47" fillId="4" borderId="223" xfId="6" quotePrefix="1" applyFont="1" applyFill="1" applyBorder="1" applyAlignment="1">
      <alignment horizontal="center" vertical="center" wrapText="1"/>
    </xf>
    <xf numFmtId="0" fontId="48" fillId="4" borderId="158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317" xfId="6" quotePrefix="1" applyFont="1" applyFill="1" applyBorder="1" applyAlignment="1">
      <alignment horizontal="center" vertical="center" wrapText="1"/>
    </xf>
    <xf numFmtId="0" fontId="47" fillId="4" borderId="205" xfId="6" quotePrefix="1" applyFont="1" applyFill="1" applyBorder="1" applyAlignment="1">
      <alignment horizontal="center" vertical="center" wrapText="1"/>
    </xf>
    <xf numFmtId="0" fontId="47" fillId="4" borderId="320" xfId="6" quotePrefix="1" applyFont="1" applyFill="1" applyBorder="1" applyAlignment="1">
      <alignment horizontal="center" vertical="center" wrapText="1"/>
    </xf>
    <xf numFmtId="0" fontId="5" fillId="4" borderId="349" xfId="6" quotePrefix="1" applyFont="1" applyFill="1" applyBorder="1" applyAlignment="1">
      <alignment horizontal="center" vertical="center" wrapText="1"/>
    </xf>
    <xf numFmtId="0" fontId="5" fillId="4" borderId="388" xfId="6" quotePrefix="1" applyFont="1" applyFill="1" applyBorder="1" applyAlignment="1">
      <alignment horizontal="center" vertical="center" wrapText="1"/>
    </xf>
    <xf numFmtId="0" fontId="47" fillId="4" borderId="389" xfId="6" quotePrefix="1" applyFont="1" applyFill="1" applyBorder="1" applyAlignment="1">
      <alignment horizontal="center" vertical="center" wrapText="1"/>
    </xf>
    <xf numFmtId="0" fontId="5" fillId="4" borderId="279" xfId="10" quotePrefix="1" applyFont="1" applyFill="1" applyBorder="1" applyAlignment="1">
      <alignment horizontal="center" vertical="center" wrapText="1"/>
    </xf>
    <xf numFmtId="0" fontId="5" fillId="4" borderId="279" xfId="6" quotePrefix="1" applyFont="1" applyFill="1" applyBorder="1" applyAlignment="1">
      <alignment horizontal="center" vertical="center" wrapText="1"/>
    </xf>
    <xf numFmtId="0" fontId="47" fillId="4" borderId="280" xfId="6" quotePrefix="1" applyFont="1" applyFill="1" applyBorder="1" applyAlignment="1">
      <alignment horizontal="center" vertical="center" wrapText="1"/>
    </xf>
    <xf numFmtId="0" fontId="47" fillId="4" borderId="221" xfId="10" quotePrefix="1" applyFont="1" applyFill="1" applyBorder="1" applyAlignment="1">
      <alignment vertical="center" wrapText="1"/>
    </xf>
    <xf numFmtId="0" fontId="47" fillId="4" borderId="242" xfId="10" quotePrefix="1" applyFont="1" applyFill="1" applyBorder="1" applyAlignment="1">
      <alignment horizontal="center" vertical="center" wrapText="1"/>
    </xf>
    <xf numFmtId="0" fontId="47" fillId="4" borderId="243" xfId="10" quotePrefix="1" applyFont="1" applyFill="1" applyBorder="1" applyAlignment="1">
      <alignment horizontal="center" vertical="center" wrapText="1"/>
    </xf>
    <xf numFmtId="0" fontId="47" fillId="4" borderId="244" xfId="10" quotePrefix="1" applyFont="1" applyFill="1" applyBorder="1" applyAlignment="1">
      <alignment horizontal="center" vertical="center" wrapText="1"/>
    </xf>
    <xf numFmtId="0" fontId="47" fillId="4" borderId="391" xfId="10" applyFont="1" applyFill="1" applyBorder="1" applyAlignment="1">
      <alignment vertical="center" wrapText="1"/>
    </xf>
    <xf numFmtId="0" fontId="48" fillId="4" borderId="318" xfId="0" applyFont="1" applyFill="1" applyBorder="1" applyAlignment="1">
      <alignment horizontal="center" vertical="center" wrapText="1"/>
    </xf>
    <xf numFmtId="0" fontId="48" fillId="4" borderId="317" xfId="0" applyFont="1" applyFill="1" applyBorder="1" applyAlignment="1">
      <alignment horizontal="center" vertical="center" wrapText="1"/>
    </xf>
    <xf numFmtId="0" fontId="48" fillId="4" borderId="205" xfId="0" applyFont="1" applyFill="1" applyBorder="1" applyAlignment="1">
      <alignment horizontal="center" vertical="center" wrapText="1"/>
    </xf>
    <xf numFmtId="0" fontId="47" fillId="4" borderId="397" xfId="6" quotePrefix="1" applyFont="1" applyFill="1" applyBorder="1" applyAlignment="1">
      <alignment horizontal="center" vertical="center" wrapText="1"/>
    </xf>
    <xf numFmtId="0" fontId="47" fillId="4" borderId="390" xfId="6" quotePrefix="1" applyFont="1" applyFill="1" applyBorder="1" applyAlignment="1">
      <alignment horizontal="center" vertical="center" wrapText="1"/>
    </xf>
    <xf numFmtId="0" fontId="47" fillId="4" borderId="392" xfId="10" quotePrefix="1" applyFont="1" applyFill="1" applyBorder="1" applyAlignment="1">
      <alignment horizontal="center" vertical="center" wrapText="1"/>
    </xf>
    <xf numFmtId="0" fontId="4" fillId="4" borderId="242" xfId="3" quotePrefix="1" applyFont="1" applyFill="1" applyBorder="1" applyAlignment="1">
      <alignment horizontal="center" vertical="center" wrapText="1"/>
    </xf>
    <xf numFmtId="0" fontId="4" fillId="4" borderId="243" xfId="3" quotePrefix="1" applyFont="1" applyFill="1" applyBorder="1" applyAlignment="1">
      <alignment horizontal="center" vertical="center" wrapText="1"/>
    </xf>
    <xf numFmtId="0" fontId="4" fillId="4" borderId="244" xfId="3" quotePrefix="1" applyFont="1" applyFill="1" applyBorder="1" applyAlignment="1">
      <alignment horizontal="center" vertical="center" wrapText="1"/>
    </xf>
    <xf numFmtId="0" fontId="4" fillId="4" borderId="390" xfId="3" quotePrefix="1" applyFont="1" applyFill="1" applyBorder="1" applyAlignment="1">
      <alignment horizontal="center" vertical="center" wrapText="1"/>
    </xf>
    <xf numFmtId="0" fontId="48" fillId="4" borderId="204" xfId="0" applyFont="1" applyFill="1" applyBorder="1" applyAlignment="1">
      <alignment horizontal="left" vertical="center" wrapText="1"/>
    </xf>
    <xf numFmtId="0" fontId="48" fillId="4" borderId="247" xfId="0" applyFont="1" applyFill="1" applyBorder="1" applyAlignment="1">
      <alignment horizontal="left" vertical="center" wrapText="1"/>
    </xf>
    <xf numFmtId="0" fontId="47" fillId="4" borderId="237" xfId="10" quotePrefix="1" applyFont="1" applyFill="1" applyBorder="1" applyAlignment="1">
      <alignment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12" fillId="4" borderId="251" xfId="10" quotePrefix="1" applyFont="1" applyFill="1" applyBorder="1" applyAlignment="1">
      <alignment horizontal="center" vertical="center" wrapText="1"/>
    </xf>
    <xf numFmtId="0" fontId="12" fillId="4" borderId="251" xfId="6" quotePrefix="1" applyFont="1" applyFill="1" applyBorder="1" applyAlignment="1">
      <alignment horizontal="center" vertical="center" wrapText="1"/>
    </xf>
    <xf numFmtId="0" fontId="47" fillId="4" borderId="222" xfId="6" quotePrefix="1" applyFont="1" applyFill="1" applyBorder="1" applyAlignment="1">
      <alignment horizontal="center" vertical="center" wrapText="1"/>
    </xf>
    <xf numFmtId="0" fontId="12" fillId="4" borderId="394" xfId="10" quotePrefix="1" applyFont="1" applyFill="1" applyBorder="1" applyAlignment="1">
      <alignment horizontal="center" vertical="center" wrapText="1"/>
    </xf>
    <xf numFmtId="0" fontId="12" fillId="4" borderId="390" xfId="10" quotePrefix="1" applyFont="1" applyFill="1" applyBorder="1" applyAlignment="1">
      <alignment horizontal="center" vertical="center" wrapText="1"/>
    </xf>
    <xf numFmtId="0" fontId="12" fillId="4" borderId="280" xfId="10" quotePrefix="1" applyFont="1" applyFill="1" applyBorder="1" applyAlignment="1">
      <alignment horizontal="center" vertical="center" wrapText="1"/>
    </xf>
    <xf numFmtId="0" fontId="12" fillId="0" borderId="279" xfId="10" quotePrefix="1" applyFont="1" applyFill="1" applyBorder="1" applyAlignment="1">
      <alignment horizontal="center" vertical="center" wrapText="1"/>
    </xf>
    <xf numFmtId="0" fontId="12" fillId="4" borderId="317" xfId="10" quotePrefix="1" applyFont="1" applyFill="1" applyBorder="1" applyAlignment="1">
      <alignment horizontal="center" vertical="center" wrapText="1"/>
    </xf>
    <xf numFmtId="0" fontId="12" fillId="4" borderId="317" xfId="6" quotePrefix="1" applyFont="1" applyFill="1" applyBorder="1" applyAlignment="1">
      <alignment horizontal="center" vertical="center" wrapText="1"/>
    </xf>
    <xf numFmtId="0" fontId="28" fillId="0" borderId="395" xfId="24" applyFont="1" applyBorder="1" applyAlignment="1">
      <alignment horizontal="center" vertical="center" wrapText="1"/>
    </xf>
    <xf numFmtId="0" fontId="28" fillId="0" borderId="396" xfId="24" applyFont="1" applyBorder="1" applyAlignment="1">
      <alignment horizontal="center" vertical="center" wrapText="1"/>
    </xf>
    <xf numFmtId="0" fontId="28" fillId="0" borderId="204" xfId="24" applyFont="1" applyBorder="1" applyAlignment="1">
      <alignment horizontal="center" vertical="center" wrapText="1"/>
    </xf>
    <xf numFmtId="0" fontId="75" fillId="0" borderId="325" xfId="24" applyFont="1" applyBorder="1" applyAlignment="1">
      <alignment horizontal="center" vertical="center" wrapText="1"/>
    </xf>
    <xf numFmtId="0" fontId="34" fillId="0" borderId="204" xfId="0" applyFont="1" applyFill="1" applyBorder="1" applyAlignment="1">
      <alignment horizontal="left"/>
    </xf>
    <xf numFmtId="0" fontId="34" fillId="0" borderId="325" xfId="0" applyFont="1" applyFill="1" applyBorder="1" applyAlignment="1">
      <alignment horizontal="center"/>
    </xf>
    <xf numFmtId="0" fontId="36" fillId="0" borderId="321" xfId="0" applyFont="1" applyFill="1" applyBorder="1" applyAlignment="1">
      <alignment horizontal="center"/>
    </xf>
    <xf numFmtId="49" fontId="35" fillId="0" borderId="204" xfId="0" applyNumberFormat="1" applyFont="1" applyFill="1" applyBorder="1" applyAlignment="1">
      <alignment horizontal="left"/>
    </xf>
    <xf numFmtId="0" fontId="126" fillId="0" borderId="325" xfId="0" applyFont="1" applyFill="1" applyBorder="1" applyAlignment="1">
      <alignment horizontal="center"/>
    </xf>
    <xf numFmtId="0" fontId="126" fillId="0" borderId="325" xfId="24" applyFont="1" applyFill="1" applyBorder="1" applyAlignment="1">
      <alignment horizontal="center"/>
    </xf>
    <xf numFmtId="0" fontId="126" fillId="0" borderId="321" xfId="24" applyFont="1" applyFill="1" applyBorder="1" applyAlignment="1">
      <alignment horizontal="center"/>
    </xf>
    <xf numFmtId="0" fontId="125" fillId="0" borderId="321" xfId="24" applyFont="1" applyFill="1" applyBorder="1" applyAlignment="1">
      <alignment horizontal="center" vertical="center" wrapText="1"/>
    </xf>
    <xf numFmtId="49" fontId="37" fillId="0" borderId="204" xfId="0" applyNumberFormat="1" applyFont="1" applyFill="1" applyBorder="1" applyAlignment="1">
      <alignment horizontal="left"/>
    </xf>
    <xf numFmtId="0" fontId="36" fillId="0" borderId="321" xfId="24" applyFont="1" applyFill="1" applyBorder="1" applyAlignment="1">
      <alignment horizontal="center" vertical="center" wrapText="1"/>
    </xf>
    <xf numFmtId="0" fontId="34" fillId="0" borderId="399" xfId="24" applyFont="1" applyFill="1" applyBorder="1" applyAlignment="1">
      <alignment horizontal="center"/>
    </xf>
    <xf numFmtId="0" fontId="36" fillId="0" borderId="399" xfId="24" applyFont="1" applyFill="1" applyBorder="1" applyAlignment="1">
      <alignment horizontal="center" vertical="center" wrapText="1"/>
    </xf>
    <xf numFmtId="0" fontId="35" fillId="0" borderId="401" xfId="0" applyFont="1" applyFill="1" applyBorder="1" applyAlignment="1">
      <alignment horizontal="center"/>
    </xf>
    <xf numFmtId="49" fontId="38" fillId="0" borderId="204" xfId="0" applyNumberFormat="1" applyFont="1" applyFill="1" applyBorder="1" applyAlignment="1">
      <alignment horizontal="left"/>
    </xf>
    <xf numFmtId="0" fontId="34" fillId="0" borderId="402" xfId="0" applyFont="1" applyFill="1" applyBorder="1" applyAlignment="1">
      <alignment horizontal="center"/>
    </xf>
    <xf numFmtId="0" fontId="34" fillId="0" borderId="403" xfId="0" applyFont="1" applyFill="1" applyBorder="1" applyAlignment="1">
      <alignment horizontal="center"/>
    </xf>
    <xf numFmtId="0" fontId="34" fillId="0" borderId="395" xfId="0" applyFont="1" applyFill="1" applyBorder="1" applyAlignment="1">
      <alignment horizontal="center"/>
    </xf>
    <xf numFmtId="0" fontId="34" fillId="0" borderId="404" xfId="0" applyFont="1" applyFill="1" applyBorder="1" applyAlignment="1">
      <alignment horizontal="center"/>
    </xf>
    <xf numFmtId="0" fontId="34" fillId="0" borderId="405" xfId="0" applyFont="1" applyFill="1" applyBorder="1" applyAlignment="1">
      <alignment horizontal="center"/>
    </xf>
    <xf numFmtId="0" fontId="34" fillId="0" borderId="396" xfId="0" applyFont="1" applyFill="1" applyBorder="1" applyAlignment="1">
      <alignment horizontal="center"/>
    </xf>
    <xf numFmtId="0" fontId="34" fillId="0" borderId="406" xfId="0" applyFont="1" applyFill="1" applyBorder="1" applyAlignment="1">
      <alignment horizontal="center"/>
    </xf>
    <xf numFmtId="0" fontId="34" fillId="0" borderId="407" xfId="0" applyFont="1" applyFill="1" applyBorder="1" applyAlignment="1">
      <alignment horizontal="center"/>
    </xf>
    <xf numFmtId="0" fontId="34" fillId="0" borderId="408" xfId="0" applyFont="1" applyFill="1" applyBorder="1" applyAlignment="1">
      <alignment horizontal="center"/>
    </xf>
    <xf numFmtId="0" fontId="34" fillId="0" borderId="409" xfId="0" applyFont="1" applyFill="1" applyBorder="1" applyAlignment="1">
      <alignment horizontal="center"/>
    </xf>
    <xf numFmtId="0" fontId="34" fillId="0" borderId="410" xfId="0" applyFont="1" applyFill="1" applyBorder="1" applyAlignment="1">
      <alignment horizontal="center"/>
    </xf>
    <xf numFmtId="0" fontId="75" fillId="0" borderId="204" xfId="24" applyFont="1" applyBorder="1" applyAlignment="1">
      <alignment horizontal="center" vertical="center" wrapText="1"/>
    </xf>
    <xf numFmtId="0" fontId="36" fillId="0" borderId="321" xfId="0" applyNumberFormat="1" applyFont="1" applyFill="1" applyBorder="1" applyAlignment="1">
      <alignment horizontal="center" vertical="center" wrapText="1"/>
    </xf>
    <xf numFmtId="0" fontId="36" fillId="0" borderId="401" xfId="0" applyNumberFormat="1" applyFont="1" applyFill="1" applyBorder="1" applyAlignment="1">
      <alignment horizontal="center" vertical="center"/>
    </xf>
    <xf numFmtId="0" fontId="37" fillId="0" borderId="401" xfId="0" applyNumberFormat="1" applyFont="1" applyFill="1" applyBorder="1" applyAlignment="1">
      <alignment horizontal="center" vertical="center" wrapText="1"/>
    </xf>
    <xf numFmtId="0" fontId="125" fillId="0" borderId="321" xfId="0" applyNumberFormat="1" applyFont="1" applyFill="1" applyBorder="1" applyAlignment="1">
      <alignment horizontal="center" vertical="center" wrapText="1"/>
    </xf>
    <xf numFmtId="0" fontId="112" fillId="0" borderId="318" xfId="0" applyNumberFormat="1" applyFont="1" applyFill="1" applyBorder="1" applyAlignment="1">
      <alignment horizontal="left"/>
    </xf>
    <xf numFmtId="0" fontId="37" fillId="0" borderId="411" xfId="0" applyNumberFormat="1" applyFont="1" applyFill="1" applyBorder="1" applyAlignment="1">
      <alignment horizontal="center" vertical="center"/>
    </xf>
    <xf numFmtId="0" fontId="37" fillId="0" borderId="238" xfId="0" applyNumberFormat="1" applyFont="1" applyFill="1" applyBorder="1" applyAlignment="1">
      <alignment horizontal="center" vertical="center"/>
    </xf>
    <xf numFmtId="0" fontId="37" fillId="0" borderId="412" xfId="0" applyNumberFormat="1" applyFont="1" applyFill="1" applyBorder="1" applyAlignment="1">
      <alignment horizontal="center" vertical="center"/>
    </xf>
    <xf numFmtId="0" fontId="37" fillId="0" borderId="413" xfId="0" applyNumberFormat="1" applyFont="1" applyFill="1" applyBorder="1" applyAlignment="1">
      <alignment horizontal="center" vertical="center"/>
    </xf>
    <xf numFmtId="0" fontId="37" fillId="0" borderId="414" xfId="0" applyNumberFormat="1" applyFont="1" applyFill="1" applyBorder="1" applyAlignment="1">
      <alignment horizontal="center" vertical="center"/>
    </xf>
    <xf numFmtId="0" fontId="37" fillId="0" borderId="415" xfId="0" applyNumberFormat="1" applyFont="1" applyFill="1" applyBorder="1" applyAlignment="1">
      <alignment horizontal="center" vertical="center"/>
    </xf>
    <xf numFmtId="0" fontId="35" fillId="0" borderId="413" xfId="0" applyNumberFormat="1" applyFont="1" applyFill="1" applyBorder="1" applyAlignment="1">
      <alignment horizontal="center" vertical="center" wrapText="1"/>
    </xf>
    <xf numFmtId="0" fontId="35" fillId="0" borderId="414" xfId="0" applyNumberFormat="1" applyFont="1" applyFill="1" applyBorder="1" applyAlignment="1">
      <alignment horizontal="center" vertical="center" wrapText="1"/>
    </xf>
    <xf numFmtId="0" fontId="36" fillId="0" borderId="218" xfId="0" applyNumberFormat="1" applyFont="1" applyFill="1" applyBorder="1" applyAlignment="1">
      <alignment horizontal="center" vertical="center" wrapText="1"/>
    </xf>
    <xf numFmtId="0" fontId="112" fillId="0" borderId="409" xfId="0" applyNumberFormat="1" applyFont="1" applyFill="1" applyBorder="1" applyAlignment="1">
      <alignment horizontal="left"/>
    </xf>
    <xf numFmtId="0" fontId="124" fillId="0" borderId="410" xfId="0" applyNumberFormat="1" applyFont="1" applyFill="1" applyBorder="1" applyAlignment="1">
      <alignment horizontal="center" vertical="center"/>
    </xf>
    <xf numFmtId="0" fontId="42" fillId="0" borderId="318" xfId="0" applyNumberFormat="1" applyFont="1" applyFill="1" applyBorder="1" applyAlignment="1">
      <alignment horizontal="center" vertical="center"/>
    </xf>
    <xf numFmtId="0" fontId="37" fillId="0" borderId="392" xfId="0" applyNumberFormat="1" applyFont="1" applyFill="1" applyBorder="1" applyAlignment="1">
      <alignment horizontal="center" vertical="center"/>
    </xf>
    <xf numFmtId="0" fontId="37" fillId="0" borderId="349" xfId="24" applyFont="1" applyFill="1" applyBorder="1" applyAlignment="1">
      <alignment horizontal="left" vertical="center" wrapText="1"/>
    </xf>
    <xf numFmtId="0" fontId="37" fillId="0" borderId="408" xfId="0" applyNumberFormat="1" applyFont="1" applyFill="1" applyBorder="1" applyAlignment="1">
      <alignment horizontal="center" vertical="center"/>
    </xf>
    <xf numFmtId="0" fontId="37" fillId="0" borderId="417" xfId="0" applyNumberFormat="1" applyFont="1" applyFill="1" applyBorder="1" applyAlignment="1">
      <alignment horizontal="center" vertical="center"/>
    </xf>
    <xf numFmtId="0" fontId="37" fillId="0" borderId="403" xfId="0" applyNumberFormat="1" applyFont="1" applyFill="1" applyBorder="1" applyAlignment="1">
      <alignment horizontal="center" vertical="center"/>
    </xf>
    <xf numFmtId="0" fontId="37" fillId="0" borderId="418" xfId="0" applyNumberFormat="1" applyFont="1" applyFill="1" applyBorder="1" applyAlignment="1">
      <alignment horizontal="center" vertical="center"/>
    </xf>
    <xf numFmtId="0" fontId="37" fillId="0" borderId="403" xfId="0" applyNumberFormat="1" applyFont="1" applyFill="1" applyBorder="1" applyAlignment="1">
      <alignment horizontal="center" vertical="center" wrapText="1"/>
    </xf>
    <xf numFmtId="0" fontId="36" fillId="0" borderId="396" xfId="0" applyNumberFormat="1" applyFont="1" applyFill="1" applyBorder="1" applyAlignment="1">
      <alignment horizontal="center" vertical="center" wrapText="1"/>
    </xf>
    <xf numFmtId="49" fontId="38" fillId="0" borderId="303" xfId="0" applyNumberFormat="1" applyFont="1" applyFill="1" applyBorder="1" applyAlignment="1">
      <alignment horizontal="left"/>
    </xf>
    <xf numFmtId="0" fontId="37" fillId="0" borderId="41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/>
    </xf>
    <xf numFmtId="0" fontId="37" fillId="0" borderId="79" xfId="0" applyNumberFormat="1" applyFont="1" applyFill="1" applyBorder="1" applyAlignment="1">
      <alignment horizontal="center" vertical="center"/>
    </xf>
    <xf numFmtId="0" fontId="37" fillId="0" borderId="83" xfId="0" applyNumberFormat="1" applyFont="1" applyFill="1" applyBorder="1" applyAlignment="1">
      <alignment horizontal="center" vertical="center"/>
    </xf>
    <xf numFmtId="0" fontId="126" fillId="0" borderId="71" xfId="0" applyNumberFormat="1" applyFont="1" applyFill="1" applyBorder="1" applyAlignment="1">
      <alignment horizontal="center" vertical="center" wrapText="1"/>
    </xf>
    <xf numFmtId="0" fontId="126" fillId="0" borderId="72" xfId="0" applyNumberFormat="1" applyFont="1" applyFill="1" applyBorder="1" applyAlignment="1">
      <alignment horizontal="center" vertical="center" wrapText="1"/>
    </xf>
    <xf numFmtId="0" fontId="34" fillId="0" borderId="59" xfId="0" applyNumberFormat="1" applyFont="1" applyFill="1" applyBorder="1" applyAlignment="1">
      <alignment horizontal="center" vertical="center" wrapText="1"/>
    </xf>
    <xf numFmtId="0" fontId="34" fillId="0" borderId="321" xfId="0" applyNumberFormat="1" applyFont="1" applyFill="1" applyBorder="1" applyAlignment="1">
      <alignment horizontal="center" vertical="center" wrapText="1"/>
    </xf>
    <xf numFmtId="0" fontId="37" fillId="0" borderId="402" xfId="0" applyNumberFormat="1" applyFont="1" applyFill="1" applyBorder="1" applyAlignment="1">
      <alignment horizontal="center" vertical="center" wrapText="1"/>
    </xf>
    <xf numFmtId="0" fontId="74" fillId="0" borderId="318" xfId="24" applyFont="1" applyBorder="1" applyAlignment="1">
      <alignment vertical="center"/>
    </xf>
    <xf numFmtId="0" fontId="78" fillId="0" borderId="325" xfId="24" applyFont="1" applyBorder="1" applyAlignment="1">
      <alignment vertical="center"/>
    </xf>
    <xf numFmtId="0" fontId="3" fillId="0" borderId="392" xfId="24" applyNumberFormat="1" applyFont="1" applyBorder="1" applyAlignment="1">
      <alignment horizontal="center" vertical="center"/>
    </xf>
    <xf numFmtId="0" fontId="3" fillId="0" borderId="419" xfId="24" applyNumberFormat="1" applyFont="1" applyFill="1" applyBorder="1" applyAlignment="1">
      <alignment horizontal="center" vertical="center"/>
    </xf>
    <xf numFmtId="0" fontId="3" fillId="0" borderId="401" xfId="24" applyNumberFormat="1" applyFont="1" applyFill="1" applyBorder="1" applyAlignment="1">
      <alignment horizontal="center" vertical="center"/>
    </xf>
    <xf numFmtId="0" fontId="3" fillId="0" borderId="318" xfId="24" applyNumberFormat="1" applyFont="1" applyFill="1" applyBorder="1" applyAlignment="1">
      <alignment horizontal="center" vertical="center"/>
    </xf>
    <xf numFmtId="0" fontId="115" fillId="0" borderId="325" xfId="24" applyNumberFormat="1" applyFont="1" applyFill="1" applyBorder="1" applyAlignment="1">
      <alignment horizontal="center" vertical="center"/>
    </xf>
    <xf numFmtId="0" fontId="3" fillId="0" borderId="420" xfId="24" applyNumberFormat="1" applyFont="1" applyFill="1" applyBorder="1" applyAlignment="1">
      <alignment horizontal="center" vertical="center"/>
    </xf>
    <xf numFmtId="0" fontId="115" fillId="0" borderId="401" xfId="24" applyNumberFormat="1" applyFont="1" applyFill="1" applyBorder="1" applyAlignment="1">
      <alignment horizontal="center" vertical="center"/>
    </xf>
    <xf numFmtId="0" fontId="66" fillId="0" borderId="401" xfId="24" applyNumberFormat="1" applyFont="1" applyFill="1" applyBorder="1" applyAlignment="1">
      <alignment horizontal="center" vertical="center"/>
    </xf>
    <xf numFmtId="0" fontId="80" fillId="0" borderId="285" xfId="24" applyNumberFormat="1" applyFont="1" applyBorder="1" applyAlignment="1">
      <alignment horizontal="center" vertical="center"/>
    </xf>
    <xf numFmtId="0" fontId="80" fillId="0" borderId="325" xfId="24" applyNumberFormat="1" applyFont="1" applyBorder="1" applyAlignment="1">
      <alignment horizontal="center" vertical="center"/>
    </xf>
    <xf numFmtId="0" fontId="65" fillId="0" borderId="248" xfId="24" applyNumberFormat="1" applyFont="1" applyFill="1" applyBorder="1" applyAlignment="1">
      <alignment horizontal="center" vertical="center"/>
    </xf>
    <xf numFmtId="0" fontId="65" fillId="0" borderId="390" xfId="24" applyNumberFormat="1" applyFont="1" applyBorder="1" applyAlignment="1">
      <alignment horizontal="center" vertical="center"/>
    </xf>
    <xf numFmtId="0" fontId="66" fillId="0" borderId="422" xfId="24" applyNumberFormat="1" applyFont="1" applyBorder="1" applyAlignment="1">
      <alignment horizontal="center" vertical="center"/>
    </xf>
    <xf numFmtId="0" fontId="66" fillId="0" borderId="423" xfId="24" applyNumberFormat="1" applyFont="1" applyBorder="1" applyAlignment="1">
      <alignment horizontal="center" vertical="center"/>
    </xf>
    <xf numFmtId="49" fontId="66" fillId="0" borderId="204" xfId="0" applyNumberFormat="1" applyFont="1" applyFill="1" applyBorder="1" applyAlignment="1">
      <alignment horizontal="left"/>
    </xf>
    <xf numFmtId="0" fontId="65" fillId="0" borderId="282" xfId="24" applyNumberFormat="1" applyFont="1" applyBorder="1" applyAlignment="1">
      <alignment horizontal="center" vertical="center"/>
    </xf>
    <xf numFmtId="0" fontId="65" fillId="0" borderId="422" xfId="24" applyNumberFormat="1" applyFont="1" applyFill="1" applyBorder="1" applyAlignment="1">
      <alignment horizontal="center" vertical="center"/>
    </xf>
    <xf numFmtId="0" fontId="65" fillId="0" borderId="422" xfId="24" applyNumberFormat="1" applyFont="1" applyBorder="1" applyAlignment="1">
      <alignment horizontal="center" vertical="center"/>
    </xf>
    <xf numFmtId="0" fontId="66" fillId="0" borderId="422" xfId="24" applyNumberFormat="1" applyFont="1" applyBorder="1" applyAlignment="1">
      <alignment horizontal="center" vertical="center" wrapText="1"/>
    </xf>
    <xf numFmtId="0" fontId="65" fillId="0" borderId="253" xfId="24" applyNumberFormat="1" applyFont="1" applyBorder="1" applyAlignment="1">
      <alignment horizontal="center" vertical="center"/>
    </xf>
    <xf numFmtId="0" fontId="65" fillId="0" borderId="421" xfId="24" applyNumberFormat="1" applyFont="1" applyFill="1" applyBorder="1" applyAlignment="1">
      <alignment horizontal="center" vertical="center"/>
    </xf>
    <xf numFmtId="0" fontId="66" fillId="0" borderId="421" xfId="24" applyNumberFormat="1" applyFont="1" applyBorder="1" applyAlignment="1">
      <alignment horizontal="center" vertical="center" wrapText="1"/>
    </xf>
    <xf numFmtId="0" fontId="80" fillId="0" borderId="402" xfId="24" applyFont="1" applyBorder="1"/>
    <xf numFmtId="0" fontId="80" fillId="0" borderId="395" xfId="24" applyFont="1" applyBorder="1"/>
    <xf numFmtId="0" fontId="79" fillId="0" borderId="418" xfId="24" applyFont="1" applyBorder="1"/>
    <xf numFmtId="0" fontId="65" fillId="0" borderId="71" xfId="24" applyNumberFormat="1" applyFont="1" applyBorder="1" applyAlignment="1">
      <alignment horizontal="center" vertical="center"/>
    </xf>
    <xf numFmtId="0" fontId="65" fillId="0" borderId="279" xfId="24" applyNumberFormat="1" applyFont="1" applyFill="1" applyBorder="1" applyAlignment="1">
      <alignment horizontal="center" vertical="center"/>
    </xf>
    <xf numFmtId="0" fontId="66" fillId="0" borderId="280" xfId="24" applyNumberFormat="1" applyFont="1" applyFill="1" applyBorder="1" applyAlignment="1">
      <alignment horizontal="center" vertical="center"/>
    </xf>
    <xf numFmtId="0" fontId="65" fillId="0" borderId="279" xfId="24" applyNumberFormat="1" applyFont="1" applyBorder="1" applyAlignment="1">
      <alignment horizontal="center" vertical="center"/>
    </xf>
    <xf numFmtId="0" fontId="65" fillId="0" borderId="247" xfId="0" applyFont="1" applyFill="1" applyBorder="1" applyAlignment="1">
      <alignment horizontal="left"/>
    </xf>
    <xf numFmtId="0" fontId="65" fillId="0" borderId="204" xfId="0" applyFont="1" applyFill="1" applyBorder="1" applyAlignment="1">
      <alignment horizontal="left"/>
    </xf>
    <xf numFmtId="49" fontId="65" fillId="0" borderId="247" xfId="0" applyNumberFormat="1" applyFont="1" applyFill="1" applyBorder="1" applyAlignment="1">
      <alignment horizontal="left"/>
    </xf>
    <xf numFmtId="17" fontId="65" fillId="0" borderId="247" xfId="0" applyNumberFormat="1" applyFont="1" applyFill="1" applyBorder="1" applyAlignment="1">
      <alignment horizontal="left"/>
    </xf>
    <xf numFmtId="49" fontId="65" fillId="0" borderId="246" xfId="0" applyNumberFormat="1" applyFont="1" applyFill="1" applyBorder="1" applyAlignment="1">
      <alignment horizontal="left"/>
    </xf>
    <xf numFmtId="0" fontId="79" fillId="0" borderId="402" xfId="24" applyFont="1" applyBorder="1" applyAlignment="1">
      <alignment horizontal="center" vertical="center" wrapText="1"/>
    </xf>
    <xf numFmtId="0" fontId="79" fillId="0" borderId="403" xfId="24" applyFont="1" applyBorder="1" applyAlignment="1">
      <alignment horizontal="center" vertical="center" wrapText="1"/>
    </xf>
    <xf numFmtId="0" fontId="79" fillId="0" borderId="418" xfId="24" applyFont="1" applyBorder="1" applyAlignment="1">
      <alignment horizontal="center" vertical="center" wrapText="1"/>
    </xf>
    <xf numFmtId="0" fontId="65" fillId="0" borderId="399" xfId="24" applyNumberFormat="1" applyFont="1" applyFill="1" applyBorder="1" applyAlignment="1">
      <alignment horizontal="center" vertical="center"/>
    </xf>
    <xf numFmtId="0" fontId="66" fillId="0" borderId="71" xfId="0" applyNumberFormat="1" applyFont="1" applyFill="1" applyBorder="1" applyAlignment="1">
      <alignment horizontal="center"/>
    </xf>
    <xf numFmtId="0" fontId="65" fillId="0" borderId="227" xfId="0" applyNumberFormat="1" applyFont="1" applyFill="1" applyBorder="1" applyAlignment="1">
      <alignment horizontal="center"/>
    </xf>
    <xf numFmtId="0" fontId="65" fillId="0" borderId="423" xfId="24" applyNumberFormat="1" applyFont="1" applyFill="1" applyBorder="1" applyAlignment="1">
      <alignment horizontal="center" vertical="center"/>
    </xf>
    <xf numFmtId="0" fontId="66" fillId="0" borderId="423" xfId="24" applyNumberFormat="1" applyFont="1" applyBorder="1" applyAlignment="1">
      <alignment horizontal="center" vertical="center" wrapText="1"/>
    </xf>
    <xf numFmtId="0" fontId="51" fillId="0" borderId="422" xfId="24" applyNumberFormat="1" applyFont="1" applyBorder="1" applyAlignment="1">
      <alignment horizontal="center" vertical="center" wrapText="1"/>
    </xf>
    <xf numFmtId="0" fontId="51" fillId="0" borderId="423" xfId="24" applyNumberFormat="1" applyFont="1" applyBorder="1" applyAlignment="1">
      <alignment horizontal="center" vertical="center" wrapText="1"/>
    </xf>
    <xf numFmtId="0" fontId="48" fillId="0" borderId="422" xfId="24" applyNumberFormat="1" applyFont="1" applyFill="1" applyBorder="1" applyAlignment="1">
      <alignment horizontal="center" vertical="center"/>
    </xf>
    <xf numFmtId="0" fontId="48" fillId="0" borderId="421" xfId="24" applyNumberFormat="1" applyFont="1" applyFill="1" applyBorder="1" applyAlignment="1">
      <alignment horizontal="center" vertical="center"/>
    </xf>
    <xf numFmtId="0" fontId="51" fillId="0" borderId="422" xfId="24" applyNumberFormat="1" applyFont="1" applyBorder="1" applyAlignment="1">
      <alignment horizontal="center" vertical="center"/>
    </xf>
    <xf numFmtId="0" fontId="51" fillId="0" borderId="423" xfId="24" applyNumberFormat="1" applyFont="1" applyBorder="1" applyAlignment="1">
      <alignment horizontal="center" vertical="center"/>
    </xf>
    <xf numFmtId="0" fontId="65" fillId="0" borderId="401" xfId="24" applyNumberFormat="1" applyFont="1" applyFill="1" applyBorder="1" applyAlignment="1">
      <alignment horizontal="center" vertical="center"/>
    </xf>
    <xf numFmtId="0" fontId="80" fillId="0" borderId="325" xfId="24" applyNumberFormat="1" applyFont="1" applyFill="1" applyBorder="1" applyAlignment="1">
      <alignment horizontal="center" vertical="center"/>
    </xf>
    <xf numFmtId="0" fontId="79" fillId="0" borderId="60" xfId="0" applyNumberFormat="1" applyFont="1" applyFill="1" applyBorder="1" applyAlignment="1">
      <alignment horizontal="center"/>
    </xf>
    <xf numFmtId="0" fontId="80" fillId="0" borderId="76" xfId="24" applyNumberFormat="1" applyFont="1" applyBorder="1" applyAlignment="1">
      <alignment horizontal="center" vertical="center"/>
    </xf>
    <xf numFmtId="0" fontId="80" fillId="0" borderId="204" xfId="24" applyNumberFormat="1" applyFont="1" applyBorder="1" applyAlignment="1">
      <alignment horizontal="center" vertical="center"/>
    </xf>
    <xf numFmtId="0" fontId="67" fillId="0" borderId="253" xfId="24" applyFont="1" applyBorder="1" applyAlignment="1">
      <alignment horizontal="center" vertical="center"/>
    </xf>
    <xf numFmtId="0" fontId="67" fillId="0" borderId="282" xfId="24" applyFont="1" applyBorder="1" applyAlignment="1">
      <alignment horizontal="center" vertical="center" wrapText="1"/>
    </xf>
    <xf numFmtId="0" fontId="65" fillId="0" borderId="399" xfId="0" applyNumberFormat="1" applyFont="1" applyFill="1" applyBorder="1" applyAlignment="1">
      <alignment horizontal="center"/>
    </xf>
    <xf numFmtId="0" fontId="65" fillId="0" borderId="325" xfId="24" applyNumberFormat="1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4" fillId="4" borderId="198" xfId="3" quotePrefix="1" applyFont="1" applyFill="1" applyBorder="1" applyAlignment="1">
      <alignment horizontal="center" vertical="center" wrapText="1"/>
    </xf>
    <xf numFmtId="0" fontId="19" fillId="4" borderId="398" xfId="10" quotePrefix="1" applyFont="1" applyFill="1" applyBorder="1" applyAlignment="1">
      <alignment vertical="center" wrapText="1"/>
    </xf>
    <xf numFmtId="0" fontId="18" fillId="4" borderId="398" xfId="0" applyFont="1" applyFill="1" applyBorder="1" applyAlignment="1">
      <alignment horizontal="left" vertical="center" wrapText="1"/>
    </xf>
    <xf numFmtId="0" fontId="23" fillId="4" borderId="398" xfId="0" applyFont="1" applyFill="1" applyBorder="1" applyAlignment="1">
      <alignment horizontal="left" vertical="center" wrapText="1"/>
    </xf>
    <xf numFmtId="0" fontId="4" fillId="5" borderId="198" xfId="3" quotePrefix="1" applyFont="1" applyFill="1" applyBorder="1" applyAlignment="1">
      <alignment horizontal="center" vertical="center" wrapText="1"/>
    </xf>
    <xf numFmtId="0" fontId="19" fillId="5" borderId="398" xfId="10" quotePrefix="1" applyFont="1" applyFill="1" applyBorder="1" applyAlignment="1">
      <alignment vertical="center" wrapText="1"/>
    </xf>
    <xf numFmtId="0" fontId="18" fillId="5" borderId="398" xfId="0" applyFont="1" applyFill="1" applyBorder="1" applyAlignment="1">
      <alignment horizontal="left" vertical="center" wrapText="1"/>
    </xf>
    <xf numFmtId="0" fontId="23" fillId="5" borderId="398" xfId="0" applyFont="1" applyFill="1" applyBorder="1" applyAlignment="1">
      <alignment horizontal="left" vertical="center" wrapText="1"/>
    </xf>
    <xf numFmtId="0" fontId="17" fillId="5" borderId="386" xfId="6" quotePrefix="1" applyFont="1" applyFill="1" applyBorder="1" applyAlignment="1">
      <alignment vertical="center" wrapText="1"/>
    </xf>
    <xf numFmtId="0" fontId="16" fillId="5" borderId="352" xfId="6" quotePrefix="1" applyFont="1" applyFill="1" applyBorder="1" applyAlignment="1">
      <alignment vertical="center" wrapText="1"/>
    </xf>
    <xf numFmtId="0" fontId="16" fillId="5" borderId="198" xfId="6" quotePrefix="1" applyFont="1" applyFill="1" applyBorder="1" applyAlignment="1">
      <alignment horizontal="center" vertical="center" wrapText="1"/>
    </xf>
    <xf numFmtId="0" fontId="16" fillId="5" borderId="198" xfId="10" quotePrefix="1" applyFont="1" applyFill="1" applyBorder="1" applyAlignment="1">
      <alignment horizontal="center" vertical="center" wrapText="1"/>
    </xf>
    <xf numFmtId="0" fontId="16" fillId="5" borderId="422" xfId="6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horizontal="center" vertical="center" wrapText="1"/>
    </xf>
    <xf numFmtId="0" fontId="16" fillId="4" borderId="423" xfId="6" quotePrefix="1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16" fillId="5" borderId="423" xfId="6" quotePrefix="1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198" xfId="6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16" fillId="5" borderId="386" xfId="6" quotePrefix="1" applyFont="1" applyFill="1" applyBorder="1" applyAlignment="1">
      <alignment horizontal="center" vertical="center" wrapText="1"/>
    </xf>
    <xf numFmtId="0" fontId="16" fillId="5" borderId="352" xfId="6" quotePrefix="1" applyFont="1" applyFill="1" applyBorder="1" applyAlignment="1">
      <alignment horizontal="center" vertical="center" wrapText="1"/>
    </xf>
    <xf numFmtId="0" fontId="16" fillId="5" borderId="353" xfId="6" quotePrefix="1" applyFont="1" applyFill="1" applyBorder="1" applyAlignment="1">
      <alignment horizontal="center" vertical="center" wrapText="1"/>
    </xf>
    <xf numFmtId="0" fontId="16" fillId="5" borderId="385" xfId="6" quotePrefix="1" applyFont="1" applyFill="1" applyBorder="1" applyAlignment="1">
      <alignment horizontal="center" vertical="center" wrapText="1"/>
    </xf>
    <xf numFmtId="0" fontId="17" fillId="5" borderId="422" xfId="6" quotePrefix="1" applyFont="1" applyFill="1" applyBorder="1" applyAlignment="1">
      <alignment horizontal="center" vertical="center" wrapText="1"/>
    </xf>
    <xf numFmtId="0" fontId="16" fillId="5" borderId="390" xfId="6" applyFont="1" applyFill="1" applyBorder="1" applyAlignment="1">
      <alignment horizontal="center" vertical="center" wrapText="1"/>
    </xf>
    <xf numFmtId="0" fontId="17" fillId="5" borderId="390" xfId="10" quotePrefix="1" applyFont="1" applyFill="1" applyBorder="1" applyAlignment="1">
      <alignment horizontal="center" vertical="center" wrapText="1"/>
    </xf>
    <xf numFmtId="0" fontId="23" fillId="5" borderId="345" xfId="0" applyFont="1" applyFill="1" applyBorder="1" applyAlignment="1">
      <alignment horizontal="left" vertical="center" wrapText="1"/>
    </xf>
    <xf numFmtId="0" fontId="19" fillId="5" borderId="393" xfId="10" applyFont="1" applyFill="1" applyBorder="1" applyAlignment="1">
      <alignment vertical="center" wrapText="1"/>
    </xf>
    <xf numFmtId="0" fontId="17" fillId="5" borderId="349" xfId="6" quotePrefix="1" applyFont="1" applyFill="1" applyBorder="1" applyAlignment="1">
      <alignment horizontal="center" vertical="center" wrapText="1"/>
    </xf>
    <xf numFmtId="0" fontId="17" fillId="5" borderId="394" xfId="6" quotePrefix="1" applyFont="1" applyFill="1" applyBorder="1" applyAlignment="1">
      <alignment horizontal="center" vertical="center" wrapText="1"/>
    </xf>
    <xf numFmtId="0" fontId="17" fillId="5" borderId="395" xfId="6" quotePrefix="1" applyFont="1" applyFill="1" applyBorder="1" applyAlignment="1">
      <alignment horizontal="center" vertical="center" wrapText="1"/>
    </xf>
    <xf numFmtId="0" fontId="17" fillId="5" borderId="396" xfId="6" quotePrefix="1" applyFont="1" applyFill="1" applyBorder="1" applyAlignment="1">
      <alignment horizontal="center" vertical="center" wrapText="1"/>
    </xf>
    <xf numFmtId="0" fontId="24" fillId="5" borderId="249" xfId="0" applyFont="1" applyFill="1" applyBorder="1" applyAlignment="1">
      <alignment horizontal="center" vertical="center"/>
    </xf>
    <xf numFmtId="0" fontId="16" fillId="0" borderId="349" xfId="10" quotePrefix="1" applyFont="1" applyFill="1" applyBorder="1" applyAlignment="1">
      <alignment horizontal="center" vertical="center" wrapText="1"/>
    </xf>
    <xf numFmtId="0" fontId="16" fillId="0" borderId="389" xfId="10" quotePrefix="1" applyFont="1" applyFill="1" applyBorder="1" applyAlignment="1">
      <alignment horizontal="center" vertical="center" wrapText="1"/>
    </xf>
    <xf numFmtId="0" fontId="16" fillId="0" borderId="388" xfId="10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" fillId="4" borderId="393" xfId="15" quotePrefix="1" applyFont="1" applyFill="1" applyBorder="1" applyAlignment="1">
      <alignment horizontal="center" vertical="center" wrapText="1"/>
    </xf>
    <xf numFmtId="0" fontId="5" fillId="4" borderId="221" xfId="15" quotePrefix="1" applyFont="1" applyFill="1" applyBorder="1" applyAlignment="1">
      <alignment horizontal="center" vertical="center" wrapText="1"/>
    </xf>
    <xf numFmtId="0" fontId="10" fillId="4" borderId="242" xfId="3" quotePrefix="1" applyFont="1" applyFill="1" applyBorder="1" applyAlignment="1">
      <alignment horizontal="center" vertical="center" wrapText="1"/>
    </xf>
    <xf numFmtId="0" fontId="10" fillId="4" borderId="243" xfId="3" quotePrefix="1" applyFont="1" applyFill="1" applyBorder="1" applyAlignment="1">
      <alignment horizontal="center" vertical="center" wrapText="1"/>
    </xf>
    <xf numFmtId="0" fontId="10" fillId="4" borderId="244" xfId="3" quotePrefix="1" applyFont="1" applyFill="1" applyBorder="1" applyAlignment="1">
      <alignment horizontal="center" vertical="center" wrapText="1"/>
    </xf>
    <xf numFmtId="0" fontId="10" fillId="4" borderId="275" xfId="3" quotePrefix="1" applyFont="1" applyFill="1" applyBorder="1" applyAlignment="1">
      <alignment horizontal="center" vertical="center" wrapText="1"/>
    </xf>
    <xf numFmtId="0" fontId="10" fillId="4" borderId="390" xfId="3" quotePrefix="1" applyFont="1" applyFill="1" applyBorder="1" applyAlignment="1">
      <alignment horizontal="center" vertical="center" wrapText="1"/>
    </xf>
    <xf numFmtId="0" fontId="10" fillId="4" borderId="276" xfId="3" quotePrefix="1" applyFont="1" applyFill="1" applyBorder="1" applyAlignment="1">
      <alignment horizontal="center" vertical="center" wrapText="1"/>
    </xf>
    <xf numFmtId="0" fontId="10" fillId="4" borderId="392" xfId="3" quotePrefix="1" applyFont="1" applyFill="1" applyBorder="1" applyAlignment="1">
      <alignment horizontal="center" vertical="center" wrapText="1"/>
    </xf>
    <xf numFmtId="0" fontId="47" fillId="4" borderId="275" xfId="6" applyFont="1" applyFill="1" applyBorder="1" applyAlignment="1">
      <alignment horizontal="center" vertical="center" wrapText="1"/>
    </xf>
    <xf numFmtId="0" fontId="47" fillId="4" borderId="390" xfId="6" applyFont="1" applyFill="1" applyBorder="1" applyAlignment="1">
      <alignment horizontal="center" vertical="center" wrapText="1"/>
    </xf>
    <xf numFmtId="0" fontId="51" fillId="4" borderId="332" xfId="0" applyFont="1" applyFill="1" applyBorder="1" applyAlignment="1">
      <alignment horizontal="left" vertical="center" wrapText="1"/>
    </xf>
    <xf numFmtId="0" fontId="47" fillId="4" borderId="330" xfId="6" quotePrefix="1" applyFont="1" applyFill="1" applyBorder="1" applyAlignment="1">
      <alignment horizontal="center" vertical="center" wrapText="1"/>
    </xf>
    <xf numFmtId="0" fontId="47" fillId="4" borderId="422" xfId="6" quotePrefix="1" applyFont="1" applyFill="1" applyBorder="1" applyAlignment="1">
      <alignment horizontal="center" vertical="center" wrapText="1"/>
    </xf>
    <xf numFmtId="0" fontId="47" fillId="4" borderId="423" xfId="6" quotePrefix="1" applyFont="1" applyFill="1" applyBorder="1" applyAlignment="1">
      <alignment horizontal="center" vertical="center" wrapText="1"/>
    </xf>
    <xf numFmtId="0" fontId="47" fillId="4" borderId="335" xfId="6" quotePrefix="1" applyFont="1" applyFill="1" applyBorder="1" applyAlignment="1">
      <alignment horizontal="center" vertical="center" wrapText="1"/>
    </xf>
    <xf numFmtId="0" fontId="48" fillId="4" borderId="330" xfId="0" applyFont="1" applyFill="1" applyBorder="1" applyAlignment="1">
      <alignment horizontal="center" vertical="center"/>
    </xf>
    <xf numFmtId="0" fontId="48" fillId="4" borderId="422" xfId="0" applyFont="1" applyFill="1" applyBorder="1" applyAlignment="1">
      <alignment horizontal="center" vertical="center"/>
    </xf>
    <xf numFmtId="0" fontId="48" fillId="4" borderId="423" xfId="0" applyFont="1" applyFill="1" applyBorder="1" applyAlignment="1">
      <alignment horizontal="center" vertical="center"/>
    </xf>
    <xf numFmtId="0" fontId="51" fillId="4" borderId="330" xfId="0" applyFont="1" applyFill="1" applyBorder="1" applyAlignment="1">
      <alignment horizontal="center" vertical="center"/>
    </xf>
    <xf numFmtId="0" fontId="51" fillId="4" borderId="422" xfId="0" applyFont="1" applyFill="1" applyBorder="1" applyAlignment="1">
      <alignment horizontal="center" vertical="center"/>
    </xf>
    <xf numFmtId="0" fontId="51" fillId="4" borderId="423" xfId="0" applyFont="1" applyFill="1" applyBorder="1" applyAlignment="1">
      <alignment horizontal="center" vertical="center"/>
    </xf>
    <xf numFmtId="0" fontId="48" fillId="4" borderId="67" xfId="0" applyFont="1" applyFill="1" applyBorder="1" applyAlignment="1">
      <alignment horizontal="left" vertical="center" wrapText="1"/>
    </xf>
    <xf numFmtId="0" fontId="23" fillId="4" borderId="426" xfId="0" applyFont="1" applyFill="1" applyBorder="1" applyAlignment="1">
      <alignment horizontal="center" vertical="center"/>
    </xf>
    <xf numFmtId="0" fontId="51" fillId="4" borderId="331" xfId="0" applyFont="1" applyFill="1" applyBorder="1" applyAlignment="1">
      <alignment horizontal="left" vertical="center" wrapText="1"/>
    </xf>
    <xf numFmtId="0" fontId="23" fillId="4" borderId="424" xfId="0" applyFont="1" applyFill="1" applyBorder="1" applyAlignment="1">
      <alignment horizontal="left" vertical="center" wrapText="1"/>
    </xf>
    <xf numFmtId="0" fontId="47" fillId="4" borderId="392" xfId="6" quotePrefix="1" applyFont="1" applyFill="1" applyBorder="1" applyAlignment="1">
      <alignment horizontal="center" vertical="center" wrapText="1"/>
    </xf>
    <xf numFmtId="0" fontId="48" fillId="4" borderId="335" xfId="0" applyFont="1" applyFill="1" applyBorder="1" applyAlignment="1">
      <alignment horizontal="center" vertical="center"/>
    </xf>
    <xf numFmtId="0" fontId="47" fillId="4" borderId="399" xfId="6" quotePrefix="1" applyFont="1" applyFill="1" applyBorder="1" applyAlignment="1">
      <alignment horizontal="center" vertical="center" wrapText="1"/>
    </xf>
    <xf numFmtId="0" fontId="55" fillId="4" borderId="0" xfId="0" applyFont="1" applyFill="1" applyAlignment="1"/>
    <xf numFmtId="0" fontId="12" fillId="0" borderId="279" xfId="6" quotePrefix="1" applyFont="1" applyFill="1" applyBorder="1" applyAlignment="1">
      <alignment horizontal="center" vertical="center" wrapText="1"/>
    </xf>
    <xf numFmtId="0" fontId="12" fillId="0" borderId="248" xfId="6" quotePrefix="1" applyFont="1" applyFill="1" applyBorder="1" applyAlignment="1">
      <alignment horizontal="center" vertical="center" wrapText="1"/>
    </xf>
    <xf numFmtId="0" fontId="12" fillId="4" borderId="11" xfId="6" quotePrefix="1" applyFont="1" applyFill="1" applyBorder="1" applyAlignment="1">
      <alignment horizontal="center" vertical="center" wrapText="1"/>
    </xf>
    <xf numFmtId="0" fontId="5" fillId="4" borderId="280" xfId="10" quotePrefix="1" applyFont="1" applyFill="1" applyBorder="1" applyAlignment="1">
      <alignment horizontal="center" vertical="center" wrapText="1"/>
    </xf>
    <xf numFmtId="0" fontId="5" fillId="0" borderId="280" xfId="10" quotePrefix="1" applyFont="1" applyFill="1" applyBorder="1" applyAlignment="1">
      <alignment horizontal="center" vertical="center" wrapText="1"/>
    </xf>
    <xf numFmtId="0" fontId="51" fillId="4" borderId="279" xfId="0" applyFont="1" applyFill="1" applyBorder="1" applyAlignment="1">
      <alignment horizontal="center" vertical="center" wrapText="1"/>
    </xf>
    <xf numFmtId="0" fontId="51" fillId="4" borderId="248" xfId="0" applyFont="1" applyFill="1" applyBorder="1" applyAlignment="1">
      <alignment horizontal="center" vertical="center" wrapText="1"/>
    </xf>
    <xf numFmtId="0" fontId="51" fillId="4" borderId="280" xfId="0" applyFont="1" applyFill="1" applyBorder="1" applyAlignment="1">
      <alignment horizontal="center" vertical="center" wrapText="1"/>
    </xf>
    <xf numFmtId="0" fontId="5" fillId="4" borderId="280" xfId="6" quotePrefix="1" applyFont="1" applyFill="1" applyBorder="1" applyAlignment="1">
      <alignment horizontal="center" vertical="center" wrapText="1"/>
    </xf>
    <xf numFmtId="0" fontId="5" fillId="0" borderId="280" xfId="6" quotePrefix="1" applyFont="1" applyFill="1" applyBorder="1" applyAlignment="1">
      <alignment horizontal="center" vertical="center" wrapText="1"/>
    </xf>
    <xf numFmtId="0" fontId="5" fillId="4" borderId="242" xfId="6" quotePrefix="1" applyFont="1" applyFill="1" applyBorder="1" applyAlignment="1">
      <alignment horizontal="center" vertical="center" wrapText="1"/>
    </xf>
    <xf numFmtId="0" fontId="5" fillId="4" borderId="243" xfId="6" quotePrefix="1" applyFont="1" applyFill="1" applyBorder="1" applyAlignment="1">
      <alignment horizontal="center" vertical="center" wrapText="1"/>
    </xf>
    <xf numFmtId="0" fontId="5" fillId="4" borderId="244" xfId="6" quotePrefix="1" applyFont="1" applyFill="1" applyBorder="1" applyAlignment="1">
      <alignment horizontal="center" vertical="center" wrapText="1"/>
    </xf>
    <xf numFmtId="0" fontId="5" fillId="0" borderId="244" xfId="6" quotePrefix="1" applyFont="1" applyFill="1" applyBorder="1" applyAlignment="1">
      <alignment horizontal="center" vertical="center" wrapText="1"/>
    </xf>
    <xf numFmtId="0" fontId="5" fillId="0" borderId="242" xfId="6" quotePrefix="1" applyFont="1" applyFill="1" applyBorder="1" applyAlignment="1">
      <alignment horizontal="center" vertical="center" wrapText="1"/>
    </xf>
    <xf numFmtId="0" fontId="5" fillId="0" borderId="243" xfId="6" quotePrefix="1" applyFont="1" applyFill="1" applyBorder="1" applyAlignment="1">
      <alignment horizontal="center" vertical="center" wrapText="1"/>
    </xf>
    <xf numFmtId="0" fontId="51" fillId="4" borderId="244" xfId="0" applyFont="1" applyFill="1" applyBorder="1" applyAlignment="1">
      <alignment horizontal="center" vertical="center" wrapText="1"/>
    </xf>
    <xf numFmtId="0" fontId="5" fillId="4" borderId="205" xfId="6" quotePrefix="1" applyFont="1" applyFill="1" applyBorder="1" applyAlignment="1">
      <alignment horizontal="center" vertical="center" wrapText="1"/>
    </xf>
    <xf numFmtId="0" fontId="5" fillId="4" borderId="389" xfId="6" quotePrefix="1" applyFont="1" applyFill="1" applyBorder="1" applyAlignment="1">
      <alignment horizontal="center" vertical="center" wrapText="1"/>
    </xf>
    <xf numFmtId="0" fontId="5" fillId="4" borderId="242" xfId="10" quotePrefix="1" applyFont="1" applyFill="1" applyBorder="1" applyAlignment="1">
      <alignment horizontal="center" vertical="center" wrapText="1"/>
    </xf>
    <xf numFmtId="0" fontId="5" fillId="4" borderId="222" xfId="10" quotePrefix="1" applyFont="1" applyFill="1" applyBorder="1" applyAlignment="1">
      <alignment horizontal="center" vertical="center" wrapText="1"/>
    </xf>
    <xf numFmtId="0" fontId="5" fillId="4" borderId="218" xfId="10" quotePrefix="1" applyFont="1" applyFill="1" applyBorder="1" applyAlignment="1">
      <alignment horizontal="center" vertical="center" wrapText="1"/>
    </xf>
    <xf numFmtId="0" fontId="5" fillId="4" borderId="350" xfId="10" quotePrefix="1" applyFont="1" applyFill="1" applyBorder="1" applyAlignment="1">
      <alignment horizontal="center" vertical="center" wrapText="1"/>
    </xf>
    <xf numFmtId="0" fontId="5" fillId="4" borderId="389" xfId="10" quotePrefix="1" applyFont="1" applyFill="1" applyBorder="1" applyAlignment="1">
      <alignment horizontal="center" vertical="center" wrapText="1"/>
    </xf>
    <xf numFmtId="0" fontId="51" fillId="4" borderId="394" xfId="0" applyFont="1" applyFill="1" applyBorder="1" applyAlignment="1">
      <alignment horizontal="center" vertical="center" wrapText="1"/>
    </xf>
    <xf numFmtId="0" fontId="51" fillId="4" borderId="388" xfId="0" applyFont="1" applyFill="1" applyBorder="1" applyAlignment="1">
      <alignment horizontal="center" vertical="center" wrapText="1"/>
    </xf>
    <xf numFmtId="0" fontId="51" fillId="4" borderId="389" xfId="0" applyFont="1" applyFill="1" applyBorder="1" applyAlignment="1">
      <alignment horizontal="center" vertical="center" wrapText="1"/>
    </xf>
    <xf numFmtId="0" fontId="5" fillId="4" borderId="281" xfId="10" quotePrefix="1" applyFont="1" applyFill="1" applyBorder="1" applyAlignment="1">
      <alignment horizontal="center" vertical="center" wrapText="1"/>
    </xf>
    <xf numFmtId="0" fontId="51" fillId="4" borderId="251" xfId="0" applyFont="1" applyFill="1" applyBorder="1" applyAlignment="1">
      <alignment horizontal="center" vertical="center" wrapText="1"/>
    </xf>
    <xf numFmtId="0" fontId="5" fillId="4" borderId="275" xfId="6" quotePrefix="1" applyFont="1" applyFill="1" applyBorder="1" applyAlignment="1">
      <alignment horizontal="center" vertical="center" wrapText="1"/>
    </xf>
    <xf numFmtId="0" fontId="5" fillId="4" borderId="390" xfId="6" quotePrefix="1" applyFont="1" applyFill="1" applyBorder="1" applyAlignment="1">
      <alignment horizontal="center" vertical="center" wrapText="1"/>
    </xf>
    <xf numFmtId="0" fontId="5" fillId="4" borderId="397" xfId="6" quotePrefix="1" applyFont="1" applyFill="1" applyBorder="1" applyAlignment="1">
      <alignment horizontal="center" vertical="center" wrapText="1"/>
    </xf>
    <xf numFmtId="0" fontId="5" fillId="4" borderId="276" xfId="6" quotePrefix="1" applyFont="1" applyFill="1" applyBorder="1" applyAlignment="1">
      <alignment horizontal="center" vertical="center" wrapText="1"/>
    </xf>
    <xf numFmtId="0" fontId="5" fillId="4" borderId="392" xfId="10" quotePrefix="1" applyFont="1" applyFill="1" applyBorder="1" applyAlignment="1">
      <alignment horizontal="center" vertical="center" wrapText="1"/>
    </xf>
    <xf numFmtId="0" fontId="5" fillId="4" borderId="399" xfId="10" quotePrefix="1" applyFont="1" applyFill="1" applyBorder="1" applyAlignment="1">
      <alignment horizontal="center" vertical="center" wrapText="1"/>
    </xf>
    <xf numFmtId="0" fontId="5" fillId="4" borderId="330" xfId="6" quotePrefix="1" applyFont="1" applyFill="1" applyBorder="1" applyAlignment="1">
      <alignment horizontal="center" vertical="center" wrapText="1"/>
    </xf>
    <xf numFmtId="0" fontId="5" fillId="4" borderId="422" xfId="6" quotePrefix="1" applyFont="1" applyFill="1" applyBorder="1" applyAlignment="1">
      <alignment horizontal="center" vertical="center" wrapText="1"/>
    </xf>
    <xf numFmtId="0" fontId="5" fillId="4" borderId="423" xfId="6" quotePrefix="1" applyFont="1" applyFill="1" applyBorder="1" applyAlignment="1">
      <alignment horizontal="center" vertical="center" wrapText="1"/>
    </xf>
    <xf numFmtId="0" fontId="5" fillId="4" borderId="335" xfId="6" quotePrefix="1" applyFont="1" applyFill="1" applyBorder="1" applyAlignment="1">
      <alignment horizontal="center" vertical="center" wrapText="1"/>
    </xf>
    <xf numFmtId="0" fontId="94" fillId="4" borderId="303" xfId="0" applyFont="1" applyFill="1" applyBorder="1" applyAlignment="1">
      <alignment horizontal="center" vertical="center"/>
    </xf>
    <xf numFmtId="0" fontId="94" fillId="4" borderId="425" xfId="0" applyFont="1" applyFill="1" applyBorder="1" applyAlignment="1">
      <alignment horizontal="center" vertical="center"/>
    </xf>
    <xf numFmtId="0" fontId="94" fillId="4" borderId="426" xfId="0" applyFont="1" applyFill="1" applyBorder="1" applyAlignment="1">
      <alignment horizontal="center" vertical="center"/>
    </xf>
    <xf numFmtId="0" fontId="94" fillId="4" borderId="427" xfId="0" applyFont="1" applyFill="1" applyBorder="1" applyAlignment="1">
      <alignment horizontal="center" vertical="center"/>
    </xf>
    <xf numFmtId="0" fontId="48" fillId="4" borderId="393" xfId="0" applyFont="1" applyFill="1" applyBorder="1" applyAlignment="1">
      <alignment horizontal="left" vertical="center" wrapText="1"/>
    </xf>
    <xf numFmtId="0" fontId="86" fillId="10" borderId="14" xfId="0" applyFont="1" applyFill="1" applyBorder="1" applyAlignment="1">
      <alignment horizontal="left" vertical="center" wrapText="1"/>
    </xf>
    <xf numFmtId="0" fontId="101" fillId="10" borderId="7" xfId="26" applyFont="1" applyFill="1" applyBorder="1" applyAlignment="1">
      <alignment horizontal="center"/>
    </xf>
    <xf numFmtId="0" fontId="101" fillId="10" borderId="8" xfId="26" applyFont="1" applyFill="1" applyBorder="1" applyAlignment="1">
      <alignment horizontal="center"/>
    </xf>
    <xf numFmtId="0" fontId="101" fillId="10" borderId="14" xfId="26" applyFont="1" applyFill="1" applyBorder="1" applyAlignment="1">
      <alignment horizontal="center"/>
    </xf>
    <xf numFmtId="0" fontId="101" fillId="10" borderId="9" xfId="26" applyFont="1" applyFill="1" applyBorder="1" applyAlignment="1">
      <alignment horizontal="center"/>
    </xf>
    <xf numFmtId="0" fontId="101" fillId="10" borderId="55" xfId="26" applyFont="1" applyFill="1" applyBorder="1" applyAlignment="1">
      <alignment horizontal="center"/>
    </xf>
    <xf numFmtId="0" fontId="101" fillId="10" borderId="13" xfId="26" applyFont="1" applyFill="1" applyBorder="1" applyAlignment="1">
      <alignment horizontal="center"/>
    </xf>
    <xf numFmtId="0" fontId="101" fillId="10" borderId="53" xfId="26" applyFont="1" applyFill="1" applyBorder="1" applyAlignment="1">
      <alignment horizontal="center"/>
    </xf>
    <xf numFmtId="0" fontId="101" fillId="10" borderId="12" xfId="26" applyFont="1" applyFill="1" applyBorder="1" applyAlignment="1">
      <alignment horizontal="center"/>
    </xf>
    <xf numFmtId="0" fontId="101" fillId="10" borderId="22" xfId="26" applyFont="1" applyFill="1" applyBorder="1" applyAlignment="1">
      <alignment horizontal="center"/>
    </xf>
    <xf numFmtId="0" fontId="101" fillId="10" borderId="36" xfId="26" applyFont="1" applyFill="1" applyBorder="1" applyAlignment="1">
      <alignment horizontal="center"/>
    </xf>
    <xf numFmtId="0" fontId="101" fillId="10" borderId="58" xfId="26" applyFont="1" applyFill="1" applyBorder="1" applyAlignment="1">
      <alignment horizontal="center"/>
    </xf>
    <xf numFmtId="0" fontId="56" fillId="5" borderId="332" xfId="6" quotePrefix="1" applyFont="1" applyFill="1" applyBorder="1" applyAlignment="1" applyProtection="1">
      <alignment horizontal="center" vertical="center" wrapText="1"/>
      <protection locked="0"/>
    </xf>
    <xf numFmtId="0" fontId="24" fillId="5" borderId="398" xfId="0" applyFont="1" applyFill="1" applyBorder="1" applyAlignment="1">
      <alignment horizontal="center" vertical="center"/>
    </xf>
    <xf numFmtId="0" fontId="24" fillId="5" borderId="353" xfId="0" applyFont="1" applyFill="1" applyBorder="1" applyAlignment="1">
      <alignment horizontal="center" vertical="center"/>
    </xf>
    <xf numFmtId="0" fontId="17" fillId="5" borderId="385" xfId="10" quotePrefix="1" applyFont="1" applyFill="1" applyBorder="1" applyAlignment="1">
      <alignment horizontal="center" vertical="center" wrapText="1"/>
    </xf>
    <xf numFmtId="0" fontId="24" fillId="5" borderId="351" xfId="0" applyFont="1" applyFill="1" applyBorder="1" applyAlignment="1">
      <alignment horizontal="center" vertical="center"/>
    </xf>
    <xf numFmtId="0" fontId="15" fillId="5" borderId="351" xfId="0" applyFont="1" applyFill="1" applyBorder="1" applyAlignment="1">
      <alignment horizontal="center" vertical="center"/>
    </xf>
    <xf numFmtId="0" fontId="15" fillId="5" borderId="353" xfId="0" applyFont="1" applyFill="1" applyBorder="1" applyAlignment="1">
      <alignment horizontal="center" vertical="center"/>
    </xf>
    <xf numFmtId="0" fontId="16" fillId="5" borderId="249" xfId="6" applyFont="1" applyFill="1" applyBorder="1" applyAlignment="1">
      <alignment horizontal="center" vertical="center" wrapText="1"/>
    </xf>
    <xf numFmtId="0" fontId="16" fillId="5" borderId="387" xfId="6" quotePrefix="1" applyFont="1" applyFill="1" applyBorder="1" applyAlignment="1">
      <alignment horizontal="center" vertical="center" wrapText="1"/>
    </xf>
    <xf numFmtId="0" fontId="16" fillId="5" borderId="398" xfId="6" quotePrefix="1" applyFont="1" applyFill="1" applyBorder="1" applyAlignment="1">
      <alignment horizontal="center" vertical="center" wrapText="1"/>
    </xf>
    <xf numFmtId="0" fontId="21" fillId="5" borderId="424" xfId="0" applyFont="1" applyFill="1" applyBorder="1" applyAlignment="1">
      <alignment horizontal="left" vertical="center" wrapText="1"/>
    </xf>
    <xf numFmtId="0" fontId="20" fillId="5" borderId="279" xfId="0" applyFont="1" applyFill="1" applyBorder="1" applyAlignment="1">
      <alignment horizontal="center" vertical="center" wrapText="1"/>
    </xf>
    <xf numFmtId="0" fontId="20" fillId="5" borderId="248" xfId="0" applyFont="1" applyFill="1" applyBorder="1" applyAlignment="1">
      <alignment horizontal="center" vertical="center" wrapText="1"/>
    </xf>
    <xf numFmtId="0" fontId="20" fillId="5" borderId="280" xfId="0" applyFont="1" applyFill="1" applyBorder="1" applyAlignment="1">
      <alignment horizontal="center" vertical="center" wrapText="1"/>
    </xf>
    <xf numFmtId="0" fontId="20" fillId="5" borderId="251" xfId="0" applyFont="1" applyFill="1" applyBorder="1" applyAlignment="1">
      <alignment horizontal="center" vertical="center" wrapText="1"/>
    </xf>
    <xf numFmtId="0" fontId="20" fillId="5" borderId="281" xfId="0" applyFont="1" applyFill="1" applyBorder="1" applyAlignment="1">
      <alignment horizontal="center" vertical="center" wrapText="1"/>
    </xf>
    <xf numFmtId="0" fontId="18" fillId="5" borderId="242" xfId="0" applyFont="1" applyFill="1" applyBorder="1" applyAlignment="1">
      <alignment horizontal="center" vertical="center"/>
    </xf>
    <xf numFmtId="0" fontId="18" fillId="5" borderId="243" xfId="0" applyFont="1" applyFill="1" applyBorder="1" applyAlignment="1">
      <alignment horizontal="center" vertical="center"/>
    </xf>
    <xf numFmtId="0" fontId="18" fillId="5" borderId="244" xfId="0" applyFont="1" applyFill="1" applyBorder="1" applyAlignment="1">
      <alignment horizontal="center" vertical="center"/>
    </xf>
    <xf numFmtId="0" fontId="18" fillId="5" borderId="222" xfId="0" applyFont="1" applyFill="1" applyBorder="1" applyAlignment="1">
      <alignment horizontal="center" vertical="center"/>
    </xf>
    <xf numFmtId="0" fontId="18" fillId="5" borderId="223" xfId="0" applyFont="1" applyFill="1" applyBorder="1" applyAlignment="1">
      <alignment horizontal="center" vertical="center"/>
    </xf>
    <xf numFmtId="0" fontId="16" fillId="4" borderId="198" xfId="10" quotePrefix="1" applyFont="1" applyFill="1" applyBorder="1" applyAlignment="1">
      <alignment vertical="center" wrapText="1"/>
    </xf>
    <xf numFmtId="0" fontId="16" fillId="4" borderId="198" xfId="6" quotePrefix="1" applyFont="1" applyFill="1" applyBorder="1" applyAlignment="1">
      <alignment horizontal="center" vertical="center" wrapText="1"/>
    </xf>
    <xf numFmtId="0" fontId="16" fillId="4" borderId="249" xfId="3" quotePrefix="1" applyFont="1" applyFill="1" applyBorder="1" applyAlignment="1">
      <alignment horizontal="center" vertical="center" textRotation="255" wrapText="1"/>
    </xf>
    <xf numFmtId="0" fontId="19" fillId="4" borderId="198" xfId="10" quotePrefix="1" applyFont="1" applyFill="1" applyBorder="1" applyAlignment="1">
      <alignment vertical="center" wrapText="1"/>
    </xf>
    <xf numFmtId="0" fontId="16" fillId="5" borderId="422" xfId="6" applyFont="1" applyFill="1" applyBorder="1" applyAlignment="1">
      <alignment horizontal="center" vertical="center" wrapText="1"/>
    </xf>
    <xf numFmtId="0" fontId="16" fillId="5" borderId="423" xfId="6" applyFont="1" applyFill="1" applyBorder="1" applyAlignment="1">
      <alignment horizontal="center" vertical="center" wrapText="1"/>
    </xf>
    <xf numFmtId="0" fontId="16" fillId="4" borderId="198" xfId="10" quotePrefix="1" applyFont="1" applyFill="1" applyBorder="1" applyAlignment="1">
      <alignment horizontal="center" vertical="center" wrapText="1"/>
    </xf>
    <xf numFmtId="0" fontId="18" fillId="4" borderId="198" xfId="0" applyFont="1" applyFill="1" applyBorder="1" applyAlignment="1">
      <alignment horizontal="center" vertical="center"/>
    </xf>
    <xf numFmtId="0" fontId="18" fillId="4" borderId="335" xfId="0" applyFont="1" applyFill="1" applyBorder="1" applyAlignment="1">
      <alignment horizontal="center" vertical="center"/>
    </xf>
    <xf numFmtId="0" fontId="16" fillId="5" borderId="392" xfId="6" applyFont="1" applyFill="1" applyBorder="1" applyAlignment="1">
      <alignment horizontal="center" vertical="center" wrapText="1"/>
    </xf>
    <xf numFmtId="0" fontId="20" fillId="5" borderId="390" xfId="0" applyFont="1" applyFill="1" applyBorder="1" applyAlignment="1">
      <alignment horizontal="center" vertical="center" wrapText="1"/>
    </xf>
    <xf numFmtId="0" fontId="20" fillId="5" borderId="392" xfId="0" applyFont="1" applyFill="1" applyBorder="1" applyAlignment="1">
      <alignment horizontal="center" vertical="center" wrapText="1"/>
    </xf>
    <xf numFmtId="0" fontId="20" fillId="5" borderId="397" xfId="0" applyFont="1" applyFill="1" applyBorder="1" applyAlignment="1">
      <alignment horizontal="center" vertical="center" wrapText="1"/>
    </xf>
    <xf numFmtId="0" fontId="18" fillId="5" borderId="219" xfId="0" applyFont="1" applyFill="1" applyBorder="1" applyAlignment="1">
      <alignment horizontal="center" vertical="center"/>
    </xf>
    <xf numFmtId="0" fontId="128" fillId="5" borderId="219" xfId="0" applyFont="1" applyFill="1" applyBorder="1" applyAlignment="1">
      <alignment horizontal="center" vertical="center"/>
    </xf>
    <xf numFmtId="0" fontId="128" fillId="5" borderId="422" xfId="0" applyFont="1" applyFill="1" applyBorder="1" applyAlignment="1">
      <alignment horizontal="center" vertical="center"/>
    </xf>
    <xf numFmtId="0" fontId="128" fillId="5" borderId="423" xfId="0" applyFont="1" applyFill="1" applyBorder="1" applyAlignment="1">
      <alignment horizontal="center" vertical="center"/>
    </xf>
    <xf numFmtId="0" fontId="128" fillId="5" borderId="421" xfId="0" applyFont="1" applyFill="1" applyBorder="1" applyAlignment="1">
      <alignment horizontal="center" vertical="center"/>
    </xf>
    <xf numFmtId="0" fontId="19" fillId="5" borderId="250" xfId="10" quotePrefix="1" applyFont="1" applyFill="1" applyBorder="1" applyAlignment="1">
      <alignment vertical="center" wrapText="1"/>
    </xf>
    <xf numFmtId="0" fontId="16" fillId="5" borderId="349" xfId="10" quotePrefix="1" applyFont="1" applyFill="1" applyBorder="1" applyAlignment="1">
      <alignment vertical="center" wrapText="1"/>
    </xf>
    <xf numFmtId="0" fontId="16" fillId="5" borderId="388" xfId="10" quotePrefix="1" applyFont="1" applyFill="1" applyBorder="1" applyAlignment="1">
      <alignment vertical="center" wrapText="1"/>
    </xf>
    <xf numFmtId="0" fontId="17" fillId="5" borderId="389" xfId="10" quotePrefix="1" applyFont="1" applyFill="1" applyBorder="1" applyAlignment="1">
      <alignment vertical="center" wrapText="1"/>
    </xf>
    <xf numFmtId="0" fontId="18" fillId="5" borderId="249" xfId="0" applyFont="1" applyFill="1" applyBorder="1" applyAlignment="1">
      <alignment horizontal="left" vertical="center" wrapText="1"/>
    </xf>
    <xf numFmtId="0" fontId="18" fillId="5" borderId="241" xfId="0" applyFont="1" applyFill="1" applyBorder="1" applyAlignment="1">
      <alignment horizontal="left" vertical="center" wrapText="1"/>
    </xf>
    <xf numFmtId="0" fontId="17" fillId="5" borderId="392" xfId="10" quotePrefix="1" applyFont="1" applyFill="1" applyBorder="1" applyAlignment="1">
      <alignment horizontal="center" vertical="center" wrapText="1"/>
    </xf>
    <xf numFmtId="0" fontId="18" fillId="5" borderId="390" xfId="0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vertical="center" wrapText="1"/>
    </xf>
    <xf numFmtId="0" fontId="16" fillId="5" borderId="386" xfId="6" quotePrefix="1" applyFont="1" applyFill="1" applyBorder="1" applyAlignment="1">
      <alignment vertical="center" wrapText="1"/>
    </xf>
    <xf numFmtId="0" fontId="16" fillId="5" borderId="398" xfId="6" quotePrefix="1" applyFont="1" applyFill="1" applyBorder="1" applyAlignment="1">
      <alignment vertical="center" wrapText="1"/>
    </xf>
    <xf numFmtId="0" fontId="17" fillId="5" borderId="385" xfId="6" quotePrefix="1" applyFont="1" applyFill="1" applyBorder="1" applyAlignment="1">
      <alignment vertical="center" wrapText="1"/>
    </xf>
    <xf numFmtId="0" fontId="17" fillId="5" borderId="249" xfId="6" quotePrefix="1" applyFont="1" applyFill="1" applyBorder="1" applyAlignment="1">
      <alignment horizontal="center" vertical="center" wrapText="1"/>
    </xf>
    <xf numFmtId="0" fontId="18" fillId="5" borderId="351" xfId="0" applyFont="1" applyFill="1" applyBorder="1" applyAlignment="1">
      <alignment horizontal="center" vertical="center" wrapText="1"/>
    </xf>
    <xf numFmtId="0" fontId="18" fillId="5" borderId="386" xfId="0" applyFont="1" applyFill="1" applyBorder="1" applyAlignment="1">
      <alignment horizontal="center" vertical="center" wrapText="1"/>
    </xf>
    <xf numFmtId="0" fontId="18" fillId="5" borderId="387" xfId="0" applyFont="1" applyFill="1" applyBorder="1" applyAlignment="1">
      <alignment horizontal="center" vertical="center" wrapText="1"/>
    </xf>
    <xf numFmtId="0" fontId="18" fillId="5" borderId="331" xfId="0" applyFont="1" applyFill="1" applyBorder="1" applyAlignment="1">
      <alignment horizontal="center" vertical="center"/>
    </xf>
    <xf numFmtId="0" fontId="18" fillId="5" borderId="198" xfId="0" applyFont="1" applyFill="1" applyBorder="1" applyAlignment="1">
      <alignment horizontal="center" vertical="center"/>
    </xf>
    <xf numFmtId="0" fontId="86" fillId="10" borderId="49" xfId="0" applyFont="1" applyFill="1" applyBorder="1" applyAlignment="1">
      <alignment horizontal="left" vertical="center" wrapText="1"/>
    </xf>
    <xf numFmtId="0" fontId="101" fillId="10" borderId="20" xfId="26" applyFont="1" applyFill="1" applyBorder="1" applyAlignment="1">
      <alignment horizontal="center"/>
    </xf>
    <xf numFmtId="0" fontId="101" fillId="10" borderId="75" xfId="26" applyFont="1" applyFill="1" applyBorder="1" applyAlignment="1">
      <alignment horizontal="center"/>
    </xf>
    <xf numFmtId="0" fontId="101" fillId="10" borderId="40" xfId="26" applyFont="1" applyFill="1" applyBorder="1" applyAlignment="1">
      <alignment horizontal="center"/>
    </xf>
    <xf numFmtId="0" fontId="101" fillId="10" borderId="43" xfId="26" applyFont="1" applyFill="1" applyBorder="1" applyAlignment="1">
      <alignment horizontal="center"/>
    </xf>
    <xf numFmtId="0" fontId="101" fillId="10" borderId="44" xfId="26" applyFont="1" applyFill="1" applyBorder="1" applyAlignment="1">
      <alignment horizontal="center"/>
    </xf>
    <xf numFmtId="0" fontId="101" fillId="10" borderId="45" xfId="26" applyFont="1" applyFill="1" applyBorder="1" applyAlignment="1">
      <alignment horizontal="center"/>
    </xf>
    <xf numFmtId="0" fontId="101" fillId="10" borderId="1" xfId="26" applyFont="1" applyFill="1" applyBorder="1" applyAlignment="1">
      <alignment horizontal="center"/>
    </xf>
    <xf numFmtId="0" fontId="101" fillId="10" borderId="48" xfId="26" applyFont="1" applyFill="1" applyBorder="1" applyAlignment="1">
      <alignment horizontal="center"/>
    </xf>
    <xf numFmtId="0" fontId="101" fillId="10" borderId="61" xfId="26" applyFont="1" applyFill="1" applyBorder="1" applyAlignment="1">
      <alignment horizontal="center"/>
    </xf>
    <xf numFmtId="0" fontId="101" fillId="10" borderId="47" xfId="26" applyFont="1" applyFill="1" applyBorder="1" applyAlignment="1">
      <alignment horizontal="center"/>
    </xf>
    <xf numFmtId="0" fontId="101" fillId="10" borderId="29" xfId="26" applyFont="1" applyFill="1" applyBorder="1" applyAlignment="1">
      <alignment horizontal="center"/>
    </xf>
    <xf numFmtId="0" fontId="101" fillId="10" borderId="10" xfId="26" applyFont="1" applyFill="1" applyBorder="1" applyAlignment="1">
      <alignment horizontal="center"/>
    </xf>
    <xf numFmtId="0" fontId="101" fillId="10" borderId="31" xfId="26" applyFont="1" applyFill="1" applyBorder="1" applyAlignment="1">
      <alignment horizontal="center"/>
    </xf>
    <xf numFmtId="0" fontId="86" fillId="10" borderId="20" xfId="0" applyFont="1" applyFill="1" applyBorder="1" applyAlignment="1">
      <alignment horizontal="left" vertical="center" wrapText="1"/>
    </xf>
    <xf numFmtId="0" fontId="101" fillId="10" borderId="279" xfId="26" applyFont="1" applyFill="1" applyBorder="1" applyAlignment="1">
      <alignment horizontal="center"/>
    </xf>
    <xf numFmtId="0" fontId="101" fillId="10" borderId="172" xfId="26" applyFont="1" applyFill="1" applyBorder="1" applyAlignment="1">
      <alignment horizontal="center"/>
    </xf>
    <xf numFmtId="0" fontId="101" fillId="10" borderId="171" xfId="26" applyFont="1" applyFill="1" applyBorder="1" applyAlignment="1">
      <alignment horizontal="center"/>
    </xf>
    <xf numFmtId="0" fontId="101" fillId="10" borderId="167" xfId="26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0" fillId="0" borderId="0" xfId="0" applyFont="1" applyFill="1" applyBorder="1" applyAlignment="1">
      <alignment horizontal="left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65" fillId="0" borderId="0" xfId="24" applyFont="1" applyAlignment="1">
      <alignment horizontal="center"/>
    </xf>
    <xf numFmtId="0" fontId="14" fillId="4" borderId="0" xfId="0" applyFont="1" applyFill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" fillId="0" borderId="449" xfId="10" applyFont="1" applyFill="1" applyBorder="1" applyAlignment="1">
      <alignment horizontal="center" vertical="center" wrapText="1"/>
    </xf>
    <xf numFmtId="0" fontId="5" fillId="0" borderId="448" xfId="10" applyFont="1" applyFill="1" applyBorder="1" applyAlignment="1">
      <alignment horizontal="center" vertical="center" wrapText="1"/>
    </xf>
    <xf numFmtId="0" fontId="5" fillId="0" borderId="446" xfId="10" applyFont="1" applyFill="1" applyBorder="1" applyAlignment="1">
      <alignment horizontal="center" vertical="center" wrapText="1"/>
    </xf>
    <xf numFmtId="0" fontId="5" fillId="0" borderId="445" xfId="10" applyFont="1" applyFill="1" applyBorder="1" applyAlignment="1">
      <alignment horizontal="center" vertical="center" wrapText="1"/>
    </xf>
    <xf numFmtId="0" fontId="51" fillId="0" borderId="445" xfId="10" applyFont="1" applyFill="1" applyBorder="1" applyAlignment="1">
      <alignment horizontal="center" vertical="center" wrapText="1"/>
    </xf>
    <xf numFmtId="0" fontId="51" fillId="0" borderId="448" xfId="10" applyFont="1" applyFill="1" applyBorder="1" applyAlignment="1">
      <alignment horizontal="center" vertical="center" wrapText="1"/>
    </xf>
    <xf numFmtId="0" fontId="51" fillId="0" borderId="446" xfId="10" applyFont="1" applyFill="1" applyBorder="1" applyAlignment="1">
      <alignment horizontal="center" vertical="center" wrapText="1"/>
    </xf>
    <xf numFmtId="0" fontId="12" fillId="0" borderId="450" xfId="0" applyFont="1" applyFill="1" applyBorder="1" applyAlignment="1">
      <alignment horizontal="left" wrapText="1"/>
    </xf>
    <xf numFmtId="0" fontId="12" fillId="0" borderId="451" xfId="0" applyFont="1" applyFill="1" applyBorder="1" applyAlignment="1">
      <alignment horizontal="left" wrapText="1"/>
    </xf>
    <xf numFmtId="0" fontId="12" fillId="0" borderId="450" xfId="0" applyFont="1" applyFill="1" applyBorder="1" applyAlignment="1">
      <alignment horizontal="center" wrapText="1"/>
    </xf>
    <xf numFmtId="0" fontId="12" fillId="0" borderId="451" xfId="0" applyFont="1" applyFill="1" applyBorder="1" applyAlignment="1">
      <alignment horizontal="center" wrapText="1"/>
    </xf>
    <xf numFmtId="0" fontId="5" fillId="0" borderId="452" xfId="0" applyFont="1" applyFill="1" applyBorder="1" applyAlignment="1">
      <alignment horizontal="center" wrapText="1"/>
    </xf>
    <xf numFmtId="0" fontId="12" fillId="0" borderId="453" xfId="0" applyFont="1" applyFill="1" applyBorder="1" applyAlignment="1">
      <alignment horizontal="center" wrapText="1"/>
    </xf>
    <xf numFmtId="0" fontId="12" fillId="0" borderId="354" xfId="0" applyFont="1" applyFill="1" applyBorder="1" applyAlignment="1">
      <alignment horizontal="left" wrapText="1"/>
    </xf>
    <xf numFmtId="0" fontId="12" fillId="0" borderId="355" xfId="0" applyFont="1" applyFill="1" applyBorder="1" applyAlignment="1">
      <alignment horizontal="left" wrapText="1"/>
    </xf>
    <xf numFmtId="0" fontId="12" fillId="0" borderId="354" xfId="0" applyFont="1" applyFill="1" applyBorder="1" applyAlignment="1">
      <alignment horizontal="center" wrapText="1"/>
    </xf>
    <xf numFmtId="0" fontId="12" fillId="0" borderId="355" xfId="0" applyFont="1" applyFill="1" applyBorder="1" applyAlignment="1">
      <alignment horizontal="center" wrapText="1"/>
    </xf>
    <xf numFmtId="0" fontId="5" fillId="0" borderId="356" xfId="0" applyFont="1" applyFill="1" applyBorder="1" applyAlignment="1">
      <alignment horizontal="center" wrapText="1"/>
    </xf>
    <xf numFmtId="0" fontId="12" fillId="0" borderId="357" xfId="0" applyFont="1" applyFill="1" applyBorder="1" applyAlignment="1">
      <alignment horizontal="center" wrapText="1"/>
    </xf>
    <xf numFmtId="0" fontId="12" fillId="0" borderId="358" xfId="0" applyFont="1" applyFill="1" applyBorder="1" applyAlignment="1">
      <alignment horizontal="left" wrapText="1"/>
    </xf>
    <xf numFmtId="0" fontId="12" fillId="0" borderId="359" xfId="0" applyFont="1" applyFill="1" applyBorder="1" applyAlignment="1">
      <alignment horizontal="left" wrapText="1"/>
    </xf>
    <xf numFmtId="0" fontId="12" fillId="0" borderId="358" xfId="0" applyFont="1" applyFill="1" applyBorder="1" applyAlignment="1">
      <alignment horizontal="center" wrapText="1"/>
    </xf>
    <xf numFmtId="0" fontId="12" fillId="0" borderId="359" xfId="0" applyFont="1" applyFill="1" applyBorder="1" applyAlignment="1">
      <alignment horizontal="center" wrapText="1"/>
    </xf>
    <xf numFmtId="0" fontId="5" fillId="0" borderId="360" xfId="0" applyFont="1" applyFill="1" applyBorder="1" applyAlignment="1">
      <alignment horizontal="center" wrapText="1"/>
    </xf>
    <xf numFmtId="0" fontId="12" fillId="0" borderId="361" xfId="0" applyFont="1" applyFill="1" applyBorder="1" applyAlignment="1">
      <alignment horizontal="center" wrapText="1"/>
    </xf>
    <xf numFmtId="0" fontId="5" fillId="0" borderId="198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51" fillId="0" borderId="454" xfId="0" applyFont="1" applyFill="1" applyBorder="1" applyAlignment="1">
      <alignment horizontal="center" vertical="center" wrapText="1"/>
    </xf>
    <xf numFmtId="0" fontId="51" fillId="0" borderId="198" xfId="0" applyFont="1" applyFill="1" applyBorder="1" applyAlignment="1">
      <alignment horizontal="center" vertical="center" wrapText="1"/>
    </xf>
    <xf numFmtId="0" fontId="51" fillId="0" borderId="456" xfId="4" applyFont="1" applyFill="1" applyBorder="1" applyAlignment="1">
      <alignment horizontal="left" vertical="center" textRotation="255" wrapText="1"/>
    </xf>
    <xf numFmtId="0" fontId="51" fillId="0" borderId="456" xfId="10" applyFont="1" applyFill="1" applyBorder="1" applyAlignment="1">
      <alignment horizontal="left" vertical="center" wrapText="1"/>
    </xf>
    <xf numFmtId="0" fontId="12" fillId="0" borderId="450" xfId="0" applyFont="1" applyFill="1" applyBorder="1" applyAlignment="1">
      <alignment horizontal="left"/>
    </xf>
    <xf numFmtId="0" fontId="12" fillId="0" borderId="451" xfId="0" applyFont="1" applyFill="1" applyBorder="1" applyAlignment="1">
      <alignment horizontal="left"/>
    </xf>
    <xf numFmtId="0" fontId="12" fillId="0" borderId="450" xfId="0" applyFont="1" applyFill="1" applyBorder="1" applyAlignment="1">
      <alignment horizontal="center"/>
    </xf>
    <xf numFmtId="0" fontId="12" fillId="0" borderId="451" xfId="0" applyFont="1" applyFill="1" applyBorder="1" applyAlignment="1">
      <alignment horizontal="center"/>
    </xf>
    <xf numFmtId="0" fontId="5" fillId="0" borderId="452" xfId="0" applyFont="1" applyFill="1" applyBorder="1" applyAlignment="1">
      <alignment horizontal="center"/>
    </xf>
    <xf numFmtId="0" fontId="12" fillId="0" borderId="453" xfId="0" applyFont="1" applyFill="1" applyBorder="1" applyAlignment="1">
      <alignment horizontal="center"/>
    </xf>
    <xf numFmtId="0" fontId="12" fillId="0" borderId="354" xfId="0" applyFont="1" applyFill="1" applyBorder="1" applyAlignment="1">
      <alignment horizontal="left"/>
    </xf>
    <xf numFmtId="0" fontId="12" fillId="0" borderId="355" xfId="0" applyFont="1" applyFill="1" applyBorder="1" applyAlignment="1">
      <alignment horizontal="left"/>
    </xf>
    <xf numFmtId="0" fontId="5" fillId="0" borderId="424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51" fillId="0" borderId="457" xfId="0" applyFont="1" applyFill="1" applyBorder="1" applyAlignment="1">
      <alignment horizontal="center" vertical="center" wrapText="1"/>
    </xf>
    <xf numFmtId="0" fontId="51" fillId="0" borderId="409" xfId="0" applyFont="1" applyFill="1" applyBorder="1" applyAlignment="1">
      <alignment horizontal="center" vertical="center" wrapText="1"/>
    </xf>
    <xf numFmtId="0" fontId="12" fillId="0" borderId="449" xfId="0" applyFont="1" applyFill="1" applyBorder="1" applyAlignment="1">
      <alignment horizontal="center" vertical="center" wrapText="1"/>
    </xf>
    <xf numFmtId="0" fontId="12" fillId="0" borderId="445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55" fillId="0" borderId="445" xfId="0" applyFont="1" applyFill="1" applyBorder="1" applyAlignment="1">
      <alignment horizontal="center" vertical="center" wrapText="1"/>
    </xf>
    <xf numFmtId="0" fontId="51" fillId="0" borderId="446" xfId="0" applyFont="1" applyFill="1" applyBorder="1" applyAlignment="1">
      <alignment horizontal="center" vertical="center" wrapText="1"/>
    </xf>
    <xf numFmtId="0" fontId="5" fillId="0" borderId="424" xfId="7" applyFont="1" applyFill="1" applyBorder="1" applyAlignment="1">
      <alignment horizontal="center" vertical="center" wrapText="1"/>
    </xf>
    <xf numFmtId="0" fontId="5" fillId="0" borderId="457" xfId="7" applyFont="1" applyFill="1" applyBorder="1" applyAlignment="1">
      <alignment horizontal="center" vertical="center" wrapText="1"/>
    </xf>
    <xf numFmtId="0" fontId="5" fillId="0" borderId="459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88" fillId="0" borderId="424" xfId="0" applyFont="1" applyFill="1" applyBorder="1" applyAlignment="1">
      <alignment horizontal="center" vertical="center" wrapText="1"/>
    </xf>
    <xf numFmtId="0" fontId="88" fillId="0" borderId="427" xfId="0" applyFont="1" applyFill="1" applyBorder="1" applyAlignment="1">
      <alignment horizontal="center" vertical="center" wrapText="1"/>
    </xf>
    <xf numFmtId="0" fontId="51" fillId="0" borderId="467" xfId="0" applyFont="1" applyFill="1" applyBorder="1" applyAlignment="1">
      <alignment horizontal="center" vertical="center" wrapText="1"/>
    </xf>
    <xf numFmtId="0" fontId="12" fillId="0" borderId="450" xfId="0" applyFont="1" applyFill="1" applyBorder="1" applyAlignment="1">
      <alignment horizontal="left" vertical="top" wrapText="1"/>
    </xf>
    <xf numFmtId="0" fontId="12" fillId="0" borderId="451" xfId="0" applyFont="1" applyFill="1" applyBorder="1" applyAlignment="1">
      <alignment horizontal="left" vertical="top" wrapText="1"/>
    </xf>
    <xf numFmtId="0" fontId="12" fillId="0" borderId="450" xfId="0" applyFont="1" applyFill="1" applyBorder="1" applyAlignment="1">
      <alignment horizontal="center" vertical="top" wrapText="1"/>
    </xf>
    <xf numFmtId="0" fontId="12" fillId="0" borderId="451" xfId="0" applyFont="1" applyFill="1" applyBorder="1" applyAlignment="1">
      <alignment horizontal="center" vertical="top" wrapText="1"/>
    </xf>
    <xf numFmtId="0" fontId="5" fillId="0" borderId="452" xfId="0" applyFont="1" applyFill="1" applyBorder="1" applyAlignment="1">
      <alignment horizontal="center" vertical="top" wrapText="1"/>
    </xf>
    <xf numFmtId="0" fontId="12" fillId="0" borderId="453" xfId="0" applyFont="1" applyFill="1" applyBorder="1" applyAlignment="1">
      <alignment horizontal="center" vertical="top" wrapText="1"/>
    </xf>
    <xf numFmtId="0" fontId="12" fillId="0" borderId="354" xfId="0" applyFont="1" applyFill="1" applyBorder="1" applyAlignment="1">
      <alignment horizontal="left" vertical="top" wrapText="1"/>
    </xf>
    <xf numFmtId="0" fontId="12" fillId="0" borderId="355" xfId="0" applyFont="1" applyFill="1" applyBorder="1" applyAlignment="1">
      <alignment horizontal="left" vertical="top" wrapText="1"/>
    </xf>
    <xf numFmtId="0" fontId="12" fillId="0" borderId="354" xfId="0" applyFont="1" applyFill="1" applyBorder="1" applyAlignment="1">
      <alignment horizontal="center" vertical="top" wrapText="1"/>
    </xf>
    <xf numFmtId="0" fontId="12" fillId="0" borderId="355" xfId="0" applyFont="1" applyFill="1" applyBorder="1" applyAlignment="1">
      <alignment horizontal="center" vertical="top" wrapText="1"/>
    </xf>
    <xf numFmtId="0" fontId="5" fillId="0" borderId="356" xfId="0" applyFont="1" applyFill="1" applyBorder="1" applyAlignment="1">
      <alignment horizontal="center" vertical="top" wrapText="1"/>
    </xf>
    <xf numFmtId="0" fontId="12" fillId="0" borderId="357" xfId="0" applyFont="1" applyFill="1" applyBorder="1" applyAlignment="1">
      <alignment horizontal="center" vertical="top" wrapText="1"/>
    </xf>
    <xf numFmtId="0" fontId="12" fillId="0" borderId="358" xfId="0" applyFont="1" applyFill="1" applyBorder="1" applyAlignment="1">
      <alignment horizontal="left" vertical="top" wrapText="1"/>
    </xf>
    <xf numFmtId="0" fontId="12" fillId="0" borderId="359" xfId="0" applyFont="1" applyFill="1" applyBorder="1" applyAlignment="1">
      <alignment horizontal="left" vertical="top" wrapText="1"/>
    </xf>
    <xf numFmtId="0" fontId="12" fillId="0" borderId="358" xfId="0" applyFont="1" applyFill="1" applyBorder="1" applyAlignment="1">
      <alignment horizontal="center" vertical="top" wrapText="1"/>
    </xf>
    <xf numFmtId="0" fontId="12" fillId="0" borderId="359" xfId="0" applyFont="1" applyFill="1" applyBorder="1" applyAlignment="1">
      <alignment horizontal="center" vertical="top" wrapText="1"/>
    </xf>
    <xf numFmtId="0" fontId="5" fillId="0" borderId="360" xfId="0" applyFont="1" applyFill="1" applyBorder="1" applyAlignment="1">
      <alignment horizontal="center" vertical="top" wrapText="1"/>
    </xf>
    <xf numFmtId="0" fontId="12" fillId="0" borderId="361" xfId="0" applyFont="1" applyFill="1" applyBorder="1" applyAlignment="1">
      <alignment horizontal="center" vertical="top" wrapText="1"/>
    </xf>
    <xf numFmtId="0" fontId="5" fillId="0" borderId="468" xfId="0" applyFont="1" applyFill="1" applyBorder="1" applyAlignment="1">
      <alignment horizontal="center" vertical="center" wrapText="1"/>
    </xf>
    <xf numFmtId="0" fontId="51" fillId="0" borderId="456" xfId="7" applyFont="1" applyFill="1" applyBorder="1" applyAlignment="1">
      <alignment vertical="center" wrapText="1"/>
    </xf>
    <xf numFmtId="0" fontId="55" fillId="0" borderId="456" xfId="7" applyFont="1" applyFill="1" applyBorder="1" applyAlignment="1">
      <alignment vertical="center" wrapText="1"/>
    </xf>
    <xf numFmtId="49" fontId="12" fillId="0" borderId="16" xfId="0" applyNumberFormat="1" applyFont="1" applyFill="1" applyBorder="1" applyAlignment="1">
      <alignment horizontal="left" vertical="center" wrapText="1"/>
    </xf>
    <xf numFmtId="0" fontId="12" fillId="0" borderId="52" xfId="0" applyFont="1" applyFill="1" applyBorder="1" applyAlignment="1">
      <alignment horizontal="left" vertical="center" wrapText="1"/>
    </xf>
    <xf numFmtId="0" fontId="12" fillId="0" borderId="4" xfId="10" applyFont="1" applyFill="1" applyBorder="1" applyAlignment="1">
      <alignment horizontal="center" vertical="center" wrapText="1"/>
    </xf>
    <xf numFmtId="0" fontId="12" fillId="0" borderId="17" xfId="10" applyFont="1" applyFill="1" applyBorder="1" applyAlignment="1">
      <alignment horizontal="center" vertical="center" wrapText="1"/>
    </xf>
    <xf numFmtId="0" fontId="5" fillId="0" borderId="21" xfId="10" applyFont="1" applyFill="1" applyBorder="1" applyAlignment="1">
      <alignment horizontal="center" vertical="center" wrapText="1"/>
    </xf>
    <xf numFmtId="0" fontId="12" fillId="0" borderId="469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5" fillId="0" borderId="149" xfId="7" applyFont="1" applyFill="1" applyBorder="1" applyAlignment="1">
      <alignment horizontal="center" vertical="center" wrapText="1"/>
    </xf>
    <xf numFmtId="0" fontId="5" fillId="0" borderId="23" xfId="7" applyFont="1" applyFill="1" applyBorder="1" applyAlignment="1">
      <alignment horizontal="center" vertical="center" wrapText="1"/>
    </xf>
    <xf numFmtId="0" fontId="5" fillId="0" borderId="470" xfId="7" applyFont="1" applyFill="1" applyBorder="1" applyAlignment="1">
      <alignment horizontal="center" vertical="center" wrapText="1"/>
    </xf>
    <xf numFmtId="0" fontId="5" fillId="0" borderId="130" xfId="7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445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471" xfId="0" applyFont="1" applyFill="1" applyBorder="1" applyAlignment="1">
      <alignment horizontal="center" vertical="center" wrapText="1"/>
    </xf>
    <xf numFmtId="0" fontId="5" fillId="0" borderId="472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4" fillId="0" borderId="466" xfId="4" applyFont="1" applyFill="1" applyBorder="1" applyAlignment="1">
      <alignment horizontal="center" vertical="center" wrapText="1"/>
    </xf>
    <xf numFmtId="0" fontId="4" fillId="0" borderId="448" xfId="4" applyFont="1" applyFill="1" applyBorder="1" applyAlignment="1">
      <alignment horizontal="center" vertical="center" wrapText="1"/>
    </xf>
    <xf numFmtId="0" fontId="4" fillId="0" borderId="446" xfId="4" applyFont="1" applyFill="1" applyBorder="1" applyAlignment="1">
      <alignment horizontal="center" vertical="center" wrapText="1"/>
    </xf>
    <xf numFmtId="0" fontId="4" fillId="0" borderId="447" xfId="4" applyFont="1" applyFill="1" applyBorder="1" applyAlignment="1">
      <alignment horizontal="center" vertical="center" wrapText="1"/>
    </xf>
    <xf numFmtId="0" fontId="16" fillId="0" borderId="475" xfId="0" applyFont="1" applyFill="1" applyBorder="1" applyAlignment="1">
      <alignment horizontal="center" vertical="center" wrapText="1"/>
    </xf>
    <xf numFmtId="0" fontId="16" fillId="0" borderId="476" xfId="0" applyFont="1" applyFill="1" applyBorder="1" applyAlignment="1">
      <alignment horizontal="center" vertical="center" wrapText="1"/>
    </xf>
    <xf numFmtId="0" fontId="16" fillId="0" borderId="477" xfId="0" applyFont="1" applyFill="1" applyBorder="1" applyAlignment="1">
      <alignment horizontal="center" vertical="center" wrapText="1"/>
    </xf>
    <xf numFmtId="0" fontId="16" fillId="0" borderId="478" xfId="0" applyFont="1" applyFill="1" applyBorder="1" applyAlignment="1">
      <alignment horizontal="center" vertical="center" wrapText="1"/>
    </xf>
    <xf numFmtId="0" fontId="16" fillId="0" borderId="313" xfId="0" applyFont="1" applyFill="1" applyBorder="1" applyAlignment="1">
      <alignment horizontal="center" vertical="center" wrapText="1"/>
    </xf>
    <xf numFmtId="0" fontId="88" fillId="0" borderId="476" xfId="0" applyFont="1" applyFill="1" applyBorder="1" applyAlignment="1">
      <alignment horizontal="center" vertical="center" wrapText="1"/>
    </xf>
    <xf numFmtId="0" fontId="88" fillId="0" borderId="477" xfId="0" applyFont="1" applyFill="1" applyBorder="1" applyAlignment="1">
      <alignment horizontal="center" vertical="center" wrapText="1"/>
    </xf>
    <xf numFmtId="0" fontId="51" fillId="0" borderId="480" xfId="0" applyFont="1" applyFill="1" applyBorder="1" applyAlignment="1">
      <alignment horizontal="center" vertical="center" wrapText="1"/>
    </xf>
    <xf numFmtId="0" fontId="51" fillId="0" borderId="130" xfId="0" applyFont="1" applyFill="1" applyBorder="1" applyAlignment="1">
      <alignment horizontal="center" vertical="center" wrapText="1"/>
    </xf>
    <xf numFmtId="0" fontId="51" fillId="0" borderId="470" xfId="0" applyFont="1" applyFill="1" applyBorder="1" applyAlignment="1">
      <alignment horizontal="center" vertical="center" wrapText="1"/>
    </xf>
    <xf numFmtId="0" fontId="12" fillId="0" borderId="456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445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480" xfId="0" applyFont="1" applyFill="1" applyBorder="1" applyAlignment="1">
      <alignment horizontal="left"/>
    </xf>
    <xf numFmtId="0" fontId="12" fillId="0" borderId="481" xfId="0" applyFont="1" applyFill="1" applyBorder="1" applyAlignment="1">
      <alignment horizontal="left"/>
    </xf>
    <xf numFmtId="0" fontId="12" fillId="0" borderId="480" xfId="0" applyFont="1" applyFill="1" applyBorder="1" applyAlignment="1">
      <alignment horizontal="center"/>
    </xf>
    <xf numFmtId="0" fontId="12" fillId="0" borderId="481" xfId="0" applyFont="1" applyFill="1" applyBorder="1" applyAlignment="1">
      <alignment horizontal="center"/>
    </xf>
    <xf numFmtId="0" fontId="12" fillId="0" borderId="470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102" fillId="0" borderId="25" xfId="0" applyFont="1" applyFill="1" applyBorder="1" applyAlignment="1">
      <alignment horizontal="center" vertical="center" wrapText="1"/>
    </xf>
    <xf numFmtId="0" fontId="102" fillId="0" borderId="41" xfId="0" applyFont="1" applyFill="1" applyBorder="1" applyAlignment="1">
      <alignment horizontal="center" vertical="center" wrapText="1"/>
    </xf>
    <xf numFmtId="0" fontId="102" fillId="0" borderId="54" xfId="0" applyFont="1" applyFill="1" applyBorder="1" applyAlignment="1">
      <alignment horizontal="center" vertical="center" wrapText="1"/>
    </xf>
    <xf numFmtId="0" fontId="102" fillId="0" borderId="470" xfId="0" applyFont="1" applyFill="1" applyBorder="1" applyAlignment="1">
      <alignment horizontal="center" vertical="center" wrapText="1"/>
    </xf>
    <xf numFmtId="0" fontId="102" fillId="0" borderId="481" xfId="0" applyFont="1" applyFill="1" applyBorder="1" applyAlignment="1">
      <alignment horizontal="center" vertical="center" wrapText="1"/>
    </xf>
    <xf numFmtId="0" fontId="102" fillId="0" borderId="2" xfId="0" applyFont="1" applyFill="1" applyBorder="1" applyAlignment="1">
      <alignment horizontal="center" vertical="center" wrapText="1"/>
    </xf>
    <xf numFmtId="0" fontId="7" fillId="0" borderId="466" xfId="4" applyFont="1" applyFill="1" applyBorder="1" applyAlignment="1">
      <alignment horizontal="center" vertical="center" wrapText="1"/>
    </xf>
    <xf numFmtId="0" fontId="7" fillId="0" borderId="448" xfId="4" applyFont="1" applyFill="1" applyBorder="1" applyAlignment="1">
      <alignment horizontal="center" vertical="center" wrapText="1"/>
    </xf>
    <xf numFmtId="0" fontId="7" fillId="0" borderId="446" xfId="4" applyFont="1" applyFill="1" applyBorder="1" applyAlignment="1">
      <alignment horizontal="center" vertical="center" wrapText="1"/>
    </xf>
    <xf numFmtId="0" fontId="7" fillId="0" borderId="447" xfId="4" applyFont="1" applyFill="1" applyBorder="1" applyAlignment="1">
      <alignment horizontal="center" vertical="center" wrapText="1"/>
    </xf>
    <xf numFmtId="0" fontId="51" fillId="0" borderId="16" xfId="0" applyFont="1" applyFill="1" applyBorder="1" applyAlignment="1">
      <alignment horizontal="center" vertical="center"/>
    </xf>
    <xf numFmtId="0" fontId="51" fillId="0" borderId="448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445" xfId="0" applyFont="1" applyFill="1" applyBorder="1" applyAlignment="1">
      <alignment horizontal="center" vertical="center"/>
    </xf>
    <xf numFmtId="0" fontId="51" fillId="0" borderId="447" xfId="0" applyFont="1" applyFill="1" applyBorder="1" applyAlignment="1">
      <alignment horizontal="center" vertical="center"/>
    </xf>
    <xf numFmtId="0" fontId="51" fillId="0" borderId="485" xfId="0" applyFont="1" applyFill="1" applyBorder="1" applyAlignment="1">
      <alignment horizontal="center" vertical="center"/>
    </xf>
    <xf numFmtId="0" fontId="12" fillId="0" borderId="362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470" xfId="0" applyFont="1" applyFill="1" applyBorder="1" applyAlignment="1">
      <alignment horizontal="center" vertical="center"/>
    </xf>
    <xf numFmtId="0" fontId="5" fillId="0" borderId="481" xfId="0" applyFont="1" applyFill="1" applyBorder="1" applyAlignment="1">
      <alignment horizontal="center" vertical="center"/>
    </xf>
    <xf numFmtId="0" fontId="12" fillId="0" borderId="362" xfId="0" applyFont="1" applyFill="1" applyBorder="1" applyAlignment="1">
      <alignment horizontal="left" vertical="top"/>
    </xf>
    <xf numFmtId="0" fontId="12" fillId="0" borderId="355" xfId="0" applyFont="1" applyFill="1" applyBorder="1" applyAlignment="1">
      <alignment horizontal="left" vertical="top"/>
    </xf>
    <xf numFmtId="0" fontId="12" fillId="0" borderId="354" xfId="0" applyFont="1" applyFill="1" applyBorder="1" applyAlignment="1">
      <alignment horizontal="center" vertical="top"/>
    </xf>
    <xf numFmtId="0" fontId="12" fillId="0" borderId="355" xfId="0" applyFont="1" applyFill="1" applyBorder="1" applyAlignment="1">
      <alignment horizontal="center" vertical="top"/>
    </xf>
    <xf numFmtId="0" fontId="12" fillId="0" borderId="357" xfId="0" applyFont="1" applyFill="1" applyBorder="1" applyAlignment="1">
      <alignment horizontal="center" vertical="top"/>
    </xf>
    <xf numFmtId="0" fontId="5" fillId="0" borderId="424" xfId="0" applyFont="1" applyFill="1" applyBorder="1" applyAlignment="1">
      <alignment horizontal="center" vertical="center"/>
    </xf>
    <xf numFmtId="0" fontId="5" fillId="0" borderId="40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45" xfId="0" applyFont="1" applyFill="1" applyBorder="1" applyAlignment="1">
      <alignment horizontal="center" vertical="center"/>
    </xf>
    <xf numFmtId="0" fontId="5" fillId="0" borderId="486" xfId="0" applyFont="1" applyFill="1" applyBorder="1" applyAlignment="1">
      <alignment horizontal="center" vertical="center"/>
    </xf>
    <xf numFmtId="0" fontId="5" fillId="0" borderId="488" xfId="0" applyFont="1" applyFill="1" applyBorder="1" applyAlignment="1">
      <alignment horizontal="center" vertical="center"/>
    </xf>
    <xf numFmtId="0" fontId="5" fillId="0" borderId="489" xfId="0" applyFont="1" applyFill="1" applyBorder="1" applyAlignment="1">
      <alignment horizontal="center" vertical="center"/>
    </xf>
    <xf numFmtId="0" fontId="7" fillId="0" borderId="484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/>
    </xf>
    <xf numFmtId="0" fontId="12" fillId="0" borderId="495" xfId="0" applyFont="1" applyFill="1" applyBorder="1" applyAlignment="1">
      <alignment horizontal="center"/>
    </xf>
    <xf numFmtId="0" fontId="12" fillId="0" borderId="496" xfId="0" applyFont="1" applyFill="1" applyBorder="1" applyAlignment="1">
      <alignment horizontal="center"/>
    </xf>
    <xf numFmtId="0" fontId="12" fillId="0" borderId="497" xfId="0" applyFont="1" applyFill="1" applyBorder="1" applyAlignment="1">
      <alignment horizontal="center" vertical="top"/>
    </xf>
    <xf numFmtId="0" fontId="51" fillId="0" borderId="499" xfId="0" applyFont="1" applyFill="1" applyBorder="1" applyAlignment="1">
      <alignment horizontal="center" vertical="center"/>
    </xf>
    <xf numFmtId="0" fontId="51" fillId="0" borderId="500" xfId="0" applyFont="1" applyFill="1" applyBorder="1" applyAlignment="1">
      <alignment horizontal="center" vertical="center"/>
    </xf>
    <xf numFmtId="0" fontId="12" fillId="0" borderId="501" xfId="0" applyFont="1" applyFill="1" applyBorder="1" applyAlignment="1">
      <alignment horizontal="center"/>
    </xf>
    <xf numFmtId="0" fontId="12" fillId="0" borderId="502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12" fillId="0" borderId="504" xfId="0" applyFont="1" applyFill="1" applyBorder="1" applyAlignment="1">
      <alignment horizontal="center" vertical="top"/>
    </xf>
    <xf numFmtId="0" fontId="5" fillId="0" borderId="505" xfId="0" applyFont="1" applyFill="1" applyBorder="1" applyAlignment="1">
      <alignment horizontal="center" vertical="center"/>
    </xf>
    <xf numFmtId="0" fontId="5" fillId="0" borderId="427" xfId="0" applyFont="1" applyFill="1" applyBorder="1" applyAlignment="1">
      <alignment horizontal="center" vertical="center"/>
    </xf>
    <xf numFmtId="0" fontId="5" fillId="0" borderId="499" xfId="0" applyFont="1" applyFill="1" applyBorder="1" applyAlignment="1">
      <alignment horizontal="center" vertical="center"/>
    </xf>
    <xf numFmtId="0" fontId="5" fillId="0" borderId="500" xfId="0" applyFont="1" applyFill="1" applyBorder="1" applyAlignment="1">
      <alignment horizontal="center" vertical="center"/>
    </xf>
    <xf numFmtId="0" fontId="5" fillId="0" borderId="506" xfId="0" applyFont="1" applyFill="1" applyBorder="1" applyAlignment="1">
      <alignment horizontal="center" vertical="center"/>
    </xf>
    <xf numFmtId="0" fontId="5" fillId="0" borderId="503" xfId="0" applyFont="1" applyFill="1" applyBorder="1" applyAlignment="1">
      <alignment horizontal="center" vertical="center"/>
    </xf>
    <xf numFmtId="0" fontId="12" fillId="0" borderId="492" xfId="0" applyFont="1" applyFill="1" applyBorder="1" applyAlignment="1">
      <alignment horizontal="center"/>
    </xf>
    <xf numFmtId="0" fontId="12" fillId="0" borderId="493" xfId="0" applyFont="1" applyFill="1" applyBorder="1" applyAlignment="1">
      <alignment horizontal="center"/>
    </xf>
    <xf numFmtId="0" fontId="12" fillId="0" borderId="494" xfId="0" applyFont="1" applyFill="1" applyBorder="1" applyAlignment="1">
      <alignment horizontal="center" vertical="top"/>
    </xf>
    <xf numFmtId="0" fontId="5" fillId="0" borderId="300" xfId="0" applyFont="1" applyFill="1" applyBorder="1" applyAlignment="1">
      <alignment horizontal="center" vertical="center"/>
    </xf>
    <xf numFmtId="0" fontId="12" fillId="0" borderId="508" xfId="0" applyFont="1" applyFill="1" applyBorder="1" applyAlignment="1">
      <alignment horizontal="center"/>
    </xf>
    <xf numFmtId="0" fontId="12" fillId="0" borderId="509" xfId="0" applyFont="1" applyFill="1" applyBorder="1" applyAlignment="1">
      <alignment horizontal="center"/>
    </xf>
    <xf numFmtId="0" fontId="12" fillId="0" borderId="511" xfId="0" applyFont="1" applyFill="1" applyBorder="1" applyAlignment="1">
      <alignment horizontal="center" vertical="top"/>
    </xf>
    <xf numFmtId="0" fontId="5" fillId="0" borderId="510" xfId="0" applyFont="1" applyFill="1" applyBorder="1" applyAlignment="1">
      <alignment horizontal="center" vertical="center"/>
    </xf>
    <xf numFmtId="0" fontId="5" fillId="0" borderId="513" xfId="0" applyFont="1" applyFill="1" applyBorder="1" applyAlignment="1">
      <alignment horizontal="center"/>
    </xf>
    <xf numFmtId="0" fontId="5" fillId="0" borderId="514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 vertical="center"/>
    </xf>
    <xf numFmtId="0" fontId="5" fillId="0" borderId="515" xfId="0" applyFont="1" applyFill="1" applyBorder="1" applyAlignment="1">
      <alignment horizontal="center" vertical="top"/>
    </xf>
    <xf numFmtId="0" fontId="5" fillId="0" borderId="426" xfId="0" applyFont="1" applyFill="1" applyBorder="1" applyAlignment="1">
      <alignment horizontal="center" vertical="center"/>
    </xf>
    <xf numFmtId="0" fontId="5" fillId="0" borderId="516" xfId="0" applyFont="1" applyFill="1" applyBorder="1" applyAlignment="1">
      <alignment horizontal="center" vertical="center"/>
    </xf>
    <xf numFmtId="0" fontId="5" fillId="0" borderId="241" xfId="0" applyFont="1" applyFill="1" applyBorder="1" applyAlignment="1">
      <alignment horizontal="center" vertical="center"/>
    </xf>
    <xf numFmtId="0" fontId="51" fillId="0" borderId="518" xfId="0" applyFont="1" applyFill="1" applyBorder="1" applyAlignment="1">
      <alignment horizontal="center" vertical="center"/>
    </xf>
    <xf numFmtId="0" fontId="5" fillId="0" borderId="519" xfId="0" applyFont="1" applyFill="1" applyBorder="1" applyAlignment="1">
      <alignment horizontal="center"/>
    </xf>
    <xf numFmtId="0" fontId="5" fillId="0" borderId="520" xfId="0" applyFont="1" applyFill="1" applyBorder="1" applyAlignment="1">
      <alignment horizontal="center"/>
    </xf>
    <xf numFmtId="0" fontId="5" fillId="0" borderId="54" xfId="0" applyFont="1" applyFill="1" applyBorder="1" applyAlignment="1">
      <alignment horizontal="center" vertical="center"/>
    </xf>
    <xf numFmtId="0" fontId="5" fillId="0" borderId="156" xfId="0" applyFont="1" applyFill="1" applyBorder="1" applyAlignment="1">
      <alignment horizontal="center" vertical="center"/>
    </xf>
    <xf numFmtId="0" fontId="5" fillId="0" borderId="521" xfId="0" applyFont="1" applyFill="1" applyBorder="1" applyAlignment="1">
      <alignment horizontal="center" vertical="top"/>
    </xf>
    <xf numFmtId="0" fontId="5" fillId="0" borderId="416" xfId="0" applyFont="1" applyFill="1" applyBorder="1" applyAlignment="1">
      <alignment horizontal="center" vertical="center"/>
    </xf>
    <xf numFmtId="0" fontId="5" fillId="0" borderId="518" xfId="0" applyFont="1" applyFill="1" applyBorder="1" applyAlignment="1">
      <alignment horizontal="center" vertical="center"/>
    </xf>
    <xf numFmtId="0" fontId="5" fillId="0" borderId="132" xfId="0" applyFont="1" applyFill="1" applyBorder="1" applyAlignment="1">
      <alignment horizontal="center" vertical="center"/>
    </xf>
    <xf numFmtId="0" fontId="5" fillId="0" borderId="117" xfId="0" applyFont="1" applyFill="1" applyBorder="1" applyAlignment="1">
      <alignment horizontal="center" vertical="center"/>
    </xf>
    <xf numFmtId="0" fontId="51" fillId="0" borderId="516" xfId="0" applyFont="1" applyFill="1" applyBorder="1" applyAlignment="1">
      <alignment horizontal="center" vertical="center"/>
    </xf>
    <xf numFmtId="0" fontId="5" fillId="0" borderId="523" xfId="0" applyFont="1" applyFill="1" applyBorder="1" applyAlignment="1">
      <alignment horizontal="center" vertical="center"/>
    </xf>
    <xf numFmtId="0" fontId="51" fillId="0" borderId="525" xfId="0" applyFont="1" applyFill="1" applyBorder="1" applyAlignment="1">
      <alignment horizontal="center" vertical="center"/>
    </xf>
    <xf numFmtId="0" fontId="5" fillId="0" borderId="508" xfId="0" applyFont="1" applyFill="1" applyBorder="1" applyAlignment="1">
      <alignment horizontal="center"/>
    </xf>
    <xf numFmtId="0" fontId="12" fillId="0" borderId="526" xfId="0" applyFont="1" applyFill="1" applyBorder="1" applyAlignment="1">
      <alignment horizontal="center"/>
    </xf>
    <xf numFmtId="0" fontId="5" fillId="0" borderId="509" xfId="0" applyFont="1" applyFill="1" applyBorder="1" applyAlignment="1">
      <alignment horizontal="center"/>
    </xf>
    <xf numFmtId="0" fontId="12" fillId="0" borderId="527" xfId="0" applyFont="1" applyFill="1" applyBorder="1" applyAlignment="1">
      <alignment horizontal="center"/>
    </xf>
    <xf numFmtId="0" fontId="5" fillId="0" borderId="511" xfId="0" applyFont="1" applyFill="1" applyBorder="1" applyAlignment="1">
      <alignment horizontal="center" vertical="top"/>
    </xf>
    <xf numFmtId="0" fontId="12" fillId="0" borderId="528" xfId="0" applyFont="1" applyFill="1" applyBorder="1" applyAlignment="1">
      <alignment horizontal="center" vertical="top"/>
    </xf>
    <xf numFmtId="0" fontId="5" fillId="0" borderId="529" xfId="0" applyFont="1" applyFill="1" applyBorder="1" applyAlignment="1">
      <alignment horizontal="center" vertical="center"/>
    </xf>
    <xf numFmtId="0" fontId="5" fillId="0" borderId="305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/>
    </xf>
    <xf numFmtId="0" fontId="5" fillId="0" borderId="480" xfId="0" applyFont="1" applyFill="1" applyBorder="1" applyAlignment="1">
      <alignment horizontal="center" vertical="center"/>
    </xf>
    <xf numFmtId="0" fontId="5" fillId="0" borderId="533" xfId="0" applyFont="1" applyFill="1" applyBorder="1" applyAlignment="1">
      <alignment horizontal="center" vertical="center"/>
    </xf>
    <xf numFmtId="0" fontId="88" fillId="0" borderId="436" xfId="0" applyFont="1" applyFill="1" applyBorder="1" applyAlignment="1">
      <alignment horizontal="center" vertical="center"/>
    </xf>
    <xf numFmtId="0" fontId="88" fillId="0" borderId="512" xfId="0" applyFont="1" applyFill="1" applyBorder="1" applyAlignment="1">
      <alignment horizontal="center" vertical="center"/>
    </xf>
    <xf numFmtId="0" fontId="88" fillId="0" borderId="517" xfId="0" applyFont="1" applyFill="1" applyBorder="1" applyAlignment="1">
      <alignment horizontal="center" vertical="center"/>
    </xf>
    <xf numFmtId="0" fontId="88" fillId="0" borderId="491" xfId="0" applyFont="1" applyFill="1" applyBorder="1" applyAlignment="1">
      <alignment horizontal="center" vertical="center"/>
    </xf>
    <xf numFmtId="0" fontId="88" fillId="0" borderId="490" xfId="0" applyFont="1" applyFill="1" applyBorder="1" applyAlignment="1">
      <alignment horizontal="center" vertical="center"/>
    </xf>
    <xf numFmtId="0" fontId="88" fillId="0" borderId="524" xfId="0" applyFont="1" applyFill="1" applyBorder="1" applyAlignment="1">
      <alignment horizontal="center" vertical="center"/>
    </xf>
    <xf numFmtId="0" fontId="88" fillId="0" borderId="507" xfId="0" applyFont="1" applyFill="1" applyBorder="1" applyAlignment="1">
      <alignment horizontal="center" vertical="center"/>
    </xf>
    <xf numFmtId="0" fontId="88" fillId="0" borderId="522" xfId="0" applyFont="1" applyFill="1" applyBorder="1" applyAlignment="1">
      <alignment horizontal="center" vertical="center"/>
    </xf>
    <xf numFmtId="0" fontId="88" fillId="0" borderId="498" xfId="0" applyFont="1" applyFill="1" applyBorder="1" applyAlignment="1">
      <alignment horizontal="center" vertical="center"/>
    </xf>
    <xf numFmtId="0" fontId="88" fillId="0" borderId="532" xfId="0" applyFont="1" applyFill="1" applyBorder="1" applyAlignment="1">
      <alignment horizontal="center" vertical="center"/>
    </xf>
    <xf numFmtId="0" fontId="88" fillId="0" borderId="530" xfId="0" applyFont="1" applyFill="1" applyBorder="1" applyAlignment="1">
      <alignment horizontal="center" vertical="center"/>
    </xf>
    <xf numFmtId="0" fontId="88" fillId="0" borderId="488" xfId="0" applyFont="1" applyFill="1" applyBorder="1" applyAlignment="1">
      <alignment horizontal="center" vertical="center"/>
    </xf>
    <xf numFmtId="0" fontId="88" fillId="0" borderId="489" xfId="0" applyFont="1" applyFill="1" applyBorder="1" applyAlignment="1">
      <alignment horizontal="center" vertical="center"/>
    </xf>
    <xf numFmtId="0" fontId="88" fillId="0" borderId="533" xfId="0" applyFont="1" applyFill="1" applyBorder="1" applyAlignment="1">
      <alignment horizontal="center" vertical="center"/>
    </xf>
    <xf numFmtId="0" fontId="12" fillId="0" borderId="534" xfId="0" applyFont="1" applyFill="1" applyBorder="1" applyAlignment="1">
      <alignment horizontal="left" vertical="top"/>
    </xf>
    <xf numFmtId="0" fontId="12" fillId="0" borderId="202" xfId="0" applyFont="1" applyFill="1" applyBorder="1" applyAlignment="1">
      <alignment horizontal="left" vertical="top"/>
    </xf>
    <xf numFmtId="0" fontId="12" fillId="0" borderId="378" xfId="0" applyFont="1" applyFill="1" applyBorder="1" applyAlignment="1">
      <alignment horizontal="center" vertical="top"/>
    </xf>
    <xf numFmtId="0" fontId="12" fillId="0" borderId="535" xfId="0" applyFont="1" applyFill="1" applyBorder="1" applyAlignment="1">
      <alignment horizontal="center" vertical="top"/>
    </xf>
    <xf numFmtId="0" fontId="5" fillId="0" borderId="536" xfId="0" applyFont="1" applyFill="1" applyBorder="1" applyAlignment="1">
      <alignment horizontal="center" vertical="top"/>
    </xf>
    <xf numFmtId="0" fontId="12" fillId="0" borderId="201" xfId="0" applyFont="1" applyFill="1" applyBorder="1" applyAlignment="1">
      <alignment horizontal="center" vertical="top"/>
    </xf>
    <xf numFmtId="0" fontId="12" fillId="0" borderId="202" xfId="0" applyFont="1" applyFill="1" applyBorder="1" applyAlignment="1">
      <alignment horizontal="center" vertical="top"/>
    </xf>
    <xf numFmtId="0" fontId="12" fillId="0" borderId="537" xfId="0" applyFont="1" applyFill="1" applyBorder="1" applyAlignment="1">
      <alignment horizontal="center" vertical="top"/>
    </xf>
    <xf numFmtId="0" fontId="5" fillId="0" borderId="538" xfId="0" applyFont="1" applyFill="1" applyBorder="1" applyAlignment="1">
      <alignment horizontal="center" vertical="top"/>
    </xf>
    <xf numFmtId="0" fontId="12" fillId="0" borderId="539" xfId="0" applyFont="1" applyFill="1" applyBorder="1" applyAlignment="1">
      <alignment horizontal="center" vertical="top"/>
    </xf>
    <xf numFmtId="0" fontId="5" fillId="0" borderId="535" xfId="0" applyFont="1" applyFill="1" applyBorder="1" applyAlignment="1">
      <alignment horizontal="center" vertical="top"/>
    </xf>
    <xf numFmtId="0" fontId="12" fillId="0" borderId="540" xfId="0" applyFont="1" applyFill="1" applyBorder="1" applyAlignment="1">
      <alignment horizontal="center" vertical="top"/>
    </xf>
    <xf numFmtId="0" fontId="12" fillId="0" borderId="541" xfId="0" applyFont="1" applyFill="1" applyBorder="1" applyAlignment="1">
      <alignment horizontal="center" vertical="top"/>
    </xf>
    <xf numFmtId="0" fontId="12" fillId="0" borderId="56" xfId="0" applyFont="1" applyFill="1" applyBorder="1" applyAlignment="1">
      <alignment vertical="center"/>
    </xf>
    <xf numFmtId="0" fontId="12" fillId="0" borderId="26" xfId="0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12" fillId="0" borderId="37" xfId="0" applyFont="1" applyFill="1" applyBorder="1" applyAlignment="1">
      <alignment vertical="center"/>
    </xf>
    <xf numFmtId="0" fontId="12" fillId="0" borderId="34" xfId="0" applyFont="1" applyFill="1" applyBorder="1" applyAlignment="1">
      <alignment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/>
    </xf>
    <xf numFmtId="0" fontId="12" fillId="0" borderId="543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12" fillId="0" borderId="237" xfId="0" applyFont="1" applyFill="1" applyBorder="1" applyAlignment="1">
      <alignment vertical="center"/>
    </xf>
    <xf numFmtId="0" fontId="12" fillId="0" borderId="223" xfId="0" applyFont="1" applyFill="1" applyBorder="1" applyAlignment="1">
      <alignment vertical="center"/>
    </xf>
    <xf numFmtId="0" fontId="5" fillId="0" borderId="244" xfId="0" applyFont="1" applyFill="1" applyBorder="1" applyAlignment="1">
      <alignment vertical="center"/>
    </xf>
    <xf numFmtId="0" fontId="12" fillId="0" borderId="238" xfId="0" applyFont="1" applyFill="1" applyBorder="1" applyAlignment="1">
      <alignment vertical="center"/>
    </xf>
    <xf numFmtId="0" fontId="12" fillId="0" borderId="222" xfId="0" applyFont="1" applyFill="1" applyBorder="1" applyAlignment="1">
      <alignment vertical="center"/>
    </xf>
    <xf numFmtId="0" fontId="5" fillId="0" borderId="218" xfId="0" applyFont="1" applyFill="1" applyBorder="1" applyAlignment="1">
      <alignment horizontal="center" vertical="center"/>
    </xf>
    <xf numFmtId="0" fontId="5" fillId="0" borderId="223" xfId="0" applyFont="1" applyFill="1" applyBorder="1" applyAlignment="1">
      <alignment vertical="center"/>
    </xf>
    <xf numFmtId="0" fontId="12" fillId="0" borderId="545" xfId="0" applyFont="1" applyFill="1" applyBorder="1" applyAlignment="1">
      <alignment vertical="center"/>
    </xf>
    <xf numFmtId="0" fontId="5" fillId="0" borderId="218" xfId="0" applyFont="1" applyFill="1" applyBorder="1" applyAlignment="1">
      <alignment vertical="center"/>
    </xf>
    <xf numFmtId="0" fontId="51" fillId="0" borderId="449" xfId="0" applyFont="1" applyFill="1" applyBorder="1" applyAlignment="1">
      <alignment horizontal="center" vertical="center" wrapText="1"/>
    </xf>
    <xf numFmtId="0" fontId="51" fillId="0" borderId="448" xfId="0" applyFont="1" applyFill="1" applyBorder="1" applyAlignment="1">
      <alignment horizontal="center" vertical="center" wrapText="1"/>
    </xf>
    <xf numFmtId="0" fontId="51" fillId="0" borderId="342" xfId="0" applyFont="1" applyFill="1" applyBorder="1" applyAlignment="1">
      <alignment horizontal="center" vertical="center" wrapText="1"/>
    </xf>
    <xf numFmtId="49" fontId="12" fillId="0" borderId="19" xfId="0" applyNumberFormat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left" vertical="center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6" xfId="0" applyFont="1" applyFill="1" applyBorder="1" applyAlignment="1">
      <alignment horizontal="center" vertical="center" wrapText="1"/>
    </xf>
    <xf numFmtId="0" fontId="51" fillId="0" borderId="57" xfId="0" applyFont="1" applyFill="1" applyBorder="1" applyAlignment="1">
      <alignment horizontal="center" vertical="center" wrapText="1"/>
    </xf>
    <xf numFmtId="0" fontId="55" fillId="0" borderId="34" xfId="0" applyFont="1" applyFill="1" applyBorder="1" applyAlignment="1">
      <alignment horizontal="center" vertical="center"/>
    </xf>
    <xf numFmtId="0" fontId="55" fillId="0" borderId="26" xfId="0" applyFont="1" applyFill="1" applyBorder="1" applyAlignment="1">
      <alignment horizontal="center" vertical="center"/>
    </xf>
    <xf numFmtId="0" fontId="51" fillId="0" borderId="5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3" fillId="0" borderId="250" xfId="0" applyFont="1" applyFill="1" applyBorder="1" applyAlignment="1">
      <alignment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" fillId="0" borderId="487" xfId="0" applyFont="1" applyFill="1" applyBorder="1" applyAlignment="1">
      <alignment horizontal="center" vertical="center" wrapText="1"/>
    </xf>
    <xf numFmtId="0" fontId="5" fillId="0" borderId="548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51" fillId="0" borderId="445" xfId="0" applyFont="1" applyFill="1" applyBorder="1" applyAlignment="1">
      <alignment horizontal="center" vertical="center" wrapText="1"/>
    </xf>
    <xf numFmtId="0" fontId="63" fillId="0" borderId="424" xfId="0" applyFont="1" applyFill="1" applyBorder="1" applyAlignment="1">
      <alignment vertical="center" wrapText="1"/>
    </xf>
    <xf numFmtId="0" fontId="63" fillId="0" borderId="409" xfId="0" applyFont="1" applyFill="1" applyBorder="1" applyAlignment="1">
      <alignment vertical="center" wrapText="1"/>
    </xf>
    <xf numFmtId="0" fontId="4" fillId="0" borderId="557" xfId="4" applyFont="1" applyFill="1" applyBorder="1" applyAlignment="1">
      <alignment horizontal="center" vertical="center" wrapText="1"/>
    </xf>
    <xf numFmtId="0" fontId="4" fillId="0" borderId="445" xfId="4" applyFont="1" applyFill="1" applyBorder="1" applyAlignment="1">
      <alignment horizontal="center" vertical="center" wrapText="1"/>
    </xf>
    <xf numFmtId="0" fontId="88" fillId="0" borderId="560" xfId="0" applyFont="1" applyFill="1" applyBorder="1" applyAlignment="1">
      <alignment horizontal="center" vertical="center" wrapText="1"/>
    </xf>
    <xf numFmtId="0" fontId="88" fillId="0" borderId="559" xfId="0" applyFont="1" applyFill="1" applyBorder="1" applyAlignment="1">
      <alignment horizontal="center" vertical="center" wrapText="1"/>
    </xf>
    <xf numFmtId="0" fontId="88" fillId="0" borderId="561" xfId="0" applyFont="1" applyFill="1" applyBorder="1" applyAlignment="1">
      <alignment horizontal="center" vertical="center" wrapText="1"/>
    </xf>
    <xf numFmtId="0" fontId="12" fillId="0" borderId="562" xfId="0" applyFont="1" applyFill="1" applyBorder="1" applyAlignment="1">
      <alignment horizontal="left"/>
    </xf>
    <xf numFmtId="0" fontId="12" fillId="0" borderId="372" xfId="0" applyFont="1" applyFill="1" applyBorder="1" applyAlignment="1">
      <alignment horizontal="left"/>
    </xf>
    <xf numFmtId="0" fontId="12" fillId="0" borderId="562" xfId="0" applyFont="1" applyFill="1" applyBorder="1" applyAlignment="1">
      <alignment horizontal="center"/>
    </xf>
    <xf numFmtId="0" fontId="12" fillId="0" borderId="372" xfId="0" applyFont="1" applyFill="1" applyBorder="1" applyAlignment="1">
      <alignment horizontal="center"/>
    </xf>
    <xf numFmtId="0" fontId="5" fillId="0" borderId="373" xfId="0" applyFont="1" applyFill="1" applyBorder="1" applyAlignment="1">
      <alignment horizontal="center"/>
    </xf>
    <xf numFmtId="0" fontId="12" fillId="0" borderId="374" xfId="0" applyFont="1" applyFill="1" applyBorder="1" applyAlignment="1">
      <alignment horizontal="center"/>
    </xf>
    <xf numFmtId="0" fontId="5" fillId="0" borderId="149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63" fillId="0" borderId="3" xfId="0" applyFont="1" applyFill="1" applyBorder="1" applyAlignment="1">
      <alignment vertical="center" wrapText="1"/>
    </xf>
    <xf numFmtId="0" fontId="63" fillId="0" borderId="23" xfId="0" applyFont="1" applyFill="1" applyBorder="1" applyAlignment="1">
      <alignment vertical="center" wrapText="1"/>
    </xf>
    <xf numFmtId="0" fontId="64" fillId="0" borderId="2" xfId="0" applyFont="1" applyFill="1" applyBorder="1" applyAlignment="1">
      <alignment vertical="center" wrapText="1"/>
    </xf>
    <xf numFmtId="0" fontId="86" fillId="10" borderId="41" xfId="0" applyFont="1" applyFill="1" applyBorder="1" applyAlignment="1">
      <alignment horizontal="left" vertical="center" wrapText="1"/>
    </xf>
    <xf numFmtId="0" fontId="101" fillId="10" borderId="25" xfId="26" applyFont="1" applyFill="1" applyBorder="1" applyAlignment="1">
      <alignment horizontal="center"/>
    </xf>
    <xf numFmtId="0" fontId="101" fillId="10" borderId="50" xfId="26" applyFont="1" applyFill="1" applyBorder="1" applyAlignment="1">
      <alignment horizontal="center"/>
    </xf>
    <xf numFmtId="0" fontId="101" fillId="10" borderId="51" xfId="26" applyFont="1" applyFill="1" applyBorder="1" applyAlignment="1">
      <alignment horizontal="center"/>
    </xf>
    <xf numFmtId="0" fontId="101" fillId="10" borderId="41" xfId="26" applyFont="1" applyFill="1" applyBorder="1" applyAlignment="1">
      <alignment horizontal="center"/>
    </xf>
    <xf numFmtId="0" fontId="101" fillId="10" borderId="30" xfId="26" applyFont="1" applyFill="1" applyBorder="1" applyAlignment="1">
      <alignment horizontal="center"/>
    </xf>
    <xf numFmtId="0" fontId="86" fillId="10" borderId="9" xfId="0" applyFont="1" applyFill="1" applyBorder="1" applyAlignment="1">
      <alignment horizontal="left" vertical="center" wrapText="1"/>
    </xf>
    <xf numFmtId="0" fontId="86" fillId="10" borderId="45" xfId="0" applyFont="1" applyFill="1" applyBorder="1" applyAlignment="1">
      <alignment horizontal="left" vertical="center" wrapText="1"/>
    </xf>
    <xf numFmtId="0" fontId="101" fillId="10" borderId="46" xfId="26" applyFont="1" applyFill="1" applyBorder="1" applyAlignment="1">
      <alignment horizontal="center"/>
    </xf>
    <xf numFmtId="0" fontId="101" fillId="10" borderId="166" xfId="26" applyFont="1" applyFill="1" applyBorder="1" applyAlignment="1">
      <alignment horizontal="center"/>
    </xf>
    <xf numFmtId="0" fontId="101" fillId="10" borderId="165" xfId="26" applyFont="1" applyFill="1" applyBorder="1" applyAlignment="1">
      <alignment horizontal="center"/>
    </xf>
    <xf numFmtId="0" fontId="101" fillId="10" borderId="168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0" fillId="4" borderId="563" xfId="3" quotePrefix="1" applyFont="1" applyFill="1" applyBorder="1" applyAlignment="1">
      <alignment horizontal="center" vertical="center" wrapText="1"/>
    </xf>
    <xf numFmtId="0" fontId="11" fillId="4" borderId="563" xfId="3" quotePrefix="1" applyFont="1" applyFill="1" applyBorder="1" applyAlignment="1">
      <alignment horizontal="center" vertical="center" wrapText="1"/>
    </xf>
    <xf numFmtId="0" fontId="4" fillId="4" borderId="564" xfId="3" quotePrefix="1" applyFont="1" applyFill="1" applyBorder="1" applyAlignment="1">
      <alignment horizontal="center" vertical="center" wrapText="1"/>
    </xf>
    <xf numFmtId="0" fontId="19" fillId="4" borderId="564" xfId="10" quotePrefix="1" applyFont="1" applyFill="1" applyBorder="1" applyAlignment="1">
      <alignment vertical="center" wrapText="1"/>
    </xf>
    <xf numFmtId="0" fontId="16" fillId="4" borderId="564" xfId="10" quotePrefix="1" applyFont="1" applyFill="1" applyBorder="1" applyAlignment="1">
      <alignment vertical="center" wrapText="1"/>
    </xf>
    <xf numFmtId="0" fontId="16" fillId="4" borderId="454" xfId="10" quotePrefix="1" applyFont="1" applyFill="1" applyBorder="1" applyAlignment="1">
      <alignment vertical="center" wrapText="1"/>
    </xf>
    <xf numFmtId="0" fontId="16" fillId="4" borderId="279" xfId="6" applyFont="1" applyFill="1" applyBorder="1" applyAlignment="1">
      <alignment vertical="center" wrapText="1"/>
    </xf>
    <xf numFmtId="0" fontId="16" fillId="4" borderId="280" xfId="6" applyFont="1" applyFill="1" applyBorder="1" applyAlignment="1">
      <alignment vertical="center" wrapText="1"/>
    </xf>
    <xf numFmtId="0" fontId="16" fillId="4" borderId="563" xfId="6" quotePrefix="1" applyFont="1" applyFill="1" applyBorder="1" applyAlignment="1">
      <alignment horizontal="center" vertical="center" wrapText="1"/>
    </xf>
    <xf numFmtId="0" fontId="16" fillId="4" borderId="518" xfId="3" quotePrefix="1" applyFont="1" applyFill="1" applyBorder="1" applyAlignment="1">
      <alignment horizontal="center" vertical="center" textRotation="255" wrapText="1"/>
    </xf>
    <xf numFmtId="0" fontId="16" fillId="4" borderId="503" xfId="3" quotePrefix="1" applyFont="1" applyFill="1" applyBorder="1" applyAlignment="1">
      <alignment horizontal="center" vertical="center" textRotation="255" wrapText="1"/>
    </xf>
    <xf numFmtId="0" fontId="16" fillId="4" borderId="459" xfId="3" quotePrefix="1" applyFont="1" applyFill="1" applyBorder="1" applyAlignment="1">
      <alignment horizontal="center" vertical="center" textRotation="255" wrapText="1"/>
    </xf>
    <xf numFmtId="0" fontId="17" fillId="4" borderId="351" xfId="6" quotePrefix="1" applyFont="1" applyFill="1" applyBorder="1" applyAlignment="1">
      <alignment vertical="center" wrapText="1"/>
    </xf>
    <xf numFmtId="0" fontId="17" fillId="4" borderId="386" xfId="6" quotePrefix="1" applyFont="1" applyFill="1" applyBorder="1" applyAlignment="1">
      <alignment vertical="center" wrapText="1"/>
    </xf>
    <xf numFmtId="0" fontId="16" fillId="4" borderId="516" xfId="6" quotePrefix="1" applyFont="1" applyFill="1" applyBorder="1" applyAlignment="1">
      <alignment vertical="center" wrapText="1"/>
    </xf>
    <xf numFmtId="0" fontId="17" fillId="4" borderId="500" xfId="6" quotePrefix="1" applyFont="1" applyFill="1" applyBorder="1" applyAlignment="1">
      <alignment vertical="center" wrapText="1"/>
    </xf>
    <xf numFmtId="0" fontId="16" fillId="4" borderId="499" xfId="6" quotePrefix="1" applyFont="1" applyFill="1" applyBorder="1" applyAlignment="1">
      <alignment vertical="center" wrapText="1"/>
    </xf>
    <xf numFmtId="0" fontId="16" fillId="4" borderId="349" xfId="6" quotePrefix="1" applyFont="1" applyFill="1" applyBorder="1" applyAlignment="1">
      <alignment vertical="center" wrapText="1"/>
    </xf>
    <xf numFmtId="0" fontId="16" fillId="4" borderId="388" xfId="6" quotePrefix="1" applyFont="1" applyFill="1" applyBorder="1" applyAlignment="1">
      <alignment vertical="center" wrapText="1"/>
    </xf>
    <xf numFmtId="0" fontId="16" fillId="4" borderId="389" xfId="6" quotePrefix="1" applyFont="1" applyFill="1" applyBorder="1" applyAlignment="1">
      <alignment vertical="center" wrapText="1"/>
    </xf>
    <xf numFmtId="0" fontId="17" fillId="4" borderId="279" xfId="10" quotePrefix="1" applyFont="1" applyFill="1" applyBorder="1" applyAlignment="1">
      <alignment vertical="center" wrapText="1"/>
    </xf>
    <xf numFmtId="0" fontId="17" fillId="4" borderId="248" xfId="10" quotePrefix="1" applyFont="1" applyFill="1" applyBorder="1" applyAlignment="1">
      <alignment vertical="center" wrapText="1"/>
    </xf>
    <xf numFmtId="0" fontId="17" fillId="4" borderId="280" xfId="10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vertical="center" wrapText="1"/>
    </xf>
    <xf numFmtId="0" fontId="17" fillId="4" borderId="281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317" xfId="10" quotePrefix="1" applyFont="1" applyFill="1" applyBorder="1" applyAlignment="1">
      <alignment vertical="center" wrapText="1"/>
    </xf>
    <xf numFmtId="0" fontId="16" fillId="4" borderId="248" xfId="6" applyFont="1" applyFill="1" applyBorder="1" applyAlignment="1">
      <alignment vertical="center" wrapText="1"/>
    </xf>
    <xf numFmtId="0" fontId="17" fillId="4" borderId="275" xfId="10" quotePrefix="1" applyFont="1" applyFill="1" applyBorder="1" applyAlignment="1">
      <alignment vertical="center" wrapText="1"/>
    </xf>
    <xf numFmtId="0" fontId="17" fillId="4" borderId="390" xfId="10" quotePrefix="1" applyFont="1" applyFill="1" applyBorder="1" applyAlignment="1">
      <alignment vertical="center" wrapText="1"/>
    </xf>
    <xf numFmtId="0" fontId="17" fillId="4" borderId="276" xfId="10" quotePrefix="1" applyFont="1" applyFill="1" applyBorder="1" applyAlignment="1">
      <alignment vertical="center" wrapText="1"/>
    </xf>
    <xf numFmtId="0" fontId="16" fillId="4" borderId="563" xfId="10" quotePrefix="1" applyFont="1" applyFill="1" applyBorder="1" applyAlignment="1">
      <alignment vertical="center" wrapText="1"/>
    </xf>
    <xf numFmtId="0" fontId="16" fillId="4" borderId="460" xfId="10" quotePrefix="1" applyFont="1" applyFill="1" applyBorder="1" applyAlignment="1">
      <alignment vertical="center" wrapText="1"/>
    </xf>
    <xf numFmtId="0" fontId="16" fillId="4" borderId="351" xfId="10" quotePrefix="1" applyFont="1" applyFill="1" applyBorder="1" applyAlignment="1">
      <alignment vertical="center" wrapText="1"/>
    </xf>
    <xf numFmtId="0" fontId="16" fillId="4" borderId="348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317" xfId="6" quotePrefix="1" applyFont="1" applyFill="1" applyBorder="1" applyAlignment="1">
      <alignment vertical="center" wrapText="1"/>
    </xf>
    <xf numFmtId="0" fontId="17" fillId="4" borderId="205" xfId="6" quotePrefix="1" applyFont="1" applyFill="1" applyBorder="1" applyAlignment="1">
      <alignment vertical="center" wrapText="1"/>
    </xf>
    <xf numFmtId="0" fontId="17" fillId="4" borderId="318" xfId="6" quotePrefix="1" applyFont="1" applyFill="1" applyBorder="1" applyAlignment="1">
      <alignment vertical="center" wrapText="1"/>
    </xf>
    <xf numFmtId="0" fontId="17" fillId="4" borderId="320" xfId="6" quotePrefix="1" applyFont="1" applyFill="1" applyBorder="1" applyAlignment="1">
      <alignment vertical="center" wrapText="1"/>
    </xf>
    <xf numFmtId="0" fontId="17" fillId="4" borderId="349" xfId="6" quotePrefix="1" applyFont="1" applyFill="1" applyBorder="1" applyAlignment="1">
      <alignment vertical="center" wrapText="1"/>
    </xf>
    <xf numFmtId="0" fontId="17" fillId="4" borderId="388" xfId="6" quotePrefix="1" applyFont="1" applyFill="1" applyBorder="1" applyAlignment="1">
      <alignment vertical="center" wrapText="1"/>
    </xf>
    <xf numFmtId="0" fontId="17" fillId="4" borderId="350" xfId="6" quotePrefix="1" applyFont="1" applyFill="1" applyBorder="1" applyAlignment="1">
      <alignment vertical="center" wrapText="1"/>
    </xf>
    <xf numFmtId="0" fontId="17" fillId="4" borderId="389" xfId="6" quotePrefix="1" applyFont="1" applyFill="1" applyBorder="1" applyAlignment="1">
      <alignment vertical="center" wrapText="1"/>
    </xf>
    <xf numFmtId="0" fontId="17" fillId="4" borderId="242" xfId="10" quotePrefix="1" applyFont="1" applyFill="1" applyBorder="1" applyAlignment="1">
      <alignment vertical="center" wrapText="1"/>
    </xf>
    <xf numFmtId="0" fontId="17" fillId="4" borderId="243" xfId="10" quotePrefix="1" applyFont="1" applyFill="1" applyBorder="1" applyAlignment="1">
      <alignment vertical="center" wrapText="1"/>
    </xf>
    <xf numFmtId="0" fontId="17" fillId="4" borderId="244" xfId="10" quotePrefix="1" applyFont="1" applyFill="1" applyBorder="1" applyAlignment="1">
      <alignment vertical="center" wrapText="1"/>
    </xf>
    <xf numFmtId="0" fontId="16" fillId="4" borderId="564" xfId="10" quotePrefix="1" applyFont="1" applyFill="1" applyBorder="1" applyAlignment="1">
      <alignment horizontal="center" vertical="center" wrapText="1"/>
    </xf>
    <xf numFmtId="0" fontId="16" fillId="4" borderId="454" xfId="10" quotePrefix="1" applyFont="1" applyFill="1" applyBorder="1" applyAlignment="1">
      <alignment horizontal="center" vertical="center" wrapText="1"/>
    </xf>
    <xf numFmtId="0" fontId="21" fillId="4" borderId="564" xfId="0" applyFont="1" applyFill="1" applyBorder="1" applyAlignment="1">
      <alignment horizontal="left" vertical="center" wrapText="1"/>
    </xf>
    <xf numFmtId="0" fontId="16" fillId="4" borderId="460" xfId="6" quotePrefix="1" applyFont="1" applyFill="1" applyBorder="1" applyAlignment="1">
      <alignment horizontal="center" vertical="center" wrapText="1"/>
    </xf>
    <xf numFmtId="0" fontId="16" fillId="4" borderId="564" xfId="6" quotePrefix="1" applyFont="1" applyFill="1" applyBorder="1" applyAlignment="1">
      <alignment horizontal="center" vertical="center" wrapText="1"/>
    </xf>
    <xf numFmtId="0" fontId="18" fillId="4" borderId="564" xfId="0" applyFont="1" applyFill="1" applyBorder="1" applyAlignment="1">
      <alignment horizontal="left" vertical="center" wrapText="1"/>
    </xf>
    <xf numFmtId="0" fontId="18" fillId="4" borderId="563" xfId="0" applyFont="1" applyFill="1" applyBorder="1" applyAlignment="1">
      <alignment horizontal="center" vertical="center"/>
    </xf>
    <xf numFmtId="0" fontId="18" fillId="4" borderId="460" xfId="0" applyFont="1" applyFill="1" applyBorder="1" applyAlignment="1">
      <alignment horizontal="center" vertical="center"/>
    </xf>
    <xf numFmtId="0" fontId="18" fillId="4" borderId="564" xfId="0" applyFont="1" applyFill="1" applyBorder="1" applyAlignment="1">
      <alignment horizontal="center" vertical="center"/>
    </xf>
    <xf numFmtId="0" fontId="17" fillId="4" borderId="254" xfId="10" quotePrefix="1" applyFont="1" applyFill="1" applyBorder="1" applyAlignment="1">
      <alignment horizontal="center" vertical="center" wrapText="1"/>
    </xf>
    <xf numFmtId="0" fontId="16" fillId="4" borderId="348" xfId="3" quotePrefix="1" applyFont="1" applyFill="1" applyBorder="1" applyAlignment="1">
      <alignment horizontal="center" vertical="center" textRotation="255" wrapText="1"/>
    </xf>
    <xf numFmtId="0" fontId="17" fillId="4" borderId="348" xfId="6" quotePrefix="1" applyFont="1" applyFill="1" applyBorder="1" applyAlignment="1">
      <alignment vertical="center" wrapText="1"/>
    </xf>
    <xf numFmtId="0" fontId="17" fillId="4" borderId="247" xfId="10" quotePrefix="1" applyFont="1" applyFill="1" applyBorder="1" applyAlignment="1">
      <alignment vertical="center" wrapText="1"/>
    </xf>
    <xf numFmtId="0" fontId="17" fillId="4" borderId="204" xfId="6" quotePrefix="1" applyFont="1" applyFill="1" applyBorder="1" applyAlignment="1">
      <alignment vertical="center" wrapText="1"/>
    </xf>
    <xf numFmtId="0" fontId="16" fillId="4" borderId="318" xfId="6" applyFont="1" applyFill="1" applyBorder="1" applyAlignment="1">
      <alignment vertical="center" wrapText="1"/>
    </xf>
    <xf numFmtId="0" fontId="16" fillId="4" borderId="251" xfId="6" applyFont="1" applyFill="1" applyBorder="1" applyAlignment="1">
      <alignment vertical="center" wrapText="1"/>
    </xf>
    <xf numFmtId="0" fontId="16" fillId="4" borderId="394" xfId="6" quotePrefix="1" applyFont="1" applyFill="1" applyBorder="1" applyAlignment="1">
      <alignment vertical="center" wrapText="1"/>
    </xf>
    <xf numFmtId="0" fontId="16" fillId="4" borderId="275" xfId="6" applyFont="1" applyFill="1" applyBorder="1" applyAlignment="1">
      <alignment vertical="center" wrapText="1"/>
    </xf>
    <xf numFmtId="0" fontId="16" fillId="4" borderId="319" xfId="6" applyFont="1" applyFill="1" applyBorder="1" applyAlignment="1">
      <alignment vertical="center" wrapText="1"/>
    </xf>
    <xf numFmtId="0" fontId="16" fillId="4" borderId="276" xfId="6" applyFont="1" applyFill="1" applyBorder="1" applyAlignment="1">
      <alignment vertical="center" wrapText="1"/>
    </xf>
    <xf numFmtId="0" fontId="16" fillId="5" borderId="563" xfId="6" applyFont="1" applyFill="1" applyBorder="1" applyAlignment="1">
      <alignment vertical="center" wrapText="1"/>
    </xf>
    <xf numFmtId="0" fontId="16" fillId="5" borderId="460" xfId="6" applyFont="1" applyFill="1" applyBorder="1" applyAlignment="1">
      <alignment vertical="center" wrapText="1"/>
    </xf>
    <xf numFmtId="0" fontId="16" fillId="5" borderId="423" xfId="6" applyFont="1" applyFill="1" applyBorder="1" applyAlignment="1">
      <alignment vertical="center" wrapText="1"/>
    </xf>
    <xf numFmtId="0" fontId="16" fillId="4" borderId="563" xfId="3" quotePrefix="1" applyFont="1" applyFill="1" applyBorder="1" applyAlignment="1">
      <alignment horizontal="center" vertical="center" textRotation="255" wrapText="1"/>
    </xf>
    <xf numFmtId="0" fontId="16" fillId="4" borderId="460" xfId="3" quotePrefix="1" applyFont="1" applyFill="1" applyBorder="1" applyAlignment="1">
      <alignment horizontal="center" vertical="center" textRotation="255" wrapText="1"/>
    </xf>
    <xf numFmtId="0" fontId="16" fillId="4" borderId="566" xfId="3" quotePrefix="1" applyFont="1" applyFill="1" applyBorder="1" applyAlignment="1">
      <alignment horizontal="center" vertical="center" textRotation="255" wrapText="1"/>
    </xf>
    <xf numFmtId="0" fontId="16" fillId="4" borderId="454" xfId="3" quotePrefix="1" applyFont="1" applyFill="1" applyBorder="1" applyAlignment="1">
      <alignment horizontal="center" vertical="center" textRotation="255" wrapText="1"/>
    </xf>
    <xf numFmtId="0" fontId="16" fillId="4" borderId="564" xfId="3" quotePrefix="1" applyFont="1" applyFill="1" applyBorder="1" applyAlignment="1">
      <alignment horizontal="center" vertical="center" textRotation="255" wrapText="1"/>
    </xf>
    <xf numFmtId="0" fontId="16" fillId="4" borderId="563" xfId="6" applyFont="1" applyFill="1" applyBorder="1" applyAlignment="1">
      <alignment vertical="center" wrapText="1"/>
    </xf>
    <xf numFmtId="0" fontId="16" fillId="4" borderId="460" xfId="6" applyFont="1" applyFill="1" applyBorder="1" applyAlignment="1">
      <alignment vertical="center" wrapText="1"/>
    </xf>
    <xf numFmtId="0" fontId="16" fillId="4" borderId="566" xfId="6" applyFont="1" applyFill="1" applyBorder="1" applyAlignment="1">
      <alignment vertical="center" wrapText="1"/>
    </xf>
    <xf numFmtId="0" fontId="89" fillId="4" borderId="563" xfId="3" quotePrefix="1" applyFont="1" applyFill="1" applyBorder="1" applyAlignment="1">
      <alignment horizontal="center" vertical="center" wrapText="1"/>
    </xf>
    <xf numFmtId="0" fontId="7" fillId="4" borderId="563" xfId="3" quotePrefix="1" applyFont="1" applyFill="1" applyBorder="1" applyAlignment="1">
      <alignment horizontal="center" vertical="center" wrapText="1"/>
    </xf>
    <xf numFmtId="0" fontId="7" fillId="4" borderId="564" xfId="3" quotePrefix="1" applyFont="1" applyFill="1" applyBorder="1" applyAlignment="1">
      <alignment horizontal="center" vertical="center" wrapText="1"/>
    </xf>
    <xf numFmtId="0" fontId="24" fillId="4" borderId="500" xfId="0" applyFont="1" applyFill="1" applyBorder="1" applyAlignment="1">
      <alignment horizontal="center" vertical="center"/>
    </xf>
    <xf numFmtId="0" fontId="17" fillId="4" borderId="518" xfId="10" quotePrefix="1" applyFont="1" applyFill="1" applyBorder="1" applyAlignment="1">
      <alignment horizontal="center" vertical="center" wrapText="1"/>
    </xf>
    <xf numFmtId="0" fontId="24" fillId="4" borderId="503" xfId="0" applyFont="1" applyFill="1" applyBorder="1" applyAlignment="1">
      <alignment horizontal="center" vertical="center"/>
    </xf>
    <xf numFmtId="0" fontId="15" fillId="4" borderId="500" xfId="0" applyFont="1" applyFill="1" applyBorder="1" applyAlignment="1">
      <alignment horizontal="center" vertical="center"/>
    </xf>
    <xf numFmtId="0" fontId="16" fillId="4" borderId="503" xfId="6" applyFont="1" applyFill="1" applyBorder="1" applyAlignment="1">
      <alignment horizontal="center"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6" fillId="4" borderId="499" xfId="6" quotePrefix="1" applyFont="1" applyFill="1" applyBorder="1" applyAlignment="1">
      <alignment horizontal="center" vertical="center" wrapText="1"/>
    </xf>
    <xf numFmtId="0" fontId="16" fillId="4" borderId="500" xfId="6" quotePrefix="1" applyFont="1" applyFill="1" applyBorder="1" applyAlignment="1">
      <alignment horizontal="center" vertical="center" wrapText="1"/>
    </xf>
    <xf numFmtId="0" fontId="16" fillId="4" borderId="518" xfId="6" quotePrefix="1" applyFont="1" applyFill="1" applyBorder="1" applyAlignment="1">
      <alignment horizontal="center" vertical="center" wrapText="1"/>
    </xf>
    <xf numFmtId="0" fontId="23" fillId="4" borderId="564" xfId="0" applyFont="1" applyFill="1" applyBorder="1" applyAlignment="1">
      <alignment horizontal="left" vertical="center" wrapText="1"/>
    </xf>
    <xf numFmtId="0" fontId="17" fillId="4" borderId="563" xfId="6" quotePrefix="1" applyFont="1" applyFill="1" applyBorder="1" applyAlignment="1">
      <alignment horizontal="center" vertical="center" wrapText="1"/>
    </xf>
    <xf numFmtId="0" fontId="17" fillId="4" borderId="422" xfId="6" quotePrefix="1" applyFont="1" applyFill="1" applyBorder="1" applyAlignment="1">
      <alignment horizontal="center" vertical="center" wrapText="1"/>
    </xf>
    <xf numFmtId="0" fontId="17" fillId="4" borderId="460" xfId="6" quotePrefix="1" applyFont="1" applyFill="1" applyBorder="1" applyAlignment="1">
      <alignment horizontal="center" vertical="center" wrapText="1"/>
    </xf>
    <xf numFmtId="0" fontId="16" fillId="4" borderId="563" xfId="6" applyFont="1" applyFill="1" applyBorder="1" applyAlignment="1">
      <alignment horizontal="center" vertical="center" wrapText="1"/>
    </xf>
    <xf numFmtId="0" fontId="16" fillId="4" borderId="459" xfId="6" applyFont="1" applyFill="1" applyBorder="1" applyAlignment="1">
      <alignment horizontal="center" vertical="center" wrapText="1"/>
    </xf>
    <xf numFmtId="0" fontId="16" fillId="4" borderId="565" xfId="6" applyFont="1" applyFill="1" applyBorder="1" applyAlignment="1">
      <alignment horizontal="center" vertical="center" wrapText="1"/>
    </xf>
    <xf numFmtId="0" fontId="16" fillId="4" borderId="567" xfId="6" applyFont="1" applyFill="1" applyBorder="1" applyAlignment="1">
      <alignment horizontal="center" vertical="center" wrapText="1"/>
    </xf>
    <xf numFmtId="0" fontId="24" fillId="4" borderId="459" xfId="0" applyFont="1" applyFill="1" applyBorder="1" applyAlignment="1">
      <alignment horizontal="center" vertical="center"/>
    </xf>
    <xf numFmtId="0" fontId="24" fillId="4" borderId="565" xfId="0" applyFont="1" applyFill="1" applyBorder="1" applyAlignment="1">
      <alignment horizontal="center" vertical="center"/>
    </xf>
    <xf numFmtId="0" fontId="17" fillId="4" borderId="510" xfId="10" quotePrefix="1" applyFont="1" applyFill="1" applyBorder="1" applyAlignment="1">
      <alignment horizontal="center" vertical="center" wrapText="1"/>
    </xf>
    <xf numFmtId="0" fontId="17" fillId="4" borderId="567" xfId="10" quotePrefix="1" applyFont="1" applyFill="1" applyBorder="1" applyAlignment="1">
      <alignment horizontal="center" vertical="center" wrapText="1"/>
    </xf>
    <xf numFmtId="0" fontId="15" fillId="4" borderId="503" xfId="0" applyFont="1" applyFill="1" applyBorder="1" applyAlignment="1">
      <alignment horizontal="center" vertical="center"/>
    </xf>
    <xf numFmtId="0" fontId="15" fillId="4" borderId="565" xfId="0" applyFont="1" applyFill="1" applyBorder="1" applyAlignment="1">
      <alignment horizontal="center" vertical="center"/>
    </xf>
    <xf numFmtId="0" fontId="21" fillId="4" borderId="424" xfId="0" applyFont="1" applyFill="1" applyBorder="1" applyAlignment="1">
      <alignment horizontal="left" vertical="center" wrapText="1"/>
    </xf>
    <xf numFmtId="0" fontId="20" fillId="4" borderId="279" xfId="0" applyFont="1" applyFill="1" applyBorder="1" applyAlignment="1">
      <alignment horizontal="center" vertical="center" wrapText="1"/>
    </xf>
    <xf numFmtId="0" fontId="20" fillId="4" borderId="248" xfId="0" applyFont="1" applyFill="1" applyBorder="1" applyAlignment="1">
      <alignment horizontal="center" vertical="center" wrapText="1"/>
    </xf>
    <xf numFmtId="0" fontId="20" fillId="4" borderId="280" xfId="0" applyFont="1" applyFill="1" applyBorder="1" applyAlignment="1">
      <alignment horizontal="center" vertical="center" wrapText="1"/>
    </xf>
    <xf numFmtId="0" fontId="20" fillId="4" borderId="251" xfId="0" applyFont="1" applyFill="1" applyBorder="1" applyAlignment="1">
      <alignment horizontal="center" vertical="center" wrapText="1"/>
    </xf>
    <xf numFmtId="0" fontId="20" fillId="4" borderId="281" xfId="0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/>
    </xf>
    <xf numFmtId="0" fontId="18" fillId="4" borderId="243" xfId="0" applyFont="1" applyFill="1" applyBorder="1" applyAlignment="1">
      <alignment horizontal="center" vertical="center"/>
    </xf>
    <xf numFmtId="0" fontId="18" fillId="4" borderId="244" xfId="0" applyFont="1" applyFill="1" applyBorder="1" applyAlignment="1">
      <alignment horizontal="center" vertical="center"/>
    </xf>
    <xf numFmtId="0" fontId="18" fillId="4" borderId="222" xfId="0" applyFont="1" applyFill="1" applyBorder="1" applyAlignment="1">
      <alignment horizontal="center" vertical="center"/>
    </xf>
    <xf numFmtId="0" fontId="18" fillId="4" borderId="223" xfId="0" applyFont="1" applyFill="1" applyBorder="1" applyAlignment="1">
      <alignment horizontal="center" vertical="center"/>
    </xf>
    <xf numFmtId="0" fontId="17" fillId="4" borderId="348" xfId="10" applyFont="1" applyFill="1" applyBorder="1" applyAlignment="1">
      <alignment vertical="center" wrapText="1"/>
    </xf>
    <xf numFmtId="0" fontId="17" fillId="4" borderId="543" xfId="10" quotePrefix="1" applyFont="1" applyFill="1" applyBorder="1" applyAlignment="1">
      <alignment horizontal="center" vertical="center" wrapText="1"/>
    </xf>
    <xf numFmtId="0" fontId="16" fillId="4" borderId="543" xfId="10" quotePrefix="1" applyFont="1" applyFill="1" applyBorder="1" applyAlignment="1">
      <alignment horizontal="center" vertical="center" wrapText="1"/>
    </xf>
    <xf numFmtId="0" fontId="16" fillId="4" borderId="393" xfId="10" quotePrefix="1" applyFont="1" applyFill="1" applyBorder="1" applyAlignment="1">
      <alignment horizontal="center" vertical="center" wrapText="1"/>
    </xf>
    <xf numFmtId="0" fontId="16" fillId="4" borderId="245" xfId="10" quotePrefix="1" applyFont="1" applyFill="1" applyBorder="1" applyAlignment="1">
      <alignment horizontal="center" vertical="center" wrapText="1"/>
    </xf>
    <xf numFmtId="0" fontId="16" fillId="4" borderId="459" xfId="10" quotePrefix="1" applyFont="1" applyFill="1" applyBorder="1" applyAlignment="1">
      <alignment vertical="center" wrapText="1"/>
    </xf>
    <xf numFmtId="0" fontId="16" fillId="4" borderId="565" xfId="10" quotePrefix="1" applyFont="1" applyFill="1" applyBorder="1" applyAlignment="1">
      <alignment vertical="center" wrapText="1"/>
    </xf>
    <xf numFmtId="0" fontId="17" fillId="4" borderId="567" xfId="10" quotePrefix="1" applyFont="1" applyFill="1" applyBorder="1" applyAlignment="1">
      <alignment vertical="center" wrapText="1"/>
    </xf>
    <xf numFmtId="0" fontId="17" fillId="4" borderId="510" xfId="10" quotePrefix="1" applyFont="1" applyFill="1" applyBorder="1" applyAlignment="1">
      <alignment vertical="center" wrapText="1"/>
    </xf>
    <xf numFmtId="0" fontId="18" fillId="4" borderId="459" xfId="0" applyFont="1" applyFill="1" applyBorder="1" applyAlignment="1">
      <alignment horizontal="left" vertical="center" wrapText="1"/>
    </xf>
    <xf numFmtId="0" fontId="18" fillId="4" borderId="565" xfId="0" applyFont="1" applyFill="1" applyBorder="1" applyAlignment="1">
      <alignment horizontal="left" vertical="center" wrapText="1"/>
    </xf>
    <xf numFmtId="0" fontId="18" fillId="4" borderId="567" xfId="0" applyFont="1" applyFill="1" applyBorder="1" applyAlignment="1">
      <alignment horizontal="left" vertical="center" wrapText="1"/>
    </xf>
    <xf numFmtId="0" fontId="18" fillId="4" borderId="349" xfId="0" applyFont="1" applyFill="1" applyBorder="1" applyAlignment="1">
      <alignment horizontal="center" vertical="center" wrapText="1"/>
    </xf>
    <xf numFmtId="0" fontId="18" fillId="4" borderId="389" xfId="0" applyFont="1" applyFill="1" applyBorder="1" applyAlignment="1">
      <alignment horizontal="center" vertic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16" fillId="4" borderId="351" xfId="6" quotePrefix="1" applyFont="1" applyFill="1" applyBorder="1" applyAlignment="1">
      <alignment vertical="center" wrapText="1"/>
    </xf>
    <xf numFmtId="0" fontId="16" fillId="4" borderId="386" xfId="6" quotePrefix="1" applyFont="1" applyFill="1" applyBorder="1" applyAlignment="1">
      <alignment vertical="center" wrapText="1"/>
    </xf>
    <xf numFmtId="0" fontId="17" fillId="4" borderId="518" xfId="6" quotePrefix="1" applyFont="1" applyFill="1" applyBorder="1" applyAlignment="1">
      <alignment horizontal="center" vertical="center" wrapText="1"/>
    </xf>
    <xf numFmtId="0" fontId="16" fillId="4" borderId="563" xfId="10" quotePrefix="1" applyFont="1" applyFill="1" applyBorder="1" applyAlignment="1">
      <alignment horizontal="center" vertical="center" wrapText="1"/>
    </xf>
    <xf numFmtId="0" fontId="18" fillId="4" borderId="351" xfId="0" applyFont="1" applyFill="1" applyBorder="1" applyAlignment="1">
      <alignment horizontal="center" vertical="center" wrapText="1"/>
    </xf>
    <xf numFmtId="0" fontId="18" fillId="4" borderId="386" xfId="0" applyFont="1" applyFill="1" applyBorder="1" applyAlignment="1">
      <alignment horizontal="center" vertical="center" wrapText="1"/>
    </xf>
    <xf numFmtId="0" fontId="18" fillId="4" borderId="516" xfId="0" applyFont="1" applyFill="1" applyBorder="1" applyAlignment="1">
      <alignment horizontal="center" vertical="center" wrapText="1"/>
    </xf>
    <xf numFmtId="0" fontId="18" fillId="4" borderId="388" xfId="0" applyFont="1" applyFill="1" applyBorder="1" applyAlignment="1">
      <alignment horizontal="center" vertical="center" wrapText="1"/>
    </xf>
    <xf numFmtId="0" fontId="89" fillId="4" borderId="332" xfId="3" quotePrefix="1" applyFont="1" applyFill="1" applyBorder="1" applyAlignment="1">
      <alignment horizontal="center" vertical="center" wrapText="1"/>
    </xf>
    <xf numFmtId="0" fontId="16" fillId="4" borderId="348" xfId="6" quotePrefix="1" applyFont="1" applyFill="1" applyBorder="1" applyAlignment="1">
      <alignment vertical="center" wrapText="1"/>
    </xf>
    <xf numFmtId="0" fontId="17" fillId="4" borderId="518" xfId="6" quotePrefix="1" applyFont="1" applyFill="1" applyBorder="1" applyAlignment="1">
      <alignment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23" fillId="4" borderId="349" xfId="0" applyFont="1" applyFill="1" applyBorder="1" applyAlignment="1">
      <alignment horizontal="center" vertical="center" wrapText="1"/>
    </xf>
    <xf numFmtId="0" fontId="23" fillId="4" borderId="389" xfId="0" applyFont="1" applyFill="1" applyBorder="1" applyAlignment="1">
      <alignment horizontal="center" vertical="center" wrapText="1"/>
    </xf>
    <xf numFmtId="0" fontId="23" fillId="4" borderId="275" xfId="0" applyFont="1" applyFill="1" applyBorder="1" applyAlignment="1">
      <alignment horizontal="center" vertical="center" wrapText="1"/>
    </xf>
    <xf numFmtId="0" fontId="23" fillId="4" borderId="276" xfId="0" applyFont="1" applyFill="1" applyBorder="1" applyAlignment="1">
      <alignment horizontal="center" vertical="center" wrapText="1"/>
    </xf>
    <xf numFmtId="0" fontId="23" fillId="4" borderId="351" xfId="0" applyFont="1" applyFill="1" applyBorder="1" applyAlignment="1">
      <alignment horizontal="center" vertical="center" wrapText="1"/>
    </xf>
    <xf numFmtId="0" fontId="23" fillId="4" borderId="386" xfId="0" applyFont="1" applyFill="1" applyBorder="1" applyAlignment="1">
      <alignment horizontal="center" vertical="center" wrapText="1"/>
    </xf>
    <xf numFmtId="0" fontId="23" fillId="4" borderId="516" xfId="0" applyFont="1" applyFill="1" applyBorder="1" applyAlignment="1">
      <alignment horizontal="center" vertical="center" wrapText="1"/>
    </xf>
    <xf numFmtId="0" fontId="23" fillId="4" borderId="388" xfId="0" applyFont="1" applyFill="1" applyBorder="1" applyAlignment="1">
      <alignment horizontal="center" vertical="center" wrapText="1"/>
    </xf>
    <xf numFmtId="0" fontId="23" fillId="4" borderId="563" xfId="0" applyFont="1" applyFill="1" applyBorder="1" applyAlignment="1">
      <alignment horizontal="center" vertical="center"/>
    </xf>
    <xf numFmtId="0" fontId="23" fillId="4" borderId="564" xfId="0" applyFont="1" applyFill="1" applyBorder="1" applyAlignment="1">
      <alignment horizontal="center" vertical="center"/>
    </xf>
    <xf numFmtId="0" fontId="23" fillId="4" borderId="332" xfId="0" applyFont="1" applyFill="1" applyBorder="1" applyAlignment="1">
      <alignment horizontal="center" vertical="center"/>
    </xf>
    <xf numFmtId="0" fontId="131" fillId="4" borderId="348" xfId="0" applyFont="1" applyFill="1" applyBorder="1" applyAlignment="1">
      <alignment horizontal="left" vertical="center" wrapText="1"/>
    </xf>
    <xf numFmtId="0" fontId="44" fillId="4" borderId="348" xfId="0" applyFont="1" applyFill="1" applyBorder="1" applyAlignment="1">
      <alignment horizontal="left" vertical="center" wrapText="1"/>
    </xf>
    <xf numFmtId="0" fontId="16" fillId="4" borderId="393" xfId="10" applyFont="1" applyFill="1" applyBorder="1" applyAlignment="1">
      <alignment vertical="center" wrapText="1"/>
    </xf>
    <xf numFmtId="0" fontId="44" fillId="4" borderId="516" xfId="0" applyFont="1" applyFill="1" applyBorder="1" applyAlignment="1">
      <alignment horizontal="center" vertical="center" wrapText="1"/>
    </xf>
    <xf numFmtId="0" fontId="131" fillId="4" borderId="564" xfId="0" applyFont="1" applyFill="1" applyBorder="1" applyAlignment="1">
      <alignment horizontal="left" vertical="center" wrapText="1"/>
    </xf>
    <xf numFmtId="0" fontId="44" fillId="4" borderId="563" xfId="0" applyFont="1" applyFill="1" applyBorder="1" applyAlignment="1">
      <alignment horizontal="center" vertical="center"/>
    </xf>
    <xf numFmtId="0" fontId="44" fillId="4" borderId="564" xfId="0" applyFont="1" applyFill="1" applyBorder="1" applyAlignment="1">
      <alignment horizontal="center" vertical="center"/>
    </xf>
    <xf numFmtId="0" fontId="44" fillId="4" borderId="332" xfId="0" applyFont="1" applyFill="1" applyBorder="1" applyAlignment="1">
      <alignment horizontal="center" vertical="center"/>
    </xf>
    <xf numFmtId="0" fontId="18" fillId="4" borderId="390" xfId="0" applyFont="1" applyFill="1" applyBorder="1" applyAlignment="1">
      <alignment horizontal="left" vertical="center" wrapText="1"/>
    </xf>
    <xf numFmtId="0" fontId="18" fillId="4" borderId="390" xfId="0" applyFont="1" applyFill="1" applyBorder="1" applyAlignment="1">
      <alignment horizontal="center" vertical="center" wrapText="1"/>
    </xf>
    <xf numFmtId="0" fontId="17" fillId="4" borderId="459" xfId="6" quotePrefix="1" applyFont="1" applyFill="1" applyBorder="1" applyAlignment="1">
      <alignment horizontal="center" vertical="center" wrapText="1"/>
    </xf>
    <xf numFmtId="0" fontId="17" fillId="4" borderId="503" xfId="6" quotePrefix="1" applyFont="1" applyFill="1" applyBorder="1" applyAlignment="1">
      <alignment horizontal="center" vertical="center" wrapText="1"/>
    </xf>
    <xf numFmtId="0" fontId="27" fillId="4" borderId="393" xfId="10" applyFont="1" applyFill="1" applyBorder="1" applyAlignment="1">
      <alignment vertical="center" wrapText="1"/>
    </xf>
    <xf numFmtId="0" fontId="23" fillId="4" borderId="390" xfId="0" applyFont="1" applyFill="1" applyBorder="1" applyAlignment="1">
      <alignment horizontal="center" vertical="center" wrapText="1"/>
    </xf>
    <xf numFmtId="0" fontId="19" fillId="0" borderId="564" xfId="10" quotePrefix="1" applyFont="1" applyFill="1" applyBorder="1" applyAlignment="1">
      <alignment vertical="center" wrapText="1"/>
    </xf>
    <xf numFmtId="0" fontId="16" fillId="0" borderId="564" xfId="10" quotePrefix="1" applyFont="1" applyFill="1" applyBorder="1" applyAlignment="1">
      <alignment vertical="center" wrapText="1"/>
    </xf>
    <xf numFmtId="0" fontId="16" fillId="0" borderId="332" xfId="10" quotePrefix="1" applyFont="1" applyFill="1" applyBorder="1" applyAlignment="1">
      <alignment vertical="center" wrapText="1"/>
    </xf>
    <xf numFmtId="0" fontId="16" fillId="0" borderId="454" xfId="10" quotePrefix="1" applyFont="1" applyFill="1" applyBorder="1" applyAlignment="1">
      <alignment vertical="center" wrapText="1"/>
    </xf>
    <xf numFmtId="0" fontId="17" fillId="4" borderId="349" xfId="10" quotePrefix="1" applyFont="1" applyFill="1" applyBorder="1" applyAlignment="1">
      <alignment horizontal="center" vertical="center" wrapText="1"/>
    </xf>
    <xf numFmtId="0" fontId="17" fillId="4" borderId="389" xfId="10" quotePrefix="1" applyFont="1" applyFill="1" applyBorder="1" applyAlignment="1">
      <alignment horizontal="center" vertical="center" wrapText="1"/>
    </xf>
    <xf numFmtId="0" fontId="16" fillId="0" borderId="349" xfId="6" applyFont="1" applyFill="1" applyBorder="1" applyAlignment="1">
      <alignment horizontal="center" vertical="center" wrapText="1"/>
    </xf>
    <xf numFmtId="0" fontId="16" fillId="0" borderId="388" xfId="6" applyFont="1" applyFill="1" applyBorder="1" applyAlignment="1">
      <alignment horizontal="center" vertical="center" wrapText="1"/>
    </xf>
    <xf numFmtId="0" fontId="16" fillId="0" borderId="321" xfId="6" applyFont="1" applyFill="1" applyBorder="1" applyAlignment="1">
      <alignment horizontal="center" vertical="center" wrapText="1"/>
    </xf>
    <xf numFmtId="0" fontId="18" fillId="0" borderId="250" xfId="0" applyFont="1" applyFill="1" applyBorder="1" applyAlignment="1">
      <alignment horizontal="left" vertical="center" wrapText="1"/>
    </xf>
    <xf numFmtId="0" fontId="16" fillId="4" borderId="388" xfId="10" quotePrefix="1" applyFont="1" applyFill="1" applyBorder="1" applyAlignment="1">
      <alignment horizontal="center" vertical="center" wrapText="1"/>
    </xf>
    <xf numFmtId="0" fontId="16" fillId="0" borderId="351" xfId="6" quotePrefix="1" applyFont="1" applyFill="1" applyBorder="1" applyAlignment="1">
      <alignment horizontal="center" vertical="center" wrapText="1"/>
    </xf>
    <xf numFmtId="0" fontId="18" fillId="0" borderId="564" xfId="0" applyFont="1" applyFill="1" applyBorder="1" applyAlignment="1">
      <alignment horizontal="left" vertical="center" wrapText="1"/>
    </xf>
    <xf numFmtId="0" fontId="16" fillId="0" borderId="422" xfId="6" quotePrefix="1" applyFont="1" applyFill="1" applyBorder="1" applyAlignment="1">
      <alignment horizontal="center" vertical="center" wrapText="1"/>
    </xf>
    <xf numFmtId="0" fontId="16" fillId="0" borderId="423" xfId="6" quotePrefix="1" applyFont="1" applyFill="1" applyBorder="1" applyAlignment="1">
      <alignment horizontal="center" vertical="center" wrapText="1"/>
    </xf>
    <xf numFmtId="0" fontId="23" fillId="0" borderId="348" xfId="0" applyFont="1" applyFill="1" applyBorder="1" applyAlignment="1">
      <alignment horizontal="left"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16" fillId="0" borderId="317" xfId="6" applyFont="1" applyFill="1" applyBorder="1" applyAlignment="1">
      <alignment horizontal="center" vertical="center" wrapText="1"/>
    </xf>
    <xf numFmtId="0" fontId="19" fillId="0" borderId="332" xfId="10" quotePrefix="1" applyFont="1" applyFill="1" applyBorder="1" applyAlignment="1">
      <alignment vertical="center" wrapText="1"/>
    </xf>
    <xf numFmtId="0" fontId="16" fillId="0" borderId="351" xfId="10" quotePrefix="1" applyFont="1" applyFill="1" applyBorder="1" applyAlignment="1">
      <alignment horizontal="center" vertical="center" wrapText="1"/>
    </xf>
    <xf numFmtId="0" fontId="16" fillId="0" borderId="332" xfId="10" quotePrefix="1" applyFont="1" applyFill="1" applyBorder="1" applyAlignment="1">
      <alignment horizontal="center" vertical="center" wrapText="1"/>
    </xf>
    <xf numFmtId="0" fontId="19" fillId="0" borderId="345" xfId="10" applyFont="1" applyFill="1" applyBorder="1" applyAlignment="1">
      <alignment vertical="center" wrapText="1"/>
    </xf>
    <xf numFmtId="0" fontId="17" fillId="0" borderId="351" xfId="10" quotePrefix="1" applyFont="1" applyFill="1" applyBorder="1" applyAlignment="1">
      <alignment horizontal="center" vertical="center" wrapText="1"/>
    </xf>
    <xf numFmtId="0" fontId="17" fillId="0" borderId="386" xfId="10" quotePrefix="1" applyFont="1" applyFill="1" applyBorder="1" applyAlignment="1">
      <alignment horizontal="center" vertical="center" wrapText="1"/>
    </xf>
    <xf numFmtId="0" fontId="17" fillId="0" borderId="516" xfId="10" quotePrefix="1" applyFont="1" applyFill="1" applyBorder="1" applyAlignment="1">
      <alignment horizontal="center" vertical="center" wrapText="1"/>
    </xf>
    <xf numFmtId="0" fontId="17" fillId="0" borderId="499" xfId="10" quotePrefix="1" applyFont="1" applyFill="1" applyBorder="1" applyAlignment="1">
      <alignment horizontal="center" vertical="center" wrapText="1"/>
    </xf>
    <xf numFmtId="0" fontId="17" fillId="0" borderId="348" xfId="10" applyFont="1" applyFill="1" applyBorder="1" applyAlignment="1">
      <alignment vertical="center" wrapText="1"/>
    </xf>
    <xf numFmtId="0" fontId="17" fillId="0" borderId="388" xfId="10" quotePrefix="1" applyFont="1" applyFill="1" applyBorder="1" applyAlignment="1">
      <alignment horizontal="center" vertical="center" wrapText="1"/>
    </xf>
    <xf numFmtId="0" fontId="17" fillId="0" borderId="389" xfId="10" quotePrefix="1" applyFont="1" applyFill="1" applyBorder="1" applyAlignment="1">
      <alignment horizontal="center" vertical="center" wrapText="1"/>
    </xf>
    <xf numFmtId="0" fontId="17" fillId="0" borderId="350" xfId="10" quotePrefix="1" applyFont="1" applyFill="1" applyBorder="1" applyAlignment="1">
      <alignment horizontal="center" vertical="center" wrapText="1"/>
    </xf>
    <xf numFmtId="0" fontId="16" fillId="0" borderId="389" xfId="6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317" xfId="10" quotePrefix="1" applyFont="1" applyFill="1" applyBorder="1" applyAlignment="1">
      <alignment horizontal="center" vertical="center" wrapText="1"/>
    </xf>
    <xf numFmtId="0" fontId="17" fillId="0" borderId="205" xfId="10" quotePrefix="1" applyFont="1" applyFill="1" applyBorder="1" applyAlignment="1">
      <alignment horizontal="center" vertical="center" wrapText="1"/>
    </xf>
    <xf numFmtId="0" fontId="16" fillId="0" borderId="563" xfId="10" quotePrefix="1" applyFont="1" applyFill="1" applyBorder="1" applyAlignment="1">
      <alignment horizontal="center" vertical="center" wrapText="1"/>
    </xf>
    <xf numFmtId="0" fontId="16" fillId="0" borderId="422" xfId="10" quotePrefix="1" applyFont="1" applyFill="1" applyBorder="1" applyAlignment="1">
      <alignment horizontal="center" vertical="center" wrapText="1"/>
    </xf>
    <xf numFmtId="0" fontId="16" fillId="0" borderId="423" xfId="10" quotePrefix="1" applyFont="1" applyFill="1" applyBorder="1" applyAlignment="1">
      <alignment horizontal="center" vertical="center" wrapText="1"/>
    </xf>
    <xf numFmtId="0" fontId="16" fillId="0" borderId="563" xfId="6" quotePrefix="1" applyFont="1" applyFill="1" applyBorder="1" applyAlignment="1">
      <alignment horizontal="center" vertical="center" wrapText="1"/>
    </xf>
    <xf numFmtId="0" fontId="16" fillId="0" borderId="332" xfId="6" quotePrefix="1" applyFont="1" applyFill="1" applyBorder="1" applyAlignment="1">
      <alignment horizontal="center" vertical="center" wrapText="1"/>
    </xf>
    <xf numFmtId="0" fontId="21" fillId="0" borderId="564" xfId="0" applyFont="1" applyFill="1" applyBorder="1" applyAlignment="1">
      <alignment horizontal="left" vertical="center" wrapText="1"/>
    </xf>
    <xf numFmtId="0" fontId="16" fillId="0" borderId="351" xfId="6" applyFont="1" applyFill="1" applyBorder="1" applyAlignment="1">
      <alignment horizontal="center" vertical="center" wrapText="1"/>
    </xf>
    <xf numFmtId="0" fontId="16" fillId="0" borderId="345" xfId="6" quotePrefix="1" applyFont="1" applyFill="1" applyBorder="1" applyAlignment="1">
      <alignment horizontal="center" vertical="center" wrapText="1"/>
    </xf>
    <xf numFmtId="0" fontId="18" fillId="0" borderId="563" xfId="0" applyFont="1" applyFill="1" applyBorder="1" applyAlignment="1">
      <alignment horizontal="center" vertical="center"/>
    </xf>
    <xf numFmtId="0" fontId="18" fillId="0" borderId="332" xfId="0" applyFont="1" applyFill="1" applyBorder="1" applyAlignment="1">
      <alignment horizontal="center" vertical="center"/>
    </xf>
    <xf numFmtId="0" fontId="89" fillId="0" borderId="563" xfId="3" quotePrefix="1" applyFont="1" applyFill="1" applyBorder="1" applyAlignment="1">
      <alignment horizontal="center" vertical="center" wrapText="1"/>
    </xf>
    <xf numFmtId="0" fontId="89" fillId="0" borderId="332" xfId="3" quotePrefix="1" applyFont="1" applyFill="1" applyBorder="1" applyAlignment="1">
      <alignment horizontal="center" vertical="center" wrapText="1"/>
    </xf>
    <xf numFmtId="0" fontId="19" fillId="0" borderId="348" xfId="10" quotePrefix="1" applyFont="1" applyFill="1" applyBorder="1" applyAlignment="1">
      <alignment vertical="center" wrapText="1"/>
    </xf>
    <xf numFmtId="0" fontId="17" fillId="4" borderId="332" xfId="10" quotePrefix="1" applyFont="1" applyFill="1" applyBorder="1" applyAlignment="1">
      <alignment horizontal="center" vertical="center" wrapText="1"/>
    </xf>
    <xf numFmtId="0" fontId="18" fillId="0" borderId="348" xfId="0" applyFont="1" applyFill="1" applyBorder="1" applyAlignment="1">
      <alignment horizontal="left" vertical="center" wrapText="1"/>
    </xf>
    <xf numFmtId="0" fontId="23" fillId="0" borderId="345" xfId="0" applyFont="1" applyFill="1" applyBorder="1" applyAlignment="1">
      <alignment horizontal="left" vertical="center" wrapText="1"/>
    </xf>
    <xf numFmtId="0" fontId="19" fillId="0" borderId="563" xfId="10" quotePrefix="1" applyFont="1" applyFill="1" applyBorder="1" applyAlignment="1">
      <alignment vertical="center" wrapText="1"/>
    </xf>
    <xf numFmtId="0" fontId="21" fillId="0" borderId="424" xfId="0" applyFont="1" applyFill="1" applyBorder="1" applyAlignment="1">
      <alignment horizontal="left" vertical="center" wrapText="1"/>
    </xf>
    <xf numFmtId="0" fontId="20" fillId="0" borderId="332" xfId="0" applyFont="1" applyFill="1" applyBorder="1" applyAlignment="1">
      <alignment horizontal="center" vertical="center" wrapText="1"/>
    </xf>
    <xf numFmtId="0" fontId="24" fillId="0" borderId="345" xfId="0" applyFont="1" applyFill="1" applyBorder="1" applyAlignment="1">
      <alignment horizontal="center" vertical="center"/>
    </xf>
    <xf numFmtId="0" fontId="17" fillId="0" borderId="345" xfId="10" quotePrefix="1" applyFont="1" applyFill="1" applyBorder="1" applyAlignment="1">
      <alignment horizontal="center" vertical="center" wrapText="1"/>
    </xf>
    <xf numFmtId="0" fontId="15" fillId="0" borderId="345" xfId="0" applyFont="1" applyFill="1" applyBorder="1" applyAlignment="1">
      <alignment horizontal="center" vertical="center"/>
    </xf>
    <xf numFmtId="0" fontId="16" fillId="0" borderId="345" xfId="6" applyFont="1" applyFill="1" applyBorder="1" applyAlignment="1">
      <alignment horizontal="center" vertical="center" wrapText="1"/>
    </xf>
    <xf numFmtId="0" fontId="17" fillId="0" borderId="543" xfId="10" applyFont="1" applyFill="1" applyBorder="1" applyAlignment="1">
      <alignment vertical="center" wrapText="1"/>
    </xf>
    <xf numFmtId="0" fontId="17" fillId="4" borderId="393" xfId="10" quotePrefix="1" applyFont="1" applyFill="1" applyBorder="1" applyAlignment="1">
      <alignment horizontal="center" vertical="center" wrapText="1"/>
    </xf>
    <xf numFmtId="0" fontId="16" fillId="0" borderId="393" xfId="6" applyFont="1" applyFill="1" applyBorder="1" applyAlignment="1">
      <alignment horizontal="center" vertical="center" wrapText="1"/>
    </xf>
    <xf numFmtId="0" fontId="17" fillId="0" borderId="545" xfId="10" applyFont="1" applyFill="1" applyBorder="1" applyAlignment="1">
      <alignment vertical="center" wrapText="1"/>
    </xf>
    <xf numFmtId="0" fontId="17" fillId="4" borderId="345" xfId="10" quotePrefix="1" applyFont="1" applyFill="1" applyBorder="1" applyAlignment="1">
      <alignment horizontal="center" vertical="center" wrapText="1"/>
    </xf>
    <xf numFmtId="0" fontId="17" fillId="4" borderId="345" xfId="6" quotePrefix="1" applyFont="1" applyFill="1" applyBorder="1" applyAlignment="1">
      <alignment horizontal="center" vertical="center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7" fillId="0" borderId="345" xfId="6" quotePrefix="1" applyFont="1" applyFill="1" applyBorder="1" applyAlignment="1">
      <alignment horizontal="center" vertical="center" wrapText="1"/>
    </xf>
    <xf numFmtId="0" fontId="17" fillId="0" borderId="393" xfId="10" quotePrefix="1" applyFont="1" applyFill="1" applyBorder="1" applyAlignment="1">
      <alignment horizontal="center" vertical="center" wrapText="1"/>
    </xf>
    <xf numFmtId="0" fontId="17" fillId="0" borderId="393" xfId="6" quotePrefix="1" applyFont="1" applyFill="1" applyBorder="1" applyAlignment="1">
      <alignment horizontal="center" vertical="center" wrapText="1"/>
    </xf>
    <xf numFmtId="0" fontId="99" fillId="4" borderId="332" xfId="10" quotePrefix="1" applyFont="1" applyFill="1" applyBorder="1" applyAlignment="1">
      <alignment horizontal="center" vertical="center" wrapText="1"/>
    </xf>
    <xf numFmtId="0" fontId="99" fillId="0" borderId="332" xfId="10" quotePrefix="1" applyFont="1" applyFill="1" applyBorder="1" applyAlignment="1">
      <alignment horizontal="center" vertical="center" wrapText="1"/>
    </xf>
    <xf numFmtId="0" fontId="132" fillId="0" borderId="332" xfId="0" applyFont="1" applyFill="1" applyBorder="1" applyAlignment="1">
      <alignment horizontal="center" vertical="center"/>
    </xf>
    <xf numFmtId="0" fontId="127" fillId="0" borderId="332" xfId="0" applyFont="1" applyFill="1" applyBorder="1" applyAlignment="1">
      <alignment horizontal="center" vertical="center"/>
    </xf>
    <xf numFmtId="0" fontId="86" fillId="10" borderId="10" xfId="0" applyFont="1" applyFill="1" applyBorder="1" applyAlignment="1">
      <alignment horizontal="left" vertical="center" wrapText="1"/>
    </xf>
    <xf numFmtId="0" fontId="101" fillId="10" borderId="32" xfId="26" applyFont="1" applyFill="1" applyBorder="1" applyAlignment="1">
      <alignment horizontal="center"/>
    </xf>
    <xf numFmtId="0" fontId="50" fillId="10" borderId="36" xfId="0" applyFont="1" applyFill="1" applyBorder="1" applyAlignment="1">
      <alignment horizontal="left" vertical="center" wrapText="1"/>
    </xf>
    <xf numFmtId="0" fontId="101" fillId="10" borderId="173" xfId="26" applyFont="1" applyFill="1" applyBorder="1" applyAlignment="1">
      <alignment horizontal="center"/>
    </xf>
    <xf numFmtId="0" fontId="50" fillId="10" borderId="7" xfId="0" applyFont="1" applyFill="1" applyBorder="1" applyAlignment="1">
      <alignment horizontal="left" vertical="center" wrapText="1"/>
    </xf>
    <xf numFmtId="0" fontId="28" fillId="0" borderId="543" xfId="24" applyFont="1" applyBorder="1" applyAlignment="1">
      <alignment horizontal="center" vertical="center" wrapText="1"/>
    </xf>
    <xf numFmtId="0" fontId="3" fillId="0" borderId="344" xfId="24" applyBorder="1" applyAlignment="1">
      <alignment horizontal="center"/>
    </xf>
    <xf numFmtId="0" fontId="36" fillId="0" borderId="564" xfId="0" applyFont="1" applyFill="1" applyBorder="1" applyAlignment="1">
      <alignment horizontal="left" vertical="center"/>
    </xf>
    <xf numFmtId="0" fontId="35" fillId="0" borderId="454" xfId="0" applyFont="1" applyFill="1" applyBorder="1" applyAlignment="1">
      <alignment horizontal="center"/>
    </xf>
    <xf numFmtId="0" fontId="36" fillId="0" borderId="458" xfId="0" applyFont="1" applyFill="1" applyBorder="1" applyAlignment="1">
      <alignment horizontal="center"/>
    </xf>
    <xf numFmtId="0" fontId="34" fillId="0" borderId="155" xfId="24" applyFont="1" applyFill="1" applyBorder="1" applyAlignment="1">
      <alignment horizontal="center"/>
    </xf>
    <xf numFmtId="49" fontId="37" fillId="0" borderId="564" xfId="0" applyNumberFormat="1" applyFont="1" applyFill="1" applyBorder="1" applyAlignment="1">
      <alignment horizontal="left"/>
    </xf>
    <xf numFmtId="0" fontId="35" fillId="0" borderId="564" xfId="0" applyFont="1" applyFill="1" applyBorder="1" applyAlignment="1">
      <alignment horizontal="center"/>
    </xf>
    <xf numFmtId="0" fontId="35" fillId="0" borderId="458" xfId="0" applyFont="1" applyFill="1" applyBorder="1" applyAlignment="1">
      <alignment horizontal="center"/>
    </xf>
    <xf numFmtId="49" fontId="37" fillId="0" borderId="543" xfId="0" applyNumberFormat="1" applyFont="1" applyFill="1" applyBorder="1" applyAlignment="1">
      <alignment horizontal="left"/>
    </xf>
    <xf numFmtId="0" fontId="117" fillId="0" borderId="332" xfId="24" applyFont="1" applyFill="1" applyBorder="1" applyAlignment="1">
      <alignment horizontal="left" vertical="center" wrapText="1"/>
    </xf>
    <xf numFmtId="0" fontId="36" fillId="0" borderId="454" xfId="0" applyFont="1" applyFill="1" applyBorder="1" applyAlignment="1">
      <alignment horizontal="center"/>
    </xf>
    <xf numFmtId="0" fontId="28" fillId="0" borderId="344" xfId="0" applyFont="1" applyBorder="1" applyAlignment="1">
      <alignment horizontal="center" vertical="center" wrapText="1"/>
    </xf>
    <xf numFmtId="49" fontId="34" fillId="0" borderId="155" xfId="0" applyNumberFormat="1" applyFont="1" applyFill="1" applyBorder="1" applyAlignment="1">
      <alignment horizontal="left"/>
    </xf>
    <xf numFmtId="0" fontId="34" fillId="0" borderId="155" xfId="0" applyFont="1" applyFill="1" applyBorder="1" applyAlignment="1">
      <alignment horizontal="left"/>
    </xf>
    <xf numFmtId="0" fontId="37" fillId="0" borderId="564" xfId="0" applyNumberFormat="1" applyFont="1" applyFill="1" applyBorder="1" applyAlignment="1">
      <alignment horizontal="center" vertical="center"/>
    </xf>
    <xf numFmtId="0" fontId="36" fillId="0" borderId="458" xfId="0" applyNumberFormat="1" applyFont="1" applyFill="1" applyBorder="1" applyAlignment="1">
      <alignment horizontal="center" vertical="center" wrapText="1"/>
    </xf>
    <xf numFmtId="0" fontId="35" fillId="0" borderId="59" xfId="0" applyNumberFormat="1" applyFont="1" applyFill="1" applyBorder="1" applyAlignment="1">
      <alignment horizontal="left"/>
    </xf>
    <xf numFmtId="0" fontId="35" fillId="0" borderId="60" xfId="0" applyNumberFormat="1" applyFont="1" applyFill="1" applyBorder="1" applyAlignment="1">
      <alignment horizontal="left"/>
    </xf>
    <xf numFmtId="0" fontId="35" fillId="0" borderId="318" xfId="0" applyNumberFormat="1" applyFont="1" applyFill="1" applyBorder="1" applyAlignment="1">
      <alignment horizontal="left"/>
    </xf>
    <xf numFmtId="0" fontId="42" fillId="0" borderId="285" xfId="0" applyNumberFormat="1" applyFont="1" applyFill="1" applyBorder="1" applyAlignment="1">
      <alignment horizontal="center" vertical="center" wrapText="1"/>
    </xf>
    <xf numFmtId="0" fontId="42" fillId="0" borderId="60" xfId="0" applyNumberFormat="1" applyFont="1" applyFill="1" applyBorder="1" applyAlignment="1">
      <alignment horizontal="center" vertical="center" wrapText="1"/>
    </xf>
    <xf numFmtId="49" fontId="37" fillId="0" borderId="545" xfId="0" applyNumberFormat="1" applyFont="1" applyFill="1" applyBorder="1" applyAlignment="1">
      <alignment horizontal="left"/>
    </xf>
    <xf numFmtId="49" fontId="38" fillId="0" borderId="424" xfId="0" applyNumberFormat="1" applyFont="1" applyFill="1" applyBorder="1" applyAlignment="1">
      <alignment horizontal="left"/>
    </xf>
    <xf numFmtId="0" fontId="37" fillId="0" borderId="155" xfId="0" applyNumberFormat="1" applyFont="1" applyFill="1" applyBorder="1" applyAlignment="1">
      <alignment horizontal="center" vertical="center"/>
    </xf>
    <xf numFmtId="0" fontId="117" fillId="0" borderId="199" xfId="24" applyFont="1" applyFill="1" applyBorder="1" applyAlignment="1">
      <alignment horizontal="left" vertical="center" wrapText="1"/>
    </xf>
    <xf numFmtId="0" fontId="125" fillId="0" borderId="458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 wrapText="1"/>
    </xf>
    <xf numFmtId="0" fontId="37" fillId="0" borderId="77" xfId="0" applyNumberFormat="1" applyFont="1" applyFill="1" applyBorder="1" applyAlignment="1">
      <alignment horizontal="center" vertical="center" wrapText="1"/>
    </xf>
    <xf numFmtId="0" fontId="133" fillId="0" borderId="71" xfId="0" applyNumberFormat="1" applyFont="1" applyFill="1" applyBorder="1" applyAlignment="1">
      <alignment horizontal="center" vertical="center" wrapText="1"/>
    </xf>
    <xf numFmtId="0" fontId="133" fillId="0" borderId="72" xfId="0" applyNumberFormat="1" applyFont="1" applyFill="1" applyBorder="1" applyAlignment="1">
      <alignment horizontal="center" vertical="center" wrapText="1"/>
    </xf>
    <xf numFmtId="0" fontId="133" fillId="0" borderId="458" xfId="0" applyNumberFormat="1" applyFont="1" applyFill="1" applyBorder="1" applyAlignment="1">
      <alignment horizontal="center" vertical="center" wrapText="1"/>
    </xf>
    <xf numFmtId="0" fontId="133" fillId="0" borderId="410" xfId="0" applyNumberFormat="1" applyFont="1" applyFill="1" applyBorder="1" applyAlignment="1">
      <alignment horizontal="center" vertical="center"/>
    </xf>
    <xf numFmtId="0" fontId="133" fillId="0" borderId="114" xfId="0" applyNumberFormat="1" applyFont="1" applyFill="1" applyBorder="1" applyAlignment="1">
      <alignment horizontal="center" vertical="center"/>
    </xf>
    <xf numFmtId="0" fontId="133" fillId="0" borderId="79" xfId="0" applyNumberFormat="1" applyFont="1" applyFill="1" applyBorder="1" applyAlignment="1">
      <alignment horizontal="center" vertical="center"/>
    </xf>
    <xf numFmtId="0" fontId="133" fillId="0" borderId="83" xfId="0" applyNumberFormat="1" applyFont="1" applyFill="1" applyBorder="1" applyAlignment="1">
      <alignment horizontal="center" vertical="center"/>
    </xf>
    <xf numFmtId="0" fontId="3" fillId="0" borderId="348" xfId="24" applyBorder="1" applyAlignment="1">
      <alignment horizontal="center"/>
    </xf>
    <xf numFmtId="0" fontId="115" fillId="0" borderId="155" xfId="24" applyNumberFormat="1" applyFont="1" applyBorder="1" applyAlignment="1">
      <alignment horizontal="center" vertical="center"/>
    </xf>
    <xf numFmtId="0" fontId="29" fillId="0" borderId="332" xfId="24" applyFont="1" applyFill="1" applyBorder="1"/>
    <xf numFmtId="0" fontId="3" fillId="0" borderId="460" xfId="24" applyNumberFormat="1" applyFont="1" applyFill="1" applyBorder="1" applyAlignment="1">
      <alignment horizontal="center" vertical="center"/>
    </xf>
    <xf numFmtId="0" fontId="115" fillId="0" borderId="458" xfId="24" applyNumberFormat="1" applyFont="1" applyFill="1" applyBorder="1" applyAlignment="1">
      <alignment horizontal="center" vertical="center"/>
    </xf>
    <xf numFmtId="0" fontId="36" fillId="0" borderId="332" xfId="24" applyFont="1" applyFill="1" applyBorder="1" applyAlignment="1">
      <alignment horizontal="left" wrapText="1"/>
    </xf>
    <xf numFmtId="0" fontId="3" fillId="0" borderId="454" xfId="24" applyNumberFormat="1" applyFont="1" applyFill="1" applyBorder="1" applyAlignment="1">
      <alignment horizontal="center" vertical="center"/>
    </xf>
    <xf numFmtId="0" fontId="3" fillId="0" borderId="500" xfId="24" applyNumberFormat="1" applyFont="1" applyFill="1" applyBorder="1" applyAlignment="1">
      <alignment horizontal="center" vertical="center"/>
    </xf>
    <xf numFmtId="0" fontId="74" fillId="5" borderId="344" xfId="24" applyFont="1" applyFill="1" applyBorder="1" applyAlignment="1">
      <alignment horizontal="center" vertical="center"/>
    </xf>
    <xf numFmtId="0" fontId="78" fillId="5" borderId="344" xfId="24" applyFont="1" applyFill="1" applyBorder="1" applyAlignment="1">
      <alignment horizontal="center" vertical="center"/>
    </xf>
    <xf numFmtId="0" fontId="65" fillId="0" borderId="344" xfId="24" applyFont="1" applyBorder="1" applyAlignment="1">
      <alignment horizontal="center"/>
    </xf>
    <xf numFmtId="0" fontId="65" fillId="0" borderId="518" xfId="24" applyFont="1" applyBorder="1" applyAlignment="1">
      <alignment horizontal="center"/>
    </xf>
    <xf numFmtId="0" fontId="65" fillId="0" borderId="155" xfId="24" applyNumberFormat="1" applyFont="1" applyFill="1" applyBorder="1" applyAlignment="1">
      <alignment horizontal="center" vertical="center"/>
    </xf>
    <xf numFmtId="0" fontId="66" fillId="0" borderId="332" xfId="0" applyFont="1" applyFill="1" applyBorder="1" applyAlignment="1">
      <alignment horizontal="left" vertical="center"/>
    </xf>
    <xf numFmtId="0" fontId="66" fillId="0" borderId="454" xfId="24" applyNumberFormat="1" applyFont="1" applyFill="1" applyBorder="1" applyAlignment="1">
      <alignment horizontal="center" vertical="center"/>
    </xf>
    <xf numFmtId="0" fontId="65" fillId="0" borderId="454" xfId="24" applyNumberFormat="1" applyFont="1" applyBorder="1" applyAlignment="1">
      <alignment horizontal="center" vertical="center"/>
    </xf>
    <xf numFmtId="49" fontId="66" fillId="0" borderId="332" xfId="0" applyNumberFormat="1" applyFont="1" applyFill="1" applyBorder="1" applyAlignment="1">
      <alignment horizontal="left"/>
    </xf>
    <xf numFmtId="0" fontId="66" fillId="0" borderId="564" xfId="24" applyFont="1" applyBorder="1" applyAlignment="1">
      <alignment horizontal="left" vertical="center" wrapText="1"/>
    </xf>
    <xf numFmtId="0" fontId="66" fillId="0" borderId="565" xfId="24" applyNumberFormat="1" applyFont="1" applyBorder="1" applyAlignment="1">
      <alignment horizontal="center" vertical="center" wrapText="1"/>
    </xf>
    <xf numFmtId="0" fontId="66" fillId="0" borderId="565" xfId="24" applyNumberFormat="1" applyFont="1" applyFill="1" applyBorder="1" applyAlignment="1">
      <alignment horizontal="center" vertical="center"/>
    </xf>
    <xf numFmtId="0" fontId="110" fillId="0" borderId="564" xfId="24" applyFont="1" applyBorder="1" applyAlignment="1">
      <alignment horizontal="left" vertical="center" wrapText="1"/>
    </xf>
    <xf numFmtId="0" fontId="80" fillId="0" borderId="408" xfId="24" applyFont="1" applyBorder="1"/>
    <xf numFmtId="0" fontId="80" fillId="0" borderId="403" xfId="24" applyFont="1" applyBorder="1"/>
    <xf numFmtId="0" fontId="65" fillId="0" borderId="243" xfId="0" applyNumberFormat="1" applyFont="1" applyFill="1" applyBorder="1" applyAlignment="1">
      <alignment horizontal="center"/>
    </xf>
    <xf numFmtId="0" fontId="65" fillId="0" borderId="243" xfId="24" applyNumberFormat="1" applyFont="1" applyBorder="1" applyAlignment="1">
      <alignment horizontal="center" vertical="center"/>
    </xf>
    <xf numFmtId="0" fontId="66" fillId="0" borderId="244" xfId="24" applyNumberFormat="1" applyFont="1" applyBorder="1" applyAlignment="1">
      <alignment horizontal="center" vertical="center"/>
    </xf>
    <xf numFmtId="49" fontId="66" fillId="0" borderId="62" xfId="0" applyNumberFormat="1" applyFont="1" applyFill="1" applyBorder="1" applyAlignment="1">
      <alignment horizontal="left"/>
    </xf>
    <xf numFmtId="0" fontId="79" fillId="0" borderId="118" xfId="0" applyNumberFormat="1" applyFont="1" applyFill="1" applyBorder="1" applyAlignment="1">
      <alignment horizontal="left"/>
    </xf>
    <xf numFmtId="0" fontId="79" fillId="0" borderId="77" xfId="0" applyNumberFormat="1" applyFont="1" applyFill="1" applyBorder="1" applyAlignment="1">
      <alignment horizontal="left"/>
    </xf>
    <xf numFmtId="0" fontId="80" fillId="0" borderId="113" xfId="24" applyNumberFormat="1" applyFont="1" applyFill="1" applyBorder="1" applyAlignment="1">
      <alignment horizontal="center" vertical="center"/>
    </xf>
    <xf numFmtId="0" fontId="80" fillId="0" borderId="113" xfId="24" applyNumberFormat="1" applyFont="1" applyBorder="1" applyAlignment="1">
      <alignment horizontal="center" vertical="center"/>
    </xf>
    <xf numFmtId="0" fontId="80" fillId="0" borderId="0" xfId="24" applyNumberFormat="1" applyFont="1" applyBorder="1" applyAlignment="1">
      <alignment horizontal="center" vertical="center"/>
    </xf>
    <xf numFmtId="0" fontId="79" fillId="0" borderId="568" xfId="24" applyNumberFormat="1" applyFont="1" applyBorder="1" applyAlignment="1">
      <alignment horizontal="center" vertical="center"/>
    </xf>
    <xf numFmtId="0" fontId="65" fillId="0" borderId="60" xfId="24" applyNumberFormat="1" applyFont="1" applyBorder="1" applyAlignment="1">
      <alignment horizontal="center" vertical="center"/>
    </xf>
    <xf numFmtId="0" fontId="65" fillId="0" borderId="317" xfId="24" applyNumberFormat="1" applyFont="1" applyBorder="1" applyAlignment="1">
      <alignment horizontal="center" vertical="center"/>
    </xf>
    <xf numFmtId="0" fontId="66" fillId="0" borderId="205" xfId="24" applyNumberFormat="1" applyFont="1" applyBorder="1" applyAlignment="1">
      <alignment horizontal="center" vertical="center"/>
    </xf>
    <xf numFmtId="0" fontId="79" fillId="0" borderId="402" xfId="0" applyNumberFormat="1" applyFont="1" applyFill="1" applyBorder="1" applyAlignment="1">
      <alignment horizontal="left"/>
    </xf>
    <xf numFmtId="0" fontId="79" fillId="0" borderId="403" xfId="0" applyNumberFormat="1" applyFont="1" applyFill="1" applyBorder="1" applyAlignment="1">
      <alignment horizontal="left"/>
    </xf>
    <xf numFmtId="0" fontId="80" fillId="0" borderId="408" xfId="24" applyNumberFormat="1" applyFont="1" applyFill="1" applyBorder="1" applyAlignment="1">
      <alignment horizontal="center" vertical="center"/>
    </xf>
    <xf numFmtId="0" fontId="80" fillId="0" borderId="408" xfId="24" applyNumberFormat="1" applyFont="1" applyBorder="1" applyAlignment="1">
      <alignment horizontal="center" vertical="center"/>
    </xf>
    <xf numFmtId="0" fontId="80" fillId="0" borderId="388" xfId="24" applyNumberFormat="1" applyFont="1" applyBorder="1" applyAlignment="1">
      <alignment horizontal="center" vertical="center"/>
    </xf>
    <xf numFmtId="0" fontId="79" fillId="0" borderId="389" xfId="24" applyNumberFormat="1" applyFont="1" applyBorder="1" applyAlignment="1">
      <alignment horizontal="center" vertical="center"/>
    </xf>
    <xf numFmtId="49" fontId="66" fillId="0" borderId="424" xfId="0" applyNumberFormat="1" applyFont="1" applyFill="1" applyBorder="1" applyAlignment="1">
      <alignment horizontal="left"/>
    </xf>
    <xf numFmtId="0" fontId="79" fillId="0" borderId="81" xfId="0" applyNumberFormat="1" applyFont="1" applyFill="1" applyBorder="1" applyAlignment="1">
      <alignment horizontal="center"/>
    </xf>
    <xf numFmtId="0" fontId="79" fillId="0" borderId="569" xfId="0" applyNumberFormat="1" applyFont="1" applyFill="1" applyBorder="1" applyAlignment="1">
      <alignment horizontal="center"/>
    </xf>
    <xf numFmtId="0" fontId="80" fillId="0" borderId="410" xfId="24" applyNumberFormat="1" applyFont="1" applyFill="1" applyBorder="1" applyAlignment="1">
      <alignment horizontal="center" vertical="center"/>
    </xf>
    <xf numFmtId="0" fontId="80" fillId="0" borderId="410" xfId="24" applyNumberFormat="1" applyFont="1" applyBorder="1" applyAlignment="1">
      <alignment horizontal="center" vertical="center"/>
    </xf>
    <xf numFmtId="0" fontId="80" fillId="0" borderId="425" xfId="24" applyNumberFormat="1" applyFont="1" applyBorder="1" applyAlignment="1">
      <alignment horizontal="center" vertical="center"/>
    </xf>
    <xf numFmtId="0" fontId="79" fillId="0" borderId="426" xfId="24" applyNumberFormat="1" applyFont="1" applyBorder="1" applyAlignment="1">
      <alignment horizontal="center" vertical="center"/>
    </xf>
    <xf numFmtId="0" fontId="40" fillId="0" borderId="283" xfId="24" applyFont="1" applyBorder="1" applyAlignment="1">
      <alignment horizontal="center" vertical="center" wrapText="1"/>
    </xf>
    <xf numFmtId="0" fontId="40" fillId="0" borderId="284" xfId="24" applyFont="1" applyBorder="1" applyAlignment="1">
      <alignment horizontal="center" wrapText="1"/>
    </xf>
    <xf numFmtId="0" fontId="40" fillId="0" borderId="155" xfId="24" applyFont="1" applyBorder="1" applyAlignment="1">
      <alignment horizontal="center" vertical="center"/>
    </xf>
    <xf numFmtId="0" fontId="80" fillId="0" borderId="395" xfId="24" applyNumberFormat="1" applyFont="1" applyBorder="1" applyAlignment="1">
      <alignment horizontal="center" vertical="center"/>
    </xf>
    <xf numFmtId="0" fontId="80" fillId="0" borderId="409" xfId="24" applyNumberFormat="1" applyFont="1" applyBorder="1" applyAlignment="1">
      <alignment horizontal="center" vertical="center"/>
    </xf>
    <xf numFmtId="0" fontId="65" fillId="0" borderId="325" xfId="24" applyNumberFormat="1" applyFont="1" applyBorder="1" applyAlignment="1">
      <alignment horizontal="center" vertical="center"/>
    </xf>
    <xf numFmtId="0" fontId="65" fillId="0" borderId="223" xfId="24" applyNumberFormat="1" applyFont="1" applyBorder="1" applyAlignment="1">
      <alignment horizontal="center" vertical="center"/>
    </xf>
    <xf numFmtId="0" fontId="66" fillId="0" borderId="510" xfId="24" applyNumberFormat="1" applyFont="1" applyFill="1" applyBorder="1" applyAlignment="1">
      <alignment horizontal="center" vertical="center"/>
    </xf>
    <xf numFmtId="0" fontId="65" fillId="0" borderId="348" xfId="24" applyFont="1" applyBorder="1" applyAlignment="1">
      <alignment horizontal="center"/>
    </xf>
    <xf numFmtId="0" fontId="40" fillId="0" borderId="399" xfId="24" applyFont="1" applyBorder="1" applyAlignment="1">
      <alignment horizontal="center" vertical="center"/>
    </xf>
    <xf numFmtId="0" fontId="80" fillId="0" borderId="118" xfId="24" applyNumberFormat="1" applyFont="1" applyBorder="1" applyAlignment="1">
      <alignment horizontal="center" vertical="center"/>
    </xf>
    <xf numFmtId="0" fontId="80" fillId="0" borderId="349" xfId="24" applyNumberFormat="1" applyFont="1" applyBorder="1" applyAlignment="1">
      <alignment horizontal="center" vertical="center"/>
    </xf>
    <xf numFmtId="0" fontId="66" fillId="0" borderId="563" xfId="24" applyNumberFormat="1" applyFont="1" applyBorder="1" applyAlignment="1">
      <alignment horizontal="center" vertical="center"/>
    </xf>
    <xf numFmtId="0" fontId="80" fillId="0" borderId="303" xfId="24" applyNumberFormat="1" applyFont="1" applyBorder="1" applyAlignment="1">
      <alignment horizontal="center" vertical="center"/>
    </xf>
    <xf numFmtId="0" fontId="65" fillId="0" borderId="11" xfId="24" applyNumberFormat="1" applyFont="1" applyBorder="1" applyAlignment="1">
      <alignment horizontal="center" vertical="center"/>
    </xf>
    <xf numFmtId="0" fontId="65" fillId="0" borderId="242" xfId="24" applyNumberFormat="1" applyFont="1" applyBorder="1" applyAlignment="1">
      <alignment horizontal="center" vertical="center"/>
    </xf>
    <xf numFmtId="0" fontId="65" fillId="0" borderId="563" xfId="24" applyNumberFormat="1" applyFont="1" applyBorder="1" applyAlignment="1">
      <alignment horizontal="center" vertical="center"/>
    </xf>
    <xf numFmtId="0" fontId="66" fillId="0" borderId="563" xfId="24" applyNumberFormat="1" applyFont="1" applyBorder="1" applyAlignment="1">
      <alignment horizontal="center" vertical="center" wrapText="1"/>
    </xf>
    <xf numFmtId="0" fontId="66" fillId="0" borderId="459" xfId="24" applyNumberFormat="1" applyFont="1" applyFill="1" applyBorder="1" applyAlignment="1">
      <alignment horizontal="center" vertical="center"/>
    </xf>
    <xf numFmtId="0" fontId="66" fillId="0" borderId="567" xfId="24" applyNumberFormat="1" applyFont="1" applyBorder="1" applyAlignment="1">
      <alignment horizontal="center" vertical="center"/>
    </xf>
    <xf numFmtId="0" fontId="51" fillId="0" borderId="563" xfId="24" applyNumberFormat="1" applyFont="1" applyBorder="1" applyAlignment="1">
      <alignment horizontal="center" vertical="center"/>
    </xf>
    <xf numFmtId="0" fontId="66" fillId="0" borderId="543" xfId="24" applyFont="1" applyBorder="1" applyAlignment="1">
      <alignment horizontal="center" vertical="center" wrapText="1"/>
    </xf>
    <xf numFmtId="49" fontId="65" fillId="0" borderId="155" xfId="0" applyNumberFormat="1" applyFont="1" applyFill="1" applyBorder="1" applyAlignment="1">
      <alignment horizontal="left"/>
    </xf>
    <xf numFmtId="0" fontId="65" fillId="0" borderId="155" xfId="0" applyFont="1" applyFill="1" applyBorder="1" applyAlignment="1">
      <alignment horizontal="left"/>
    </xf>
    <xf numFmtId="0" fontId="66" fillId="0" borderId="564" xfId="0" applyFont="1" applyFill="1" applyBorder="1" applyAlignment="1">
      <alignment horizontal="left" vertical="center"/>
    </xf>
    <xf numFmtId="49" fontId="66" fillId="0" borderId="543" xfId="0" applyNumberFormat="1" applyFont="1" applyFill="1" applyBorder="1" applyAlignment="1">
      <alignment horizontal="left"/>
    </xf>
    <xf numFmtId="49" fontId="66" fillId="0" borderId="564" xfId="0" applyNumberFormat="1" applyFont="1" applyFill="1" applyBorder="1" applyAlignment="1">
      <alignment horizontal="left"/>
    </xf>
    <xf numFmtId="0" fontId="65" fillId="0" borderId="223" xfId="0" applyFont="1" applyFill="1" applyBorder="1" applyAlignment="1">
      <alignment horizontal="left"/>
    </xf>
    <xf numFmtId="0" fontId="40" fillId="0" borderId="286" xfId="24" applyFont="1" applyBorder="1" applyAlignment="1">
      <alignment horizontal="center" vertical="center" wrapText="1"/>
    </xf>
    <xf numFmtId="0" fontId="65" fillId="0" borderId="222" xfId="24" applyNumberFormat="1" applyFont="1" applyBorder="1" applyAlignment="1">
      <alignment horizontal="center" vertical="center"/>
    </xf>
    <xf numFmtId="0" fontId="65" fillId="0" borderId="460" xfId="24" applyNumberFormat="1" applyFont="1" applyFill="1" applyBorder="1" applyAlignment="1">
      <alignment horizontal="center" vertical="center"/>
    </xf>
    <xf numFmtId="0" fontId="66" fillId="0" borderId="460" xfId="24" applyNumberFormat="1" applyFont="1" applyBorder="1" applyAlignment="1">
      <alignment horizontal="center" vertical="center" wrapText="1"/>
    </xf>
    <xf numFmtId="0" fontId="66" fillId="0" borderId="503" xfId="24" applyNumberFormat="1" applyFont="1" applyFill="1" applyBorder="1" applyAlignment="1">
      <alignment horizontal="center" vertical="center"/>
    </xf>
    <xf numFmtId="0" fontId="48" fillId="0" borderId="460" xfId="24" applyNumberFormat="1" applyFont="1" applyFill="1" applyBorder="1" applyAlignment="1">
      <alignment horizontal="center" vertical="center"/>
    </xf>
    <xf numFmtId="0" fontId="66" fillId="0" borderId="458" xfId="24" applyNumberFormat="1" applyFont="1" applyFill="1" applyBorder="1" applyAlignment="1">
      <alignment horizontal="center" vertical="center"/>
    </xf>
    <xf numFmtId="0" fontId="79" fillId="0" borderId="568" xfId="0" applyNumberFormat="1" applyFont="1" applyFill="1" applyBorder="1" applyAlignment="1">
      <alignment horizontal="left"/>
    </xf>
    <xf numFmtId="0" fontId="79" fillId="0" borderId="418" xfId="0" applyNumberFormat="1" applyFont="1" applyFill="1" applyBorder="1" applyAlignment="1">
      <alignment horizontal="left"/>
    </xf>
    <xf numFmtId="0" fontId="66" fillId="0" borderId="458" xfId="0" applyNumberFormat="1" applyFont="1" applyFill="1" applyBorder="1" applyAlignment="1">
      <alignment horizontal="center"/>
    </xf>
    <xf numFmtId="0" fontId="79" fillId="0" borderId="416" xfId="0" applyNumberFormat="1" applyFont="1" applyFill="1" applyBorder="1" applyAlignment="1">
      <alignment horizontal="center"/>
    </xf>
    <xf numFmtId="0" fontId="65" fillId="0" borderId="76" xfId="0" applyNumberFormat="1" applyFont="1" applyFill="1" applyBorder="1" applyAlignment="1">
      <alignment horizontal="center"/>
    </xf>
    <xf numFmtId="0" fontId="65" fillId="0" borderId="242" xfId="0" applyNumberFormat="1" applyFont="1" applyFill="1" applyBorder="1" applyAlignment="1">
      <alignment horizontal="center"/>
    </xf>
    <xf numFmtId="0" fontId="65" fillId="0" borderId="244" xfId="0" applyNumberFormat="1" applyFont="1" applyFill="1" applyBorder="1" applyAlignment="1">
      <alignment horizontal="center"/>
    </xf>
    <xf numFmtId="0" fontId="66" fillId="0" borderId="563" xfId="0" applyNumberFormat="1" applyFont="1" applyFill="1" applyBorder="1" applyAlignment="1">
      <alignment horizontal="center"/>
    </xf>
    <xf numFmtId="0" fontId="66" fillId="0" borderId="459" xfId="24" applyNumberFormat="1" applyFont="1" applyBorder="1" applyAlignment="1">
      <alignment horizontal="center" vertical="center" wrapText="1"/>
    </xf>
    <xf numFmtId="0" fontId="66" fillId="0" borderId="567" xfId="24" applyNumberFormat="1" applyFont="1" applyBorder="1" applyAlignment="1">
      <alignment horizontal="center" vertical="center" wrapText="1"/>
    </xf>
    <xf numFmtId="0" fontId="51" fillId="0" borderId="563" xfId="24" applyNumberFormat="1" applyFont="1" applyBorder="1" applyAlignment="1">
      <alignment horizontal="center" vertical="center" wrapText="1"/>
    </xf>
    <xf numFmtId="0" fontId="67" fillId="0" borderId="454" xfId="24" applyFont="1" applyBorder="1" applyAlignment="1">
      <alignment horizontal="center"/>
    </xf>
    <xf numFmtId="0" fontId="67" fillId="0" borderId="458" xfId="24" applyFont="1" applyBorder="1" applyAlignment="1">
      <alignment horizontal="center"/>
    </xf>
    <xf numFmtId="0" fontId="65" fillId="0" borderId="286" xfId="24" applyNumberFormat="1" applyFont="1" applyBorder="1" applyAlignment="1">
      <alignment horizontal="center" vertical="center"/>
    </xf>
    <xf numFmtId="0" fontId="65" fillId="0" borderId="258" xfId="0" applyNumberFormat="1" applyFont="1" applyFill="1" applyBorder="1" applyAlignment="1">
      <alignment horizontal="center" vertical="center"/>
    </xf>
    <xf numFmtId="0" fontId="65" fillId="0" borderId="289" xfId="0" applyNumberFormat="1" applyFont="1" applyFill="1" applyBorder="1" applyAlignment="1">
      <alignment horizontal="center" vertical="center"/>
    </xf>
    <xf numFmtId="0" fontId="65" fillId="0" borderId="155" xfId="0" applyNumberFormat="1" applyFont="1" applyFill="1" applyBorder="1" applyAlignment="1">
      <alignment horizontal="center" vertical="center"/>
    </xf>
    <xf numFmtId="0" fontId="65" fillId="0" borderId="564" xfId="24" applyNumberFormat="1" applyFont="1" applyFill="1" applyBorder="1" applyAlignment="1">
      <alignment horizontal="center" vertical="center"/>
    </xf>
    <xf numFmtId="0" fontId="65" fillId="0" borderId="454" xfId="24" applyNumberFormat="1" applyFont="1" applyFill="1" applyBorder="1" applyAlignment="1">
      <alignment horizontal="center" vertical="center"/>
    </xf>
    <xf numFmtId="0" fontId="66" fillId="0" borderId="332" xfId="24" applyFont="1" applyBorder="1" applyAlignment="1">
      <alignment horizontal="left" vertical="center" wrapText="1"/>
    </xf>
    <xf numFmtId="0" fontId="110" fillId="0" borderId="332" xfId="24" applyFont="1" applyBorder="1" applyAlignment="1">
      <alignment horizontal="left" vertical="center" wrapText="1"/>
    </xf>
    <xf numFmtId="0" fontId="46" fillId="0" borderId="71" xfId="24" applyNumberFormat="1" applyFont="1" applyFill="1" applyBorder="1" applyAlignment="1">
      <alignment horizontal="center" vertical="center"/>
    </xf>
    <xf numFmtId="0" fontId="46" fillId="0" borderId="401" xfId="24" applyNumberFormat="1" applyFont="1" applyFill="1" applyBorder="1" applyAlignment="1">
      <alignment horizontal="center" vertical="center"/>
    </xf>
    <xf numFmtId="0" fontId="50" fillId="0" borderId="84" xfId="24" applyNumberFormat="1" applyFont="1" applyFill="1" applyBorder="1" applyAlignment="1">
      <alignment horizontal="center" vertical="center"/>
    </xf>
    <xf numFmtId="0" fontId="50" fillId="0" borderId="401" xfId="24" applyNumberFormat="1" applyFont="1" applyFill="1" applyBorder="1" applyAlignment="1">
      <alignment horizontal="center" vertical="center"/>
    </xf>
    <xf numFmtId="0" fontId="50" fillId="0" borderId="72" xfId="24" applyNumberFormat="1" applyFont="1" applyFill="1" applyBorder="1" applyAlignment="1">
      <alignment horizontal="center" vertical="center"/>
    </xf>
    <xf numFmtId="0" fontId="50" fillId="0" borderId="116" xfId="24" applyNumberFormat="1" applyFont="1" applyFill="1" applyBorder="1" applyAlignment="1">
      <alignment horizontal="center" vertical="center"/>
    </xf>
    <xf numFmtId="0" fontId="65" fillId="0" borderId="155" xfId="0" applyNumberFormat="1" applyFont="1" applyFill="1" applyBorder="1" applyAlignment="1">
      <alignment horizontal="center"/>
    </xf>
    <xf numFmtId="0" fontId="65" fillId="0" borderId="563" xfId="24" applyNumberFormat="1" applyFont="1" applyBorder="1" applyAlignment="1">
      <alignment horizontal="center"/>
    </xf>
    <xf numFmtId="0" fontId="67" fillId="0" borderId="227" xfId="24" applyFont="1" applyBorder="1" applyAlignment="1">
      <alignment horizontal="center" vertical="center"/>
    </xf>
    <xf numFmtId="0" fontId="66" fillId="0" borderId="76" xfId="24" applyFont="1" applyBorder="1" applyAlignment="1">
      <alignment horizontal="center" vertical="center" wrapText="1"/>
    </xf>
    <xf numFmtId="0" fontId="65" fillId="0" borderId="288" xfId="0" applyNumberFormat="1" applyFont="1" applyFill="1" applyBorder="1" applyAlignment="1">
      <alignment horizontal="center"/>
    </xf>
    <xf numFmtId="0" fontId="79" fillId="0" borderId="76" xfId="0" applyNumberFormat="1" applyFont="1" applyFill="1" applyBorder="1" applyAlignment="1">
      <alignment horizontal="center"/>
    </xf>
    <xf numFmtId="0" fontId="79" fillId="0" borderId="227" xfId="0" applyNumberFormat="1" applyFont="1" applyFill="1" applyBorder="1" applyAlignment="1">
      <alignment horizontal="center"/>
    </xf>
    <xf numFmtId="0" fontId="50" fillId="10" borderId="53" xfId="0" applyFont="1" applyFill="1" applyBorder="1" applyAlignment="1">
      <alignment horizontal="left" vertical="center" wrapText="1"/>
    </xf>
    <xf numFmtId="0" fontId="22" fillId="4" borderId="0" xfId="0" applyFont="1" applyFill="1"/>
    <xf numFmtId="0" fontId="16" fillId="4" borderId="399" xfId="6" applyFont="1" applyFill="1" applyBorder="1" applyAlignment="1">
      <alignment horizontal="center" vertical="center" wrapText="1"/>
    </xf>
    <xf numFmtId="0" fontId="16" fillId="4" borderId="516" xfId="6" quotePrefix="1" applyFont="1" applyFill="1" applyBorder="1" applyAlignment="1">
      <alignment horizontal="center" vertical="center" wrapText="1"/>
    </xf>
    <xf numFmtId="0" fontId="17" fillId="4" borderId="500" xfId="6" quotePrefix="1" applyFont="1" applyFill="1" applyBorder="1" applyAlignment="1">
      <alignment horizontal="center" vertical="center" wrapText="1"/>
    </xf>
    <xf numFmtId="0" fontId="16" fillId="4" borderId="543" xfId="6" quotePrefix="1" applyFont="1" applyFill="1" applyBorder="1" applyAlignment="1">
      <alignment horizontal="center" vertical="center" wrapText="1"/>
    </xf>
    <xf numFmtId="0" fontId="16" fillId="4" borderId="393" xfId="6" quotePrefix="1" applyFont="1" applyFill="1" applyBorder="1" applyAlignment="1">
      <alignment horizontal="center" vertical="center" wrapText="1"/>
    </xf>
    <xf numFmtId="0" fontId="16" fillId="4" borderId="396" xfId="6" quotePrefix="1" applyFont="1" applyFill="1" applyBorder="1" applyAlignment="1">
      <alignment horizontal="center" vertical="center" wrapText="1"/>
    </xf>
    <xf numFmtId="0" fontId="16" fillId="4" borderId="345" xfId="6" applyFont="1" applyFill="1" applyBorder="1" applyAlignment="1">
      <alignment horizontal="center" vertical="center" wrapText="1"/>
    </xf>
    <xf numFmtId="0" fontId="16" fillId="4" borderId="62" xfId="6" applyFont="1" applyFill="1" applyBorder="1" applyAlignment="1">
      <alignment horizontal="center" vertical="center" wrapText="1"/>
    </xf>
    <xf numFmtId="0" fontId="17" fillId="4" borderId="565" xfId="10" quotePrefix="1" applyFont="1" applyFill="1" applyBorder="1" applyAlignment="1">
      <alignment horizontal="center" vertical="center" wrapText="1"/>
    </xf>
    <xf numFmtId="0" fontId="24" fillId="4" borderId="460" xfId="0" applyFont="1" applyFill="1" applyBorder="1" applyAlignment="1">
      <alignment horizontal="center" vertical="center"/>
    </xf>
    <xf numFmtId="0" fontId="17" fillId="4" borderId="454" xfId="10" quotePrefix="1" applyFont="1" applyFill="1" applyBorder="1" applyAlignment="1">
      <alignment horizontal="center" vertical="center" wrapText="1"/>
    </xf>
    <xf numFmtId="0" fontId="24" fillId="4" borderId="563" xfId="0" applyFont="1" applyFill="1" applyBorder="1" applyAlignment="1">
      <alignment horizontal="center" vertical="center"/>
    </xf>
    <xf numFmtId="0" fontId="17" fillId="4" borderId="458" xfId="10" quotePrefix="1" applyFont="1" applyFill="1" applyBorder="1" applyAlignment="1">
      <alignment horizontal="center" vertical="center" wrapText="1"/>
    </xf>
    <xf numFmtId="0" fontId="15" fillId="4" borderId="563" xfId="0" applyFont="1" applyFill="1" applyBorder="1" applyAlignment="1">
      <alignment horizontal="center" vertical="center"/>
    </xf>
    <xf numFmtId="0" fontId="15" fillId="4" borderId="460" xfId="0" applyFont="1" applyFill="1" applyBorder="1" applyAlignment="1">
      <alignment horizontal="center" vertical="center"/>
    </xf>
    <xf numFmtId="0" fontId="16" fillId="4" borderId="460" xfId="6" applyFont="1" applyFill="1" applyBorder="1" applyAlignment="1">
      <alignment horizontal="center" vertical="center" wrapText="1"/>
    </xf>
    <xf numFmtId="0" fontId="16" fillId="4" borderId="458" xfId="6" applyFont="1" applyFill="1" applyBorder="1" applyAlignment="1">
      <alignment horizontal="center" vertical="center" wrapText="1"/>
    </xf>
    <xf numFmtId="0" fontId="17" fillId="4" borderId="396" xfId="10" quotePrefix="1" applyFont="1" applyFill="1" applyBorder="1" applyAlignment="1">
      <alignment horizontal="center" vertical="center" wrapText="1"/>
    </xf>
    <xf numFmtId="0" fontId="17" fillId="4" borderId="545" xfId="10" quotePrefix="1" applyFont="1" applyFill="1" applyBorder="1" applyAlignment="1">
      <alignment horizontal="center"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6" fillId="4" borderId="425" xfId="6" quotePrefix="1" applyFont="1" applyFill="1" applyBorder="1" applyAlignment="1">
      <alignment horizontal="center" vertical="center" wrapText="1"/>
    </xf>
    <xf numFmtId="0" fontId="16" fillId="4" borderId="570" xfId="6" quotePrefix="1" applyFont="1" applyFill="1" applyBorder="1" applyAlignment="1">
      <alignment horizontal="center" vertical="center" wrapText="1"/>
    </xf>
    <xf numFmtId="0" fontId="16" fillId="4" borderId="303" xfId="6" quotePrefix="1" applyFont="1" applyFill="1" applyBorder="1" applyAlignment="1">
      <alignment horizontal="center" vertical="center" wrapText="1"/>
    </xf>
    <xf numFmtId="0" fontId="16" fillId="4" borderId="426" xfId="6" quotePrefix="1" applyFont="1" applyFill="1" applyBorder="1" applyAlignment="1">
      <alignment horizontal="center" vertical="center" wrapText="1"/>
    </xf>
    <xf numFmtId="0" fontId="24" fillId="7" borderId="459" xfId="0" applyFont="1" applyFill="1" applyBorder="1" applyAlignment="1">
      <alignment horizontal="center" vertical="center"/>
    </xf>
    <xf numFmtId="0" fontId="24" fillId="7" borderId="565" xfId="0" applyFont="1" applyFill="1" applyBorder="1" applyAlignment="1">
      <alignment horizontal="center" vertical="center"/>
    </xf>
    <xf numFmtId="0" fontId="24" fillId="7" borderId="503" xfId="0" applyFont="1" applyFill="1" applyBorder="1" applyAlignment="1">
      <alignment horizontal="center" vertical="center"/>
    </xf>
    <xf numFmtId="0" fontId="15" fillId="7" borderId="503" xfId="0" applyFont="1" applyFill="1" applyBorder="1" applyAlignment="1">
      <alignment horizontal="center" vertical="center"/>
    </xf>
    <xf numFmtId="0" fontId="15" fillId="7" borderId="565" xfId="0" applyFont="1" applyFill="1" applyBorder="1" applyAlignment="1">
      <alignment horizontal="center" vertical="center"/>
    </xf>
    <xf numFmtId="0" fontId="16" fillId="4" borderId="422" xfId="10" quotePrefix="1" applyFont="1" applyFill="1" applyBorder="1" applyAlignment="1">
      <alignment horizontal="center" vertical="center" wrapText="1"/>
    </xf>
    <xf numFmtId="0" fontId="17" fillId="4" borderId="423" xfId="10" quotePrefix="1" applyFont="1" applyFill="1" applyBorder="1" applyAlignment="1">
      <alignment horizontal="center" vertical="center" wrapText="1"/>
    </xf>
    <xf numFmtId="0" fontId="17" fillId="4" borderId="421" xfId="10" quotePrefix="1" applyFont="1" applyFill="1" applyBorder="1" applyAlignment="1">
      <alignment horizontal="center" vertical="center" wrapText="1"/>
    </xf>
    <xf numFmtId="0" fontId="18" fillId="4" borderId="563" xfId="0" applyFont="1" applyFill="1" applyBorder="1" applyAlignment="1">
      <alignment horizontal="center" vertical="center" wrapText="1"/>
    </xf>
    <xf numFmtId="0" fontId="18" fillId="4" borderId="422" xfId="0" applyFont="1" applyFill="1" applyBorder="1" applyAlignment="1">
      <alignment horizontal="center" vertical="center" wrapText="1"/>
    </xf>
    <xf numFmtId="0" fontId="18" fillId="4" borderId="423" xfId="0" applyFont="1" applyFill="1" applyBorder="1" applyAlignment="1">
      <alignment horizontal="center" vertical="center" wrapText="1"/>
    </xf>
    <xf numFmtId="0" fontId="17" fillId="4" borderId="393" xfId="10" applyFont="1" applyFill="1" applyBorder="1" applyAlignment="1">
      <alignment vertical="center" wrapText="1"/>
    </xf>
    <xf numFmtId="0" fontId="17" fillId="7" borderId="349" xfId="10" quotePrefix="1" applyFont="1" applyFill="1" applyBorder="1" applyAlignment="1">
      <alignment horizontal="center" vertical="center" wrapText="1"/>
    </xf>
    <xf numFmtId="0" fontId="129" fillId="4" borderId="349" xfId="0" applyFont="1" applyFill="1" applyBorder="1" applyAlignment="1">
      <alignment horizontal="center" vertical="center" wrapText="1"/>
    </xf>
    <xf numFmtId="0" fontId="129" fillId="4" borderId="388" xfId="0" applyFont="1" applyFill="1" applyBorder="1" applyAlignment="1">
      <alignment horizontal="center" vertical="center" wrapText="1"/>
    </xf>
    <xf numFmtId="0" fontId="129" fillId="4" borderId="389" xfId="0" applyFont="1" applyFill="1" applyBorder="1" applyAlignment="1">
      <alignment horizontal="center" vertical="center" wrapText="1"/>
    </xf>
    <xf numFmtId="0" fontId="50" fillId="10" borderId="57" xfId="0" applyFont="1" applyFill="1" applyBorder="1" applyAlignment="1">
      <alignment horizontal="left" vertical="center" wrapText="1"/>
    </xf>
    <xf numFmtId="0" fontId="101" fillId="10" borderId="19" xfId="26" applyFont="1" applyFill="1" applyBorder="1" applyAlignment="1">
      <alignment horizontal="center"/>
    </xf>
    <xf numFmtId="0" fontId="101" fillId="10" borderId="18" xfId="26" applyFont="1" applyFill="1" applyBorder="1" applyAlignment="1">
      <alignment horizontal="center"/>
    </xf>
    <xf numFmtId="0" fontId="101" fillId="10" borderId="26" xfId="26" applyFont="1" applyFill="1" applyBorder="1" applyAlignment="1">
      <alignment horizontal="center"/>
    </xf>
    <xf numFmtId="0" fontId="101" fillId="10" borderId="24" xfId="26" applyFont="1" applyFill="1" applyBorder="1" applyAlignment="1">
      <alignment horizontal="center"/>
    </xf>
    <xf numFmtId="0" fontId="101" fillId="10" borderId="34" xfId="26" applyFont="1" applyFill="1" applyBorder="1" applyAlignment="1">
      <alignment horizontal="center"/>
    </xf>
    <xf numFmtId="0" fontId="50" fillId="10" borderId="20" xfId="0" applyFont="1" applyFill="1" applyBorder="1" applyAlignment="1">
      <alignment horizontal="left" vertical="center" wrapText="1"/>
    </xf>
    <xf numFmtId="0" fontId="101" fillId="10" borderId="56" xfId="26" applyFont="1" applyFill="1" applyBorder="1" applyAlignment="1">
      <alignment horizontal="center"/>
    </xf>
    <xf numFmtId="0" fontId="101" fillId="10" borderId="185" xfId="26" applyFont="1" applyFill="1" applyBorder="1" applyAlignment="1">
      <alignment horizontal="center"/>
    </xf>
    <xf numFmtId="0" fontId="101" fillId="10" borderId="181" xfId="26" applyFont="1" applyFill="1" applyBorder="1" applyAlignment="1">
      <alignment horizontal="center"/>
    </xf>
    <xf numFmtId="0" fontId="101" fillId="10" borderId="183" xfId="26" applyFont="1" applyFill="1" applyBorder="1" applyAlignment="1">
      <alignment horizontal="center"/>
    </xf>
    <xf numFmtId="0" fontId="101" fillId="10" borderId="177" xfId="26" applyFont="1" applyFill="1" applyBorder="1" applyAlignment="1">
      <alignment horizontal="center"/>
    </xf>
    <xf numFmtId="0" fontId="101" fillId="10" borderId="180" xfId="26" applyFont="1" applyFill="1" applyBorder="1" applyAlignment="1">
      <alignment horizontal="center"/>
    </xf>
    <xf numFmtId="0" fontId="101" fillId="10" borderId="193" xfId="26" applyFont="1" applyFill="1" applyBorder="1" applyAlignment="1">
      <alignment horizontal="center"/>
    </xf>
    <xf numFmtId="0" fontId="101" fillId="10" borderId="182" xfId="26" applyFont="1" applyFill="1" applyBorder="1" applyAlignment="1">
      <alignment horizontal="center"/>
    </xf>
    <xf numFmtId="0" fontId="101" fillId="10" borderId="188" xfId="26" applyFont="1" applyFill="1" applyBorder="1" applyAlignment="1">
      <alignment horizontal="center"/>
    </xf>
    <xf numFmtId="0" fontId="101" fillId="10" borderId="179" xfId="26" applyFont="1" applyFill="1" applyBorder="1" applyAlignment="1">
      <alignment horizontal="center"/>
    </xf>
    <xf numFmtId="0" fontId="101" fillId="10" borderId="184" xfId="26" applyFont="1" applyFill="1" applyBorder="1" applyAlignment="1">
      <alignment horizontal="center"/>
    </xf>
    <xf numFmtId="0" fontId="101" fillId="10" borderId="35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43" fillId="4" borderId="0" xfId="0" applyFont="1" applyFill="1" applyAlignment="1">
      <alignment horizontal="center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90" fillId="4" borderId="571" xfId="10" applyFont="1" applyFill="1" applyBorder="1" applyAlignment="1">
      <alignment vertical="center" wrapText="1"/>
    </xf>
    <xf numFmtId="0" fontId="91" fillId="8" borderId="572" xfId="0" applyFont="1" applyFill="1" applyBorder="1" applyAlignment="1">
      <alignment horizontal="center" vertical="center" wrapText="1"/>
    </xf>
    <xf numFmtId="0" fontId="91" fillId="8" borderId="573" xfId="0" applyFont="1" applyFill="1" applyBorder="1" applyAlignment="1">
      <alignment horizontal="center" vertical="center" wrapText="1"/>
    </xf>
    <xf numFmtId="0" fontId="90" fillId="4" borderId="279" xfId="10" applyFont="1" applyFill="1" applyBorder="1" applyAlignment="1">
      <alignment vertical="center" wrapText="1"/>
    </xf>
    <xf numFmtId="0" fontId="91" fillId="8" borderId="245" xfId="0" applyFont="1" applyFill="1" applyBorder="1" applyAlignment="1">
      <alignment horizontal="center" vertical="center" wrapText="1"/>
    </xf>
    <xf numFmtId="0" fontId="91" fillId="8" borderId="254" xfId="0" applyFont="1" applyFill="1" applyBorder="1" applyAlignment="1">
      <alignment horizontal="center" vertical="center" wrapText="1"/>
    </xf>
    <xf numFmtId="0" fontId="91" fillId="8" borderId="221" xfId="0" applyFont="1" applyFill="1" applyBorder="1" applyAlignment="1">
      <alignment horizontal="center" vertical="center" wrapText="1"/>
    </xf>
    <xf numFmtId="0" fontId="91" fillId="8" borderId="218" xfId="0" applyFont="1" applyFill="1" applyBorder="1" applyAlignment="1">
      <alignment horizontal="center" vertical="center" wrapText="1"/>
    </xf>
    <xf numFmtId="0" fontId="91" fillId="8" borderId="574" xfId="0" applyFont="1" applyFill="1" applyBorder="1" applyAlignment="1">
      <alignment horizontal="center" vertical="center" wrapText="1"/>
    </xf>
    <xf numFmtId="0" fontId="24" fillId="8" borderId="573" xfId="0" applyFont="1" applyFill="1" applyBorder="1" applyAlignment="1">
      <alignment horizontal="center" vertical="center" wrapText="1"/>
    </xf>
    <xf numFmtId="0" fontId="24" fillId="8" borderId="574" xfId="0" applyFont="1" applyFill="1" applyBorder="1" applyAlignment="1">
      <alignment horizontal="center" vertical="center" wrapText="1"/>
    </xf>
    <xf numFmtId="0" fontId="24" fillId="8" borderId="572" xfId="0" applyFont="1" applyFill="1" applyBorder="1" applyAlignment="1">
      <alignment horizontal="center" vertical="center" wrapText="1"/>
    </xf>
    <xf numFmtId="0" fontId="24" fillId="8" borderId="254" xfId="0" applyFont="1" applyFill="1" applyBorder="1" applyAlignment="1">
      <alignment horizontal="center" vertical="center" wrapText="1"/>
    </xf>
    <xf numFmtId="0" fontId="24" fillId="8" borderId="253" xfId="0" applyFont="1" applyFill="1" applyBorder="1" applyAlignment="1">
      <alignment horizontal="center" vertical="center" wrapText="1"/>
    </xf>
    <xf numFmtId="0" fontId="24" fillId="8" borderId="245" xfId="0" applyFont="1" applyFill="1" applyBorder="1" applyAlignment="1">
      <alignment horizontal="center" vertical="center" wrapText="1"/>
    </xf>
    <xf numFmtId="0" fontId="91" fillId="8" borderId="253" xfId="0" applyFont="1" applyFill="1" applyBorder="1" applyAlignment="1">
      <alignment horizontal="center" vertical="center" wrapText="1"/>
    </xf>
    <xf numFmtId="0" fontId="91" fillId="8" borderId="238" xfId="0" applyFont="1" applyFill="1" applyBorder="1" applyAlignment="1">
      <alignment horizontal="center" vertical="center" wrapText="1"/>
    </xf>
    <xf numFmtId="0" fontId="10" fillId="4" borderId="579" xfId="3" quotePrefix="1" applyFont="1" applyFill="1" applyBorder="1" applyAlignment="1">
      <alignment horizontal="center" vertical="center" wrapText="1"/>
    </xf>
    <xf numFmtId="0" fontId="11" fillId="4" borderId="579" xfId="3" quotePrefix="1" applyFont="1" applyFill="1" applyBorder="1" applyAlignment="1">
      <alignment horizontal="center" vertical="center" wrapText="1"/>
    </xf>
    <xf numFmtId="0" fontId="4" fillId="4" borderId="575" xfId="3" quotePrefix="1" applyFont="1" applyFill="1" applyBorder="1" applyAlignment="1">
      <alignment horizontal="center" vertical="center" wrapText="1"/>
    </xf>
    <xf numFmtId="0" fontId="24" fillId="5" borderId="247" xfId="10" applyFont="1" applyFill="1" applyBorder="1" applyAlignment="1">
      <alignment vertical="center" wrapText="1"/>
    </xf>
    <xf numFmtId="0" fontId="44" fillId="5" borderId="545" xfId="0" applyFont="1" applyFill="1" applyBorder="1" applyAlignment="1">
      <alignment horizontal="left" vertical="center" wrapText="1"/>
    </xf>
    <xf numFmtId="0" fontId="16" fillId="5" borderId="242" xfId="6" quotePrefix="1" applyFont="1" applyFill="1" applyBorder="1" applyAlignment="1">
      <alignment horizontal="center" vertical="center" wrapText="1"/>
    </xf>
    <xf numFmtId="0" fontId="16" fillId="5" borderId="243" xfId="6" quotePrefix="1" applyFont="1" applyFill="1" applyBorder="1" applyAlignment="1">
      <alignment horizontal="center" vertical="center" wrapText="1"/>
    </xf>
    <xf numFmtId="0" fontId="16" fillId="5" borderId="244" xfId="6" quotePrefix="1" applyFont="1" applyFill="1" applyBorder="1" applyAlignment="1">
      <alignment horizontal="center" vertical="center" wrapText="1"/>
    </xf>
    <xf numFmtId="0" fontId="44" fillId="5" borderId="543" xfId="0" applyFont="1" applyFill="1" applyBorder="1" applyAlignment="1">
      <alignment horizontal="left" vertical="center" wrapText="1"/>
    </xf>
    <xf numFmtId="0" fontId="44" fillId="5" borderId="247" xfId="0" applyFont="1" applyFill="1" applyBorder="1" applyAlignment="1">
      <alignment horizontal="left" vertical="center" wrapText="1"/>
    </xf>
    <xf numFmtId="0" fontId="17" fillId="5" borderId="248" xfId="6" quotePrefix="1" applyFont="1" applyFill="1" applyBorder="1" applyAlignment="1">
      <alignment vertical="center" wrapText="1"/>
    </xf>
    <xf numFmtId="0" fontId="16" fillId="5" borderId="280" xfId="6" quotePrefix="1" applyFont="1" applyFill="1" applyBorder="1" applyAlignment="1">
      <alignment vertical="center" wrapText="1"/>
    </xf>
    <xf numFmtId="0" fontId="16" fillId="5" borderId="248" xfId="6" quotePrefix="1" applyFont="1" applyFill="1" applyBorder="1" applyAlignment="1">
      <alignment vertical="center" wrapText="1"/>
    </xf>
    <xf numFmtId="0" fontId="24" fillId="5" borderId="279" xfId="10" quotePrefix="1" applyFont="1" applyFill="1" applyBorder="1" applyAlignment="1">
      <alignment horizontal="center" vertical="center" wrapText="1"/>
    </xf>
    <xf numFmtId="0" fontId="16" fillId="5" borderId="543" xfId="10" applyFont="1" applyFill="1" applyBorder="1" applyAlignment="1">
      <alignment vertical="center" wrapText="1"/>
    </xf>
    <xf numFmtId="0" fontId="16" fillId="5" borderId="545" xfId="10" quotePrefix="1" applyFont="1" applyFill="1" applyBorder="1" applyAlignment="1">
      <alignment vertical="center" wrapText="1"/>
    </xf>
    <xf numFmtId="0" fontId="16" fillId="5" borderId="242" xfId="10" quotePrefix="1" applyFont="1" applyFill="1" applyBorder="1" applyAlignment="1">
      <alignment horizontal="center" vertical="center" wrapText="1"/>
    </xf>
    <xf numFmtId="0" fontId="16" fillId="5" borderId="243" xfId="10" quotePrefix="1" applyFont="1" applyFill="1" applyBorder="1" applyAlignment="1">
      <alignment horizontal="center" vertical="center" wrapText="1"/>
    </xf>
    <xf numFmtId="0" fontId="16" fillId="5" borderId="244" xfId="10" quotePrefix="1" applyFont="1" applyFill="1" applyBorder="1" applyAlignment="1">
      <alignment horizontal="center" vertical="center" wrapText="1"/>
    </xf>
    <xf numFmtId="0" fontId="44" fillId="5" borderId="204" xfId="0" applyFont="1" applyFill="1" applyBorder="1" applyAlignment="1">
      <alignment horizontal="left" vertical="center" wrapText="1"/>
    </xf>
    <xf numFmtId="0" fontId="16" fillId="5" borderId="11" xfId="6" quotePrefix="1" applyFont="1" applyFill="1" applyBorder="1" applyAlignment="1">
      <alignment horizontal="center" vertical="center" wrapText="1"/>
    </xf>
    <xf numFmtId="0" fontId="16" fillId="5" borderId="317" xfId="6" quotePrefix="1" applyFont="1" applyFill="1" applyBorder="1" applyAlignment="1">
      <alignment horizontal="center" vertical="center" wrapText="1"/>
    </xf>
    <xf numFmtId="0" fontId="16" fillId="5" borderId="205" xfId="6" quotePrefix="1" applyFont="1" applyFill="1" applyBorder="1" applyAlignment="1">
      <alignment horizontal="center" vertical="center" wrapText="1"/>
    </xf>
    <xf numFmtId="0" fontId="16" fillId="5" borderId="279" xfId="6" quotePrefix="1" applyFont="1" applyFill="1" applyBorder="1" applyAlignment="1">
      <alignment horizontal="center" vertical="center" wrapText="1"/>
    </xf>
    <xf numFmtId="0" fontId="16" fillId="5" borderId="248" xfId="6" quotePrefix="1" applyFont="1" applyFill="1" applyBorder="1" applyAlignment="1">
      <alignment horizontal="center" vertical="center" wrapText="1"/>
    </xf>
    <xf numFmtId="0" fontId="16" fillId="5" borderId="280" xfId="6" quotePrefix="1" applyFont="1" applyFill="1" applyBorder="1" applyAlignment="1">
      <alignment horizontal="center" vertical="center" wrapText="1"/>
    </xf>
    <xf numFmtId="0" fontId="10" fillId="4" borderId="500" xfId="3" quotePrefix="1" applyFont="1" applyFill="1" applyBorder="1" applyAlignment="1">
      <alignment horizontal="center" vertical="center" wrapText="1"/>
    </xf>
    <xf numFmtId="0" fontId="17" fillId="5" borderId="247" xfId="10" applyFont="1" applyFill="1" applyBorder="1" applyAlignment="1">
      <alignment vertical="center"/>
    </xf>
    <xf numFmtId="0" fontId="16" fillId="11" borderId="251" xfId="6" quotePrefix="1" applyFont="1" applyFill="1" applyBorder="1" applyAlignment="1">
      <alignment horizontal="center" vertical="center" wrapText="1"/>
    </xf>
    <xf numFmtId="0" fontId="16" fillId="4" borderId="543" xfId="10" quotePrefix="1" applyFont="1" applyFill="1" applyBorder="1" applyAlignment="1">
      <alignment vertical="center" wrapText="1"/>
    </xf>
    <xf numFmtId="0" fontId="16" fillId="4" borderId="571" xfId="10" quotePrefix="1" applyFont="1" applyFill="1" applyBorder="1" applyAlignment="1">
      <alignment vertical="center" wrapText="1"/>
    </xf>
    <xf numFmtId="0" fontId="16" fillId="4" borderId="580" xfId="10" quotePrefix="1" applyFont="1" applyFill="1" applyBorder="1" applyAlignment="1">
      <alignment vertical="center" wrapText="1"/>
    </xf>
    <xf numFmtId="0" fontId="17" fillId="4" borderId="581" xfId="10" quotePrefix="1" applyFont="1" applyFill="1" applyBorder="1" applyAlignment="1">
      <alignment vertical="center" wrapText="1"/>
    </xf>
    <xf numFmtId="0" fontId="44" fillId="4" borderId="571" xfId="0" applyFont="1" applyFill="1" applyBorder="1" applyAlignment="1">
      <alignment horizontal="left" vertical="center" wrapText="1"/>
    </xf>
    <xf numFmtId="0" fontId="44" fillId="4" borderId="580" xfId="0" applyFont="1" applyFill="1" applyBorder="1" applyAlignment="1">
      <alignment horizontal="left" vertical="center" wrapText="1"/>
    </xf>
    <xf numFmtId="0" fontId="44" fillId="4" borderId="581" xfId="0" applyFont="1" applyFill="1" applyBorder="1" applyAlignment="1">
      <alignment horizontal="left" vertical="center" wrapText="1"/>
    </xf>
    <xf numFmtId="0" fontId="17" fillId="5" borderId="247" xfId="8" applyFont="1" applyFill="1" applyBorder="1" applyAlignment="1">
      <alignment vertical="center" wrapText="1"/>
    </xf>
    <xf numFmtId="0" fontId="17" fillId="5" borderId="247" xfId="8" applyFont="1" applyFill="1" applyBorder="1" applyAlignment="1">
      <alignment vertical="center"/>
    </xf>
    <xf numFmtId="0" fontId="16" fillId="5" borderId="571" xfId="6" quotePrefix="1" applyFont="1" applyFill="1" applyBorder="1" applyAlignment="1">
      <alignment vertical="center" wrapText="1"/>
    </xf>
    <xf numFmtId="0" fontId="16" fillId="5" borderId="580" xfId="6" quotePrefix="1" applyFont="1" applyFill="1" applyBorder="1" applyAlignment="1">
      <alignment vertical="center" wrapText="1"/>
    </xf>
    <xf numFmtId="0" fontId="16" fillId="5" borderId="581" xfId="6" quotePrefix="1" applyFont="1" applyFill="1" applyBorder="1" applyAlignment="1">
      <alignment vertical="center" wrapText="1"/>
    </xf>
    <xf numFmtId="0" fontId="16" fillId="5" borderId="279" xfId="6" quotePrefix="1" applyFont="1" applyFill="1" applyBorder="1" applyAlignment="1">
      <alignment vertical="center" wrapText="1"/>
    </xf>
    <xf numFmtId="0" fontId="17" fillId="5" borderId="280" xfId="6" quotePrefix="1" applyFont="1" applyFill="1" applyBorder="1" applyAlignment="1">
      <alignment vertical="center" wrapText="1"/>
    </xf>
    <xf numFmtId="0" fontId="16" fillId="5" borderId="545" xfId="10" quotePrefix="1" applyFont="1" applyFill="1" applyBorder="1" applyAlignment="1">
      <alignment horizontal="left" vertical="center" wrapText="1"/>
    </xf>
    <xf numFmtId="0" fontId="17" fillId="5" borderId="11" xfId="6" quotePrefix="1" applyFont="1" applyFill="1" applyBorder="1" applyAlignment="1">
      <alignment vertical="center" wrapText="1"/>
    </xf>
    <xf numFmtId="0" fontId="17" fillId="5" borderId="317" xfId="6" quotePrefix="1" applyFont="1" applyFill="1" applyBorder="1" applyAlignment="1">
      <alignment vertical="center" wrapText="1"/>
    </xf>
    <xf numFmtId="0" fontId="17" fillId="5" borderId="205" xfId="6" quotePrefix="1" applyFont="1" applyFill="1" applyBorder="1" applyAlignment="1">
      <alignment vertical="center" wrapText="1"/>
    </xf>
    <xf numFmtId="0" fontId="44" fillId="5" borderId="11" xfId="0" applyFont="1" applyFill="1" applyBorder="1" applyAlignment="1">
      <alignment vertical="center" wrapText="1"/>
    </xf>
    <xf numFmtId="0" fontId="44" fillId="5" borderId="317" xfId="0" applyFont="1" applyFill="1" applyBorder="1" applyAlignment="1">
      <alignment vertical="center" wrapText="1"/>
    </xf>
    <xf numFmtId="0" fontId="44" fillId="5" borderId="205" xfId="0" applyFont="1" applyFill="1" applyBorder="1" applyAlignment="1">
      <alignment vertical="center" wrapText="1"/>
    </xf>
    <xf numFmtId="0" fontId="15" fillId="4" borderId="577" xfId="0" applyFont="1" applyFill="1" applyBorder="1"/>
    <xf numFmtId="0" fontId="134" fillId="5" borderId="242" xfId="0" applyFont="1" applyFill="1" applyBorder="1" applyAlignment="1">
      <alignment horizontal="center" vertical="center"/>
    </xf>
    <xf numFmtId="0" fontId="134" fillId="5" borderId="243" xfId="0" applyFont="1" applyFill="1" applyBorder="1" applyAlignment="1">
      <alignment horizontal="center" vertical="center"/>
    </xf>
    <xf numFmtId="0" fontId="134" fillId="5" borderId="244" xfId="0" applyFont="1" applyFill="1" applyBorder="1" applyAlignment="1">
      <alignment horizontal="center" vertical="center"/>
    </xf>
    <xf numFmtId="0" fontId="82" fillId="5" borderId="563" xfId="3" quotePrefix="1" applyNumberFormat="1" applyFont="1" applyFill="1" applyBorder="1" applyAlignment="1" applyProtection="1">
      <alignment horizontal="center" textRotation="90" wrapText="1"/>
      <protection locked="0"/>
    </xf>
    <xf numFmtId="0" fontId="82" fillId="5" borderId="33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33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8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75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8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32" xfId="10" quotePrefix="1" applyNumberFormat="1" applyFont="1" applyFill="1" applyBorder="1" applyAlignment="1" applyProtection="1">
      <alignment vertical="center" wrapText="1"/>
      <protection locked="0"/>
    </xf>
    <xf numFmtId="0" fontId="56" fillId="9" borderId="11" xfId="6" applyNumberFormat="1" applyFont="1" applyFill="1" applyBorder="1" applyAlignment="1" applyProtection="1">
      <alignment horizontal="center" vertical="center" wrapText="1"/>
    </xf>
    <xf numFmtId="0" fontId="56" fillId="9" borderId="317" xfId="6" applyNumberFormat="1" applyFont="1" applyFill="1" applyBorder="1" applyAlignment="1" applyProtection="1">
      <alignment horizontal="center" vertical="center" wrapText="1"/>
    </xf>
    <xf numFmtId="0" fontId="56" fillId="9" borderId="205" xfId="6" applyNumberFormat="1" applyFont="1" applyFill="1" applyBorder="1" applyAlignment="1" applyProtection="1">
      <alignment horizontal="center" vertical="center" wrapText="1"/>
    </xf>
    <xf numFmtId="0" fontId="56" fillId="9" borderId="583" xfId="10" quotePrefix="1" applyFont="1" applyFill="1" applyBorder="1" applyAlignment="1">
      <alignment horizontal="left" vertical="center" wrapText="1"/>
    </xf>
    <xf numFmtId="0" fontId="56" fillId="9" borderId="242" xfId="6" applyNumberFormat="1" applyFont="1" applyFill="1" applyBorder="1" applyAlignment="1" applyProtection="1">
      <alignment horizontal="center" vertical="center" wrapText="1"/>
    </xf>
    <xf numFmtId="0" fontId="56" fillId="9" borderId="243" xfId="6" applyNumberFormat="1" applyFont="1" applyFill="1" applyBorder="1" applyAlignment="1" applyProtection="1">
      <alignment horizontal="center" vertical="center" wrapText="1"/>
    </xf>
    <xf numFmtId="0" fontId="59" fillId="5" borderId="33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7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0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8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9" borderId="58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82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563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6" fillId="5" borderId="587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4" xfId="6" quotePrefix="1" applyNumberFormat="1" applyFont="1" applyFill="1" applyBorder="1" applyAlignment="1" applyProtection="1">
      <alignment vertical="center" wrapText="1"/>
      <protection locked="0"/>
    </xf>
    <xf numFmtId="0" fontId="56" fillId="5" borderId="588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9" xfId="10" quotePrefix="1" applyFont="1" applyFill="1" applyBorder="1" applyAlignment="1">
      <alignment horizontal="left" vertical="center" wrapText="1"/>
    </xf>
    <xf numFmtId="0" fontId="58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5" xfId="10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589" xfId="10" quotePrefix="1" applyFont="1" applyFill="1" applyBorder="1" applyAlignment="1">
      <alignment horizontal="left" vertical="center" wrapText="1"/>
    </xf>
    <xf numFmtId="0" fontId="83" fillId="5" borderId="590" xfId="10" quotePrefix="1" applyFont="1" applyFill="1" applyBorder="1" applyAlignment="1" applyProtection="1">
      <alignment horizontal="left" vertical="center" wrapText="1"/>
      <protection locked="0"/>
    </xf>
    <xf numFmtId="0" fontId="83" fillId="5" borderId="591" xfId="10" quotePrefix="1" applyFont="1" applyFill="1" applyBorder="1" applyAlignment="1" applyProtection="1">
      <alignment horizontal="left" vertical="center" wrapText="1"/>
      <protection locked="0"/>
    </xf>
    <xf numFmtId="0" fontId="83" fillId="5" borderId="592" xfId="10" quotePrefix="1" applyFont="1" applyFill="1" applyBorder="1" applyAlignment="1" applyProtection="1">
      <alignment horizontal="left" vertical="center" wrapText="1"/>
      <protection locked="0"/>
    </xf>
    <xf numFmtId="0" fontId="83" fillId="5" borderId="593" xfId="10" quotePrefix="1" applyFont="1" applyFill="1" applyBorder="1" applyAlignment="1" applyProtection="1">
      <alignment horizontal="left" vertical="center" wrapText="1"/>
      <protection locked="0"/>
    </xf>
    <xf numFmtId="0" fontId="83" fillId="5" borderId="594" xfId="10" quotePrefix="1" applyFont="1" applyFill="1" applyBorder="1" applyAlignment="1" applyProtection="1">
      <alignment horizontal="left" vertical="center" wrapText="1"/>
      <protection locked="0"/>
    </xf>
    <xf numFmtId="0" fontId="56" fillId="9" borderId="592" xfId="10" quotePrefix="1" applyFont="1" applyFill="1" applyBorder="1" applyAlignment="1" applyProtection="1">
      <alignment horizontal="center" vertical="center" wrapText="1"/>
    </xf>
    <xf numFmtId="0" fontId="83" fillId="5" borderId="279" xfId="10" quotePrefix="1" applyFont="1" applyFill="1" applyBorder="1" applyAlignment="1">
      <alignment horizontal="left" vertical="center" wrapText="1"/>
    </xf>
    <xf numFmtId="0" fontId="83" fillId="5" borderId="545" xfId="10" quotePrefix="1" applyFont="1" applyFill="1" applyBorder="1" applyAlignment="1">
      <alignment horizontal="left" vertical="center" wrapText="1"/>
    </xf>
    <xf numFmtId="0" fontId="58" fillId="5" borderId="250" xfId="10" quotePrefix="1" applyFont="1" applyFill="1" applyBorder="1" applyAlignment="1">
      <alignment horizontal="left" vertical="center" wrapText="1"/>
    </xf>
    <xf numFmtId="0" fontId="56" fillId="9" borderId="590" xfId="6" applyNumberFormat="1" applyFont="1" applyFill="1" applyBorder="1" applyAlignment="1" applyProtection="1">
      <alignment horizontal="center" vertical="center" wrapText="1"/>
    </xf>
    <xf numFmtId="0" fontId="56" fillId="9" borderId="591" xfId="6" applyNumberFormat="1" applyFont="1" applyFill="1" applyBorder="1" applyAlignment="1" applyProtection="1">
      <alignment horizontal="center" vertical="center" wrapText="1"/>
    </xf>
    <xf numFmtId="0" fontId="56" fillId="9" borderId="592" xfId="6" applyNumberFormat="1" applyFont="1" applyFill="1" applyBorder="1" applyAlignment="1" applyProtection="1">
      <alignment horizontal="center" vertical="center" wrapText="1"/>
    </xf>
    <xf numFmtId="0" fontId="58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563" xfId="10" quotePrefix="1" applyNumberFormat="1" applyFont="1" applyFill="1" applyBorder="1" applyAlignment="1" applyProtection="1">
      <alignment horizontal="center" vertical="center" wrapText="1"/>
    </xf>
    <xf numFmtId="0" fontId="58" fillId="5" borderId="59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45" xfId="10" quotePrefix="1" applyFont="1" applyFill="1" applyBorder="1" applyAlignment="1">
      <alignment horizontal="left" vertical="center" wrapText="1"/>
    </xf>
    <xf numFmtId="0" fontId="59" fillId="9" borderId="332" xfId="10" quotePrefix="1" applyNumberFormat="1" applyFont="1" applyFill="1" applyBorder="1" applyAlignment="1" applyProtection="1">
      <alignment vertical="center" wrapText="1"/>
      <protection locked="0"/>
    </xf>
    <xf numFmtId="0" fontId="56" fillId="9" borderId="303" xfId="10" quotePrefix="1" applyNumberFormat="1" applyFont="1" applyFill="1" applyBorder="1" applyAlignment="1" applyProtection="1">
      <alignment horizontal="center" vertical="center" wrapText="1"/>
    </xf>
    <xf numFmtId="0" fontId="59" fillId="5" borderId="332" xfId="10" applyNumberFormat="1" applyFont="1" applyFill="1" applyBorder="1" applyAlignment="1" applyProtection="1">
      <alignment vertical="center" wrapText="1"/>
      <protection locked="0"/>
    </xf>
    <xf numFmtId="0" fontId="58" fillId="5" borderId="579" xfId="6" quotePrefix="1" applyNumberFormat="1" applyFont="1" applyFill="1" applyBorder="1" applyAlignment="1" applyProtection="1">
      <alignment vertical="center" wrapText="1"/>
      <protection locked="0"/>
    </xf>
    <xf numFmtId="0" fontId="58" fillId="5" borderId="595" xfId="6" quotePrefix="1" applyNumberFormat="1" applyFont="1" applyFill="1" applyBorder="1" applyAlignment="1" applyProtection="1">
      <alignment vertical="center" wrapText="1"/>
      <protection locked="0"/>
    </xf>
    <xf numFmtId="0" fontId="58" fillId="5" borderId="516" xfId="6" quotePrefix="1" applyNumberFormat="1" applyFont="1" applyFill="1" applyBorder="1" applyAlignment="1" applyProtection="1">
      <alignment vertical="center" wrapText="1"/>
      <protection locked="0"/>
    </xf>
    <xf numFmtId="0" fontId="58" fillId="5" borderId="500" xfId="6" quotePrefix="1" applyNumberFormat="1" applyFont="1" applyFill="1" applyBorder="1" applyAlignment="1" applyProtection="1">
      <alignment vertical="center" wrapText="1"/>
      <protection locked="0"/>
    </xf>
    <xf numFmtId="0" fontId="58" fillId="5" borderId="499" xfId="6" quotePrefix="1" applyNumberFormat="1" applyFont="1" applyFill="1" applyBorder="1" applyAlignment="1" applyProtection="1">
      <alignment vertical="center" wrapText="1"/>
      <protection locked="0"/>
    </xf>
    <xf numFmtId="0" fontId="56" fillId="9" borderId="563" xfId="6" applyNumberFormat="1" applyFont="1" applyFill="1" applyBorder="1" applyAlignment="1" applyProtection="1">
      <alignment horizontal="center" vertical="center" wrapText="1"/>
      <protection locked="0"/>
    </xf>
    <xf numFmtId="0" fontId="56" fillId="9" borderId="587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318" xfId="6" applyNumberFormat="1" applyFont="1" applyFill="1" applyBorder="1" applyAlignment="1" applyProtection="1">
      <alignment horizontal="center" vertical="center" wrapText="1"/>
    </xf>
    <xf numFmtId="0" fontId="58" fillId="5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579" xfId="6" quotePrefix="1" applyNumberFormat="1" applyFont="1" applyFill="1" applyBorder="1" applyAlignment="1" applyProtection="1">
      <alignment horizontal="center" vertical="center" wrapText="1"/>
    </xf>
    <xf numFmtId="0" fontId="56" fillId="5" borderId="596" xfId="6" applyNumberFormat="1" applyFont="1" applyFill="1" applyBorder="1" applyAlignment="1" applyProtection="1">
      <alignment horizontal="center" vertical="center" wrapText="1"/>
      <protection locked="0"/>
    </xf>
    <xf numFmtId="0" fontId="56" fillId="9" borderId="280" xfId="10" quotePrefix="1" applyFont="1" applyFill="1" applyBorder="1" applyAlignment="1" applyProtection="1">
      <alignment horizontal="center" vertical="center" wrapText="1"/>
    </xf>
    <xf numFmtId="0" fontId="56" fillId="9" borderId="244" xfId="10" quotePrefix="1" applyFont="1" applyFill="1" applyBorder="1" applyAlignment="1" applyProtection="1">
      <alignment horizontal="center" vertical="center" wrapText="1"/>
    </xf>
    <xf numFmtId="0" fontId="58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1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1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303" xfId="6" applyNumberFormat="1" applyFont="1" applyFill="1" applyBorder="1" applyAlignment="1" applyProtection="1">
      <alignment horizontal="center" vertical="center" wrapText="1"/>
    </xf>
    <xf numFmtId="0" fontId="56" fillId="9" borderId="425" xfId="6" applyNumberFormat="1" applyFont="1" applyFill="1" applyBorder="1" applyAlignment="1" applyProtection="1">
      <alignment horizontal="center" vertical="center" wrapText="1"/>
    </xf>
    <xf numFmtId="0" fontId="56" fillId="9" borderId="426" xfId="6" applyNumberFormat="1" applyFont="1" applyFill="1" applyBorder="1" applyAlignment="1" applyProtection="1">
      <alignment horizontal="center" vertical="center" wrapText="1"/>
    </xf>
    <xf numFmtId="0" fontId="58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0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459" xfId="6" quotePrefix="1" applyNumberFormat="1" applyFont="1" applyFill="1" applyBorder="1" applyAlignment="1" applyProtection="1">
      <alignment horizontal="center" vertical="center" wrapText="1"/>
    </xf>
    <xf numFmtId="0" fontId="56" fillId="9" borderId="575" xfId="6" quotePrefix="1" applyNumberFormat="1" applyFont="1" applyFill="1" applyBorder="1" applyAlignment="1" applyProtection="1">
      <alignment horizontal="center" vertical="center" wrapText="1"/>
    </xf>
    <xf numFmtId="0" fontId="83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594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592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42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43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23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44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22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9" borderId="275" xfId="6" applyNumberFormat="1" applyFont="1" applyFill="1" applyBorder="1" applyAlignment="1" applyProtection="1">
      <alignment horizontal="center" vertical="center" wrapText="1"/>
    </xf>
    <xf numFmtId="0" fontId="56" fillId="9" borderId="390" xfId="6" applyNumberFormat="1" applyFont="1" applyFill="1" applyBorder="1" applyAlignment="1" applyProtection="1">
      <alignment horizontal="center" vertical="center" wrapText="1"/>
    </xf>
    <xf numFmtId="0" fontId="56" fillId="9" borderId="276" xfId="6" applyNumberFormat="1" applyFont="1" applyFill="1" applyBorder="1" applyAlignment="1" applyProtection="1">
      <alignment horizontal="center" vertical="center" wrapText="1"/>
    </xf>
    <xf numFmtId="0" fontId="59" fillId="9" borderId="582" xfId="10" quotePrefix="1" applyNumberFormat="1" applyFont="1" applyFill="1" applyBorder="1" applyAlignment="1" applyProtection="1">
      <alignment vertical="center" wrapText="1"/>
      <protection locked="0"/>
    </xf>
    <xf numFmtId="0" fontId="56" fillId="9" borderId="424" xfId="10" quotePrefix="1" applyNumberFormat="1" applyFont="1" applyFill="1" applyBorder="1" applyAlignment="1" applyProtection="1">
      <alignment horizontal="center" vertical="center" wrapText="1"/>
    </xf>
    <xf numFmtId="0" fontId="59" fillId="9" borderId="582" xfId="0" applyNumberFormat="1" applyFont="1" applyFill="1" applyBorder="1" applyAlignment="1" applyProtection="1">
      <alignment horizontal="left" vertical="center" wrapText="1"/>
      <protection locked="0"/>
    </xf>
    <xf numFmtId="0" fontId="59" fillId="9" borderId="563" xfId="0" applyNumberFormat="1" applyFont="1" applyFill="1" applyBorder="1" applyAlignment="1" applyProtection="1">
      <alignment horizontal="center" vertical="center"/>
    </xf>
    <xf numFmtId="0" fontId="59" fillId="9" borderId="332" xfId="0" applyNumberFormat="1" applyFont="1" applyFill="1" applyBorder="1" applyAlignment="1" applyProtection="1">
      <alignment horizontal="center" vertical="center"/>
    </xf>
    <xf numFmtId="0" fontId="82" fillId="5" borderId="579" xfId="3" quotePrefix="1" applyFont="1" applyFill="1" applyBorder="1" applyAlignment="1" applyProtection="1">
      <alignment horizontal="left" textRotation="90" wrapText="1"/>
      <protection locked="0"/>
    </xf>
    <xf numFmtId="0" fontId="59" fillId="5" borderId="582" xfId="10" quotePrefix="1" applyFont="1" applyFill="1" applyBorder="1" applyAlignment="1" applyProtection="1">
      <alignment vertical="center" wrapText="1"/>
      <protection locked="0"/>
    </xf>
    <xf numFmtId="0" fontId="58" fillId="5" borderId="563" xfId="0" applyFont="1" applyFill="1" applyBorder="1" applyAlignment="1" applyProtection="1">
      <alignment horizontal="center" vertical="center"/>
      <protection locked="0"/>
    </xf>
    <xf numFmtId="0" fontId="58" fillId="5" borderId="586" xfId="0" applyFont="1" applyFill="1" applyBorder="1" applyAlignment="1" applyProtection="1">
      <alignment horizontal="center" vertical="center"/>
      <protection locked="0"/>
    </xf>
    <xf numFmtId="0" fontId="58" fillId="5" borderId="587" xfId="10" quotePrefix="1" applyFont="1" applyFill="1" applyBorder="1" applyAlignment="1" applyProtection="1">
      <alignment horizontal="center" vertical="center" wrapText="1"/>
      <protection locked="0"/>
    </xf>
    <xf numFmtId="0" fontId="58" fillId="5" borderId="584" xfId="0" applyFont="1" applyFill="1" applyBorder="1" applyAlignment="1" applyProtection="1">
      <alignment horizontal="center" vertical="center"/>
      <protection locked="0"/>
    </xf>
    <xf numFmtId="0" fontId="58" fillId="5" borderId="585" xfId="10" quotePrefix="1" applyFont="1" applyFill="1" applyBorder="1" applyAlignment="1" applyProtection="1">
      <alignment horizontal="center" vertical="center" wrapText="1"/>
      <protection locked="0"/>
    </xf>
    <xf numFmtId="0" fontId="58" fillId="5" borderId="578" xfId="10" quotePrefix="1" applyFont="1" applyFill="1" applyBorder="1" applyAlignment="1" applyProtection="1">
      <alignment horizontal="center" vertical="center" wrapText="1"/>
      <protection locked="0"/>
    </xf>
    <xf numFmtId="0" fontId="56" fillId="5" borderId="563" xfId="6" applyFont="1" applyFill="1" applyBorder="1" applyAlignment="1" applyProtection="1">
      <alignment horizontal="center" vertical="center" wrapText="1"/>
      <protection locked="0"/>
    </xf>
    <xf numFmtId="0" fontId="56" fillId="5" borderId="584" xfId="6" applyFont="1" applyFill="1" applyBorder="1" applyAlignment="1" applyProtection="1">
      <alignment horizontal="center" vertical="center" wrapText="1"/>
      <protection locked="0"/>
    </xf>
    <xf numFmtId="0" fontId="56" fillId="5" borderId="578" xfId="6" applyFont="1" applyFill="1" applyBorder="1" applyAlignment="1" applyProtection="1">
      <alignment horizontal="center" vertical="center" wrapText="1"/>
      <protection locked="0"/>
    </xf>
    <xf numFmtId="0" fontId="59" fillId="5" borderId="583" xfId="10" quotePrefix="1" applyFont="1" applyFill="1" applyBorder="1" applyAlignment="1" applyProtection="1">
      <alignment vertical="center" wrapText="1"/>
      <protection locked="0"/>
    </xf>
    <xf numFmtId="0" fontId="59" fillId="5" borderId="583" xfId="0" applyFont="1" applyFill="1" applyBorder="1" applyAlignment="1" applyProtection="1">
      <alignment horizontal="left" vertical="center" wrapText="1"/>
      <protection locked="0"/>
    </xf>
    <xf numFmtId="0" fontId="56" fillId="5" borderId="579" xfId="6" quotePrefix="1" applyFont="1" applyFill="1" applyBorder="1" applyAlignment="1" applyProtection="1">
      <alignment horizontal="center" vertical="center" wrapText="1"/>
      <protection locked="0"/>
    </xf>
    <xf numFmtId="0" fontId="56" fillId="5" borderId="499" xfId="6" quotePrefix="1" applyFont="1" applyFill="1" applyBorder="1" applyAlignment="1" applyProtection="1">
      <alignment horizontal="center" vertical="center" wrapText="1"/>
      <protection locked="0"/>
    </xf>
    <xf numFmtId="0" fontId="56" fillId="5" borderId="563" xfId="6" quotePrefix="1" applyFont="1" applyFill="1" applyBorder="1" applyAlignment="1" applyProtection="1">
      <alignment horizontal="center" vertical="center" wrapText="1"/>
      <protection locked="0"/>
    </xf>
    <xf numFmtId="0" fontId="56" fillId="5" borderId="586" xfId="6" quotePrefix="1" applyFont="1" applyFill="1" applyBorder="1" applyAlignment="1" applyProtection="1">
      <alignment horizontal="center" vertical="center" wrapText="1"/>
      <protection locked="0"/>
    </xf>
    <xf numFmtId="0" fontId="56" fillId="5" borderId="588" xfId="6" quotePrefix="1" applyFont="1" applyFill="1" applyBorder="1" applyAlignment="1" applyProtection="1">
      <alignment horizontal="center" vertical="center" wrapText="1"/>
      <protection locked="0"/>
    </xf>
    <xf numFmtId="0" fontId="56" fillId="5" borderId="585" xfId="6" quotePrefix="1" applyFont="1" applyFill="1" applyBorder="1" applyAlignment="1" applyProtection="1">
      <alignment horizontal="center" vertical="center" wrapText="1"/>
      <protection locked="0"/>
    </xf>
    <xf numFmtId="0" fontId="56" fillId="5" borderId="587" xfId="6" quotePrefix="1" applyFont="1" applyFill="1" applyBorder="1" applyAlignment="1" applyProtection="1">
      <alignment horizontal="center" vertical="center" wrapText="1"/>
      <protection locked="0"/>
    </xf>
    <xf numFmtId="0" fontId="59" fillId="5" borderId="582" xfId="0" applyFont="1" applyFill="1" applyBorder="1" applyAlignment="1" applyProtection="1">
      <alignment horizontal="left" vertical="center" wrapText="1"/>
      <protection locked="0"/>
    </xf>
    <xf numFmtId="0" fontId="58" fillId="5" borderId="563" xfId="6" quotePrefix="1" applyFont="1" applyFill="1" applyBorder="1" applyAlignment="1" applyProtection="1">
      <alignment horizontal="center" vertical="center" wrapText="1"/>
      <protection locked="0"/>
    </xf>
    <xf numFmtId="0" fontId="58" fillId="5" borderId="586" xfId="6" quotePrefix="1" applyFont="1" applyFill="1" applyBorder="1" applyAlignment="1" applyProtection="1">
      <alignment horizontal="center" vertical="center" wrapText="1"/>
      <protection locked="0"/>
    </xf>
    <xf numFmtId="0" fontId="56" fillId="5" borderId="570" xfId="6" quotePrefix="1" applyFont="1" applyFill="1" applyBorder="1" applyAlignment="1" applyProtection="1">
      <alignment horizontal="center" vertical="center" wrapText="1"/>
      <protection locked="0"/>
    </xf>
    <xf numFmtId="0" fontId="58" fillId="5" borderId="425" xfId="6" quotePrefix="1" applyFont="1" applyFill="1" applyBorder="1" applyAlignment="1" applyProtection="1">
      <alignment horizontal="center" vertical="center" wrapText="1"/>
      <protection locked="0"/>
    </xf>
    <xf numFmtId="0" fontId="56" fillId="5" borderId="426" xfId="6" quotePrefix="1" applyFont="1" applyFill="1" applyBorder="1" applyAlignment="1" applyProtection="1">
      <alignment horizontal="center" vertical="center" wrapText="1"/>
      <protection locked="0"/>
    </xf>
    <xf numFmtId="0" fontId="58" fillId="5" borderId="597" xfId="6" quotePrefix="1" applyFont="1" applyFill="1" applyBorder="1" applyAlignment="1" applyProtection="1">
      <alignment horizontal="center" vertical="center" wrapText="1"/>
      <protection locked="0"/>
    </xf>
    <xf numFmtId="0" fontId="56" fillId="5" borderId="326" xfId="6" quotePrefix="1" applyFont="1" applyFill="1" applyBorder="1" applyAlignment="1" applyProtection="1">
      <alignment horizontal="center" vertical="center" wrapText="1"/>
      <protection locked="0"/>
    </xf>
    <xf numFmtId="0" fontId="56" fillId="5" borderId="425" xfId="6" quotePrefix="1" applyFont="1" applyFill="1" applyBorder="1" applyAlignment="1" applyProtection="1">
      <alignment horizontal="center" vertical="center" wrapText="1"/>
      <protection locked="0"/>
    </xf>
    <xf numFmtId="0" fontId="56" fillId="5" borderId="199" xfId="6" applyFont="1" applyFill="1" applyBorder="1" applyAlignment="1" applyProtection="1">
      <alignment horizontal="center" vertical="center" wrapText="1"/>
      <protection locked="0"/>
    </xf>
    <xf numFmtId="0" fontId="56" fillId="5" borderId="459" xfId="6" applyFont="1" applyFill="1" applyBorder="1" applyAlignment="1" applyProtection="1">
      <alignment horizontal="center" vertical="center" wrapText="1"/>
      <protection locked="0"/>
    </xf>
    <xf numFmtId="0" fontId="56" fillId="5" borderId="567" xfId="6" applyFont="1" applyFill="1" applyBorder="1" applyAlignment="1" applyProtection="1">
      <alignment horizontal="center" vertical="center" wrapText="1"/>
      <protection locked="0"/>
    </xf>
    <xf numFmtId="0" fontId="59" fillId="5" borderId="575" xfId="0" applyFont="1" applyFill="1" applyBorder="1" applyAlignment="1" applyProtection="1">
      <alignment horizontal="left" vertical="center" wrapText="1"/>
      <protection locked="0"/>
    </xf>
    <xf numFmtId="0" fontId="59" fillId="5" borderId="598" xfId="10" applyFont="1" applyFill="1" applyBorder="1" applyAlignment="1" applyProtection="1">
      <alignment vertical="center" wrapText="1"/>
      <protection locked="0"/>
    </xf>
    <xf numFmtId="0" fontId="58" fillId="5" borderId="590" xfId="6" quotePrefix="1" applyFont="1" applyFill="1" applyBorder="1" applyAlignment="1" applyProtection="1">
      <alignment horizontal="center" vertical="center" wrapText="1"/>
      <protection locked="0"/>
    </xf>
    <xf numFmtId="0" fontId="58" fillId="5" borderId="593" xfId="6" quotePrefix="1" applyFont="1" applyFill="1" applyBorder="1" applyAlignment="1" applyProtection="1">
      <alignment horizontal="center" vertical="center" wrapText="1"/>
      <protection locked="0"/>
    </xf>
    <xf numFmtId="0" fontId="58" fillId="5" borderId="596" xfId="6" quotePrefix="1" applyFont="1" applyFill="1" applyBorder="1" applyAlignment="1" applyProtection="1">
      <alignment horizontal="center" vertical="center" wrapText="1"/>
      <protection locked="0"/>
    </xf>
    <xf numFmtId="0" fontId="58" fillId="5" borderId="599" xfId="6" quotePrefix="1" applyFont="1" applyFill="1" applyBorder="1" applyAlignment="1" applyProtection="1">
      <alignment horizontal="center" vertical="center" wrapText="1"/>
      <protection locked="0"/>
    </xf>
    <xf numFmtId="0" fontId="56" fillId="5" borderId="565" xfId="6" applyFont="1" applyFill="1" applyBorder="1" applyAlignment="1" applyProtection="1">
      <alignment horizontal="center" vertical="center" wrapText="1"/>
      <protection locked="0"/>
    </xf>
    <xf numFmtId="0" fontId="96" fillId="5" borderId="250" xfId="10" quotePrefix="1" applyFont="1" applyFill="1" applyBorder="1" applyAlignment="1" applyProtection="1">
      <alignment vertical="center" wrapText="1"/>
      <protection locked="0"/>
    </xf>
    <xf numFmtId="0" fontId="96" fillId="5" borderId="583" xfId="10" quotePrefix="1" applyFont="1" applyFill="1" applyBorder="1" applyAlignment="1" applyProtection="1">
      <alignment vertical="center" wrapText="1"/>
      <protection locked="0"/>
    </xf>
    <xf numFmtId="0" fontId="58" fillId="5" borderId="589" xfId="10" quotePrefix="1" applyFont="1" applyFill="1" applyBorder="1" applyAlignment="1" applyProtection="1">
      <alignment horizontal="center" vertical="center" wrapText="1"/>
      <protection locked="0"/>
    </xf>
    <xf numFmtId="0" fontId="58" fillId="5" borderId="598" xfId="10" quotePrefix="1" applyFont="1" applyFill="1" applyBorder="1" applyAlignment="1" applyProtection="1">
      <alignment horizontal="center" vertical="center" wrapText="1"/>
      <protection locked="0"/>
    </xf>
    <xf numFmtId="0" fontId="56" fillId="5" borderId="575" xfId="6" quotePrefix="1" applyFont="1" applyFill="1" applyBorder="1" applyAlignment="1" applyProtection="1">
      <alignment horizontal="center" vertical="center" wrapText="1"/>
      <protection locked="0"/>
    </xf>
    <xf numFmtId="0" fontId="82" fillId="5" borderId="563" xfId="3" quotePrefix="1" applyFont="1" applyFill="1" applyBorder="1" applyAlignment="1" applyProtection="1">
      <alignment horizontal="center" textRotation="90" wrapText="1"/>
      <protection locked="0"/>
    </xf>
    <xf numFmtId="0" fontId="59" fillId="5" borderId="332" xfId="10" quotePrefix="1" applyFont="1" applyFill="1" applyBorder="1" applyAlignment="1" applyProtection="1">
      <alignment vertical="center" wrapText="1"/>
      <protection locked="0"/>
    </xf>
    <xf numFmtId="0" fontId="56" fillId="5" borderId="459" xfId="10" quotePrefix="1" applyFont="1" applyFill="1" applyBorder="1" applyAlignment="1" applyProtection="1">
      <alignment vertical="center" wrapText="1"/>
      <protection locked="0"/>
    </xf>
    <xf numFmtId="0" fontId="56" fillId="5" borderId="565" xfId="10" quotePrefix="1" applyFont="1" applyFill="1" applyBorder="1" applyAlignment="1" applyProtection="1">
      <alignment vertical="center" wrapText="1"/>
      <protection locked="0"/>
    </xf>
    <xf numFmtId="0" fontId="58" fillId="5" borderId="567" xfId="10" quotePrefix="1" applyFont="1" applyFill="1" applyBorder="1" applyAlignment="1" applyProtection="1">
      <alignment vertical="center" wrapText="1"/>
      <protection locked="0"/>
    </xf>
    <xf numFmtId="0" fontId="58" fillId="5" borderId="510" xfId="10" quotePrefix="1" applyFont="1" applyFill="1" applyBorder="1" applyAlignment="1" applyProtection="1">
      <alignment vertical="center" wrapText="1"/>
      <protection locked="0"/>
    </xf>
    <xf numFmtId="0" fontId="59" fillId="5" borderId="459" xfId="0" applyFont="1" applyFill="1" applyBorder="1" applyAlignment="1" applyProtection="1">
      <alignment horizontal="left" vertical="center" wrapText="1"/>
      <protection locked="0"/>
    </xf>
    <xf numFmtId="0" fontId="59" fillId="5" borderId="565" xfId="0" applyFont="1" applyFill="1" applyBorder="1" applyAlignment="1" applyProtection="1">
      <alignment horizontal="left" vertical="center" wrapText="1"/>
      <protection locked="0"/>
    </xf>
    <xf numFmtId="0" fontId="59" fillId="5" borderId="567" xfId="0" applyFont="1" applyFill="1" applyBorder="1" applyAlignment="1" applyProtection="1">
      <alignment horizontal="left" vertical="center" wrapText="1"/>
      <protection locked="0"/>
    </xf>
    <xf numFmtId="0" fontId="58" fillId="5" borderId="582" xfId="10" quotePrefix="1" applyFont="1" applyFill="1" applyBorder="1" applyAlignment="1">
      <alignment horizontal="left" vertical="center" wrapText="1"/>
    </xf>
    <xf numFmtId="0" fontId="56" fillId="5" borderId="500" xfId="6" quotePrefix="1" applyFont="1" applyFill="1" applyBorder="1" applyAlignment="1" applyProtection="1">
      <alignment horizontal="center" vertical="center" wrapText="1"/>
      <protection locked="0"/>
    </xf>
    <xf numFmtId="0" fontId="56" fillId="5" borderId="328" xfId="6" quotePrefix="1" applyFont="1" applyFill="1" applyBorder="1" applyAlignment="1" applyProtection="1">
      <alignment horizontal="center" vertical="center" wrapText="1"/>
      <protection locked="0"/>
    </xf>
    <xf numFmtId="0" fontId="59" fillId="5" borderId="332" xfId="0" applyFont="1" applyFill="1" applyBorder="1" applyAlignment="1" applyProtection="1">
      <alignment horizontal="left" vertical="center" wrapText="1"/>
      <protection locked="0"/>
    </xf>
    <xf numFmtId="0" fontId="56" fillId="5" borderId="579" xfId="6" quotePrefix="1" applyFont="1" applyFill="1" applyBorder="1" applyAlignment="1" applyProtection="1">
      <alignment vertical="center" wrapText="1"/>
      <protection locked="0"/>
    </xf>
    <xf numFmtId="0" fontId="56" fillId="5" borderId="595" xfId="6" quotePrefix="1" applyFont="1" applyFill="1" applyBorder="1" applyAlignment="1" applyProtection="1">
      <alignment vertical="center" wrapText="1"/>
      <protection locked="0"/>
    </xf>
    <xf numFmtId="0" fontId="56" fillId="5" borderId="499" xfId="6" quotePrefix="1" applyFont="1" applyFill="1" applyBorder="1" applyAlignment="1" applyProtection="1">
      <alignment vertical="center" wrapText="1"/>
      <protection locked="0"/>
    </xf>
    <xf numFmtId="0" fontId="58" fillId="5" borderId="590" xfId="10" quotePrefix="1" applyFont="1" applyFill="1" applyBorder="1" applyAlignment="1" applyProtection="1">
      <alignment horizontal="center" vertical="center" wrapText="1"/>
      <protection locked="0"/>
    </xf>
    <xf numFmtId="0" fontId="58" fillId="5" borderId="591" xfId="10" quotePrefix="1" applyFont="1" applyFill="1" applyBorder="1" applyAlignment="1" applyProtection="1">
      <alignment horizontal="center" vertical="center" wrapText="1"/>
      <protection locked="0"/>
    </xf>
    <xf numFmtId="0" fontId="58" fillId="5" borderId="592" xfId="10" quotePrefix="1" applyFont="1" applyFill="1" applyBorder="1" applyAlignment="1" applyProtection="1">
      <alignment horizontal="center" vertical="center" wrapText="1"/>
      <protection locked="0"/>
    </xf>
    <xf numFmtId="0" fontId="58" fillId="5" borderId="593" xfId="10" quotePrefix="1" applyFont="1" applyFill="1" applyBorder="1" applyAlignment="1" applyProtection="1">
      <alignment horizontal="center" vertical="center" wrapText="1"/>
      <protection locked="0"/>
    </xf>
    <xf numFmtId="0" fontId="58" fillId="5" borderId="594" xfId="10" quotePrefix="1" applyFont="1" applyFill="1" applyBorder="1" applyAlignment="1" applyProtection="1">
      <alignment horizontal="center" vertical="center" wrapText="1"/>
      <protection locked="0"/>
    </xf>
    <xf numFmtId="0" fontId="58" fillId="5" borderId="583" xfId="10" quotePrefix="1" applyFont="1" applyFill="1" applyBorder="1" applyAlignment="1">
      <alignment horizontal="left" vertical="center" wrapText="1"/>
    </xf>
    <xf numFmtId="0" fontId="58" fillId="5" borderId="545" xfId="10" quotePrefix="1" applyFont="1" applyFill="1" applyBorder="1" applyAlignment="1" applyProtection="1">
      <alignment horizontal="center" vertical="center" wrapText="1"/>
      <protection locked="0"/>
    </xf>
    <xf numFmtId="0" fontId="59" fillId="5" borderId="575" xfId="10" applyFont="1" applyFill="1" applyBorder="1" applyAlignment="1" applyProtection="1">
      <alignment vertical="center" wrapText="1"/>
      <protection locked="0"/>
    </xf>
    <xf numFmtId="0" fontId="58" fillId="5" borderId="328" xfId="6" quotePrefix="1" applyFont="1" applyFill="1" applyBorder="1" applyAlignment="1" applyProtection="1">
      <alignment vertical="center" wrapText="1"/>
      <protection locked="0"/>
    </xf>
    <xf numFmtId="0" fontId="58" fillId="5" borderId="518" xfId="6" quotePrefix="1" applyFont="1" applyFill="1" applyBorder="1" applyAlignment="1" applyProtection="1">
      <alignment vertical="center" wrapText="1"/>
      <protection locked="0"/>
    </xf>
    <xf numFmtId="0" fontId="83" fillId="5" borderId="591" xfId="10" quotePrefix="1" applyFont="1" applyFill="1" applyBorder="1" applyAlignment="1">
      <alignment horizontal="left" vertical="center" wrapText="1"/>
    </xf>
    <xf numFmtId="0" fontId="83" fillId="5" borderId="243" xfId="10" quotePrefix="1" applyFont="1" applyFill="1" applyBorder="1" applyAlignment="1">
      <alignment horizontal="left" vertical="center" wrapText="1"/>
    </xf>
    <xf numFmtId="0" fontId="58" fillId="5" borderId="205" xfId="10" quotePrefix="1" applyFont="1" applyFill="1" applyBorder="1" applyAlignment="1" applyProtection="1">
      <alignment horizontal="center" vertical="center" wrapText="1"/>
      <protection locked="0"/>
    </xf>
    <xf numFmtId="0" fontId="59" fillId="5" borderId="332" xfId="10" applyFont="1" applyFill="1" applyBorder="1" applyAlignment="1" applyProtection="1">
      <alignment vertical="center" wrapText="1"/>
      <protection locked="0"/>
    </xf>
    <xf numFmtId="0" fontId="58" fillId="5" borderId="584" xfId="6" quotePrefix="1" applyFont="1" applyFill="1" applyBorder="1" applyAlignment="1" applyProtection="1">
      <alignment horizontal="center" vertical="center" wrapText="1"/>
      <protection locked="0"/>
    </xf>
    <xf numFmtId="0" fontId="58" fillId="5" borderId="585" xfId="6" quotePrefix="1" applyFont="1" applyFill="1" applyBorder="1" applyAlignment="1" applyProtection="1">
      <alignment horizontal="center" vertical="center" wrapText="1"/>
      <protection locked="0"/>
    </xf>
    <xf numFmtId="0" fontId="58" fillId="5" borderId="579" xfId="0" applyFont="1" applyFill="1" applyBorder="1" applyAlignment="1" applyProtection="1">
      <alignment horizontal="center" vertical="center"/>
      <protection locked="0"/>
    </xf>
    <xf numFmtId="0" fontId="58" fillId="5" borderId="595" xfId="0" applyFont="1" applyFill="1" applyBorder="1" applyAlignment="1" applyProtection="1">
      <alignment horizontal="center" vertical="center"/>
      <protection locked="0"/>
    </xf>
    <xf numFmtId="0" fontId="58" fillId="5" borderId="516" xfId="10" quotePrefix="1" applyFont="1" applyFill="1" applyBorder="1" applyAlignment="1" applyProtection="1">
      <alignment horizontal="center" vertical="center" wrapText="1"/>
      <protection locked="0"/>
    </xf>
    <xf numFmtId="0" fontId="58" fillId="5" borderId="500" xfId="0" applyFont="1" applyFill="1" applyBorder="1" applyAlignment="1" applyProtection="1">
      <alignment horizontal="center" vertical="center"/>
      <protection locked="0"/>
    </xf>
    <xf numFmtId="0" fontId="58" fillId="5" borderId="518" xfId="10" quotePrefix="1" applyFont="1" applyFill="1" applyBorder="1" applyAlignment="1" applyProtection="1">
      <alignment horizontal="center" vertical="center" wrapText="1"/>
      <protection locked="0"/>
    </xf>
    <xf numFmtId="0" fontId="56" fillId="5" borderId="500" xfId="6" applyFont="1" applyFill="1" applyBorder="1" applyAlignment="1" applyProtection="1">
      <alignment horizontal="center" vertical="center" wrapText="1"/>
      <protection locked="0"/>
    </xf>
    <xf numFmtId="0" fontId="56" fillId="5" borderId="518" xfId="6" applyFont="1" applyFill="1" applyBorder="1" applyAlignment="1" applyProtection="1">
      <alignment horizontal="center" vertical="center" wrapText="1"/>
      <protection locked="0"/>
    </xf>
    <xf numFmtId="0" fontId="58" fillId="5" borderId="590" xfId="10" quotePrefix="1" applyFont="1" applyFill="1" applyBorder="1" applyAlignment="1" applyProtection="1">
      <alignment horizontal="center" vertical="center" wrapText="1"/>
    </xf>
    <xf numFmtId="0" fontId="58" fillId="5" borderId="591" xfId="10" quotePrefix="1" applyFont="1" applyFill="1" applyBorder="1" applyAlignment="1" applyProtection="1">
      <alignment horizontal="center" vertical="center" wrapText="1"/>
    </xf>
    <xf numFmtId="0" fontId="58" fillId="5" borderId="592" xfId="10" quotePrefix="1" applyFont="1" applyFill="1" applyBorder="1" applyAlignment="1" applyProtection="1">
      <alignment horizontal="center" vertical="center" wrapText="1"/>
    </xf>
    <xf numFmtId="0" fontId="56" fillId="5" borderId="563" xfId="6" quotePrefix="1" applyFont="1" applyFill="1" applyBorder="1" applyAlignment="1" applyProtection="1">
      <alignment horizontal="center" vertical="center" wrapText="1"/>
    </xf>
    <xf numFmtId="0" fontId="56" fillId="5" borderId="332" xfId="6" quotePrefix="1" applyFont="1" applyFill="1" applyBorder="1" applyAlignment="1" applyProtection="1">
      <alignment horizontal="center" vertical="center" wrapText="1"/>
    </xf>
    <xf numFmtId="0" fontId="58" fillId="5" borderId="459" xfId="6" quotePrefix="1" applyFont="1" applyFill="1" applyBorder="1" applyAlignment="1" applyProtection="1">
      <alignment horizontal="center" vertical="center" wrapText="1"/>
      <protection locked="0"/>
    </xf>
    <xf numFmtId="0" fontId="58" fillId="5" borderId="565" xfId="6" quotePrefix="1" applyFont="1" applyFill="1" applyBorder="1" applyAlignment="1" applyProtection="1">
      <alignment horizontal="center" vertical="center" wrapText="1"/>
      <protection locked="0"/>
    </xf>
    <xf numFmtId="0" fontId="56" fillId="5" borderId="567" xfId="6" quotePrefix="1" applyFont="1" applyFill="1" applyBorder="1" applyAlignment="1" applyProtection="1">
      <alignment horizontal="center" vertical="center" wrapText="1"/>
      <protection locked="0"/>
    </xf>
    <xf numFmtId="0" fontId="56" fillId="5" borderId="459" xfId="6" quotePrefix="1" applyFont="1" applyFill="1" applyBorder="1" applyAlignment="1" applyProtection="1">
      <alignment horizontal="center" vertical="center" wrapText="1"/>
      <protection locked="0"/>
    </xf>
    <xf numFmtId="0" fontId="56" fillId="5" borderId="565" xfId="6" quotePrefix="1" applyFont="1" applyFill="1" applyBorder="1" applyAlignment="1" applyProtection="1">
      <alignment horizontal="center" vertical="center" wrapText="1"/>
      <protection locked="0"/>
    </xf>
    <xf numFmtId="0" fontId="58" fillId="5" borderId="591" xfId="6" quotePrefix="1" applyFont="1" applyFill="1" applyBorder="1" applyAlignment="1" applyProtection="1">
      <alignment horizontal="center" vertical="center" wrapText="1"/>
      <protection locked="0"/>
    </xf>
    <xf numFmtId="0" fontId="58" fillId="5" borderId="592" xfId="6" quotePrefix="1" applyFont="1" applyFill="1" applyBorder="1" applyAlignment="1" applyProtection="1">
      <alignment horizontal="center" vertical="center" wrapText="1"/>
      <protection locked="0"/>
    </xf>
    <xf numFmtId="0" fontId="58" fillId="5" borderId="594" xfId="6" quotePrefix="1" applyFont="1" applyFill="1" applyBorder="1" applyAlignment="1" applyProtection="1">
      <alignment horizontal="center" vertical="center" wrapText="1"/>
      <protection locked="0"/>
    </xf>
    <xf numFmtId="0" fontId="56" fillId="5" borderId="590" xfId="6" applyFont="1" applyFill="1" applyBorder="1" applyAlignment="1" applyProtection="1">
      <alignment horizontal="center" vertical="center" wrapText="1"/>
    </xf>
    <xf numFmtId="0" fontId="56" fillId="5" borderId="591" xfId="6" applyFont="1" applyFill="1" applyBorder="1" applyAlignment="1" applyProtection="1">
      <alignment horizontal="center" vertical="center" wrapText="1"/>
    </xf>
    <xf numFmtId="0" fontId="56" fillId="5" borderId="592" xfId="6" applyFont="1" applyFill="1" applyBorder="1" applyAlignment="1" applyProtection="1">
      <alignment horizontal="center" vertical="center" wrapText="1"/>
    </xf>
    <xf numFmtId="0" fontId="95" fillId="5" borderId="583" xfId="10" applyFont="1" applyFill="1" applyBorder="1" applyAlignment="1" applyProtection="1">
      <alignment vertical="center" wrapText="1"/>
      <protection locked="0"/>
    </xf>
    <xf numFmtId="0" fontId="58" fillId="5" borderId="579" xfId="6" quotePrefix="1" applyFont="1" applyFill="1" applyBorder="1" applyAlignment="1" applyProtection="1">
      <alignment horizontal="center" vertical="center" wrapText="1"/>
      <protection locked="0"/>
    </xf>
    <xf numFmtId="0" fontId="58" fillId="5" borderId="595" xfId="6" quotePrefix="1" applyFont="1" applyFill="1" applyBorder="1" applyAlignment="1" applyProtection="1">
      <alignment horizontal="center" vertical="center" wrapText="1"/>
      <protection locked="0"/>
    </xf>
    <xf numFmtId="0" fontId="58" fillId="5" borderId="516" xfId="6" quotePrefix="1" applyFont="1" applyFill="1" applyBorder="1" applyAlignment="1" applyProtection="1">
      <alignment horizontal="center" vertical="center" wrapText="1"/>
      <protection locked="0"/>
    </xf>
    <xf numFmtId="0" fontId="58" fillId="5" borderId="500" xfId="6" quotePrefix="1" applyFont="1" applyFill="1" applyBorder="1" applyAlignment="1" applyProtection="1">
      <alignment horizontal="center" vertical="center" wrapText="1"/>
      <protection locked="0"/>
    </xf>
    <xf numFmtId="0" fontId="56" fillId="5" borderId="516" xfId="6" quotePrefix="1" applyFont="1" applyFill="1" applyBorder="1" applyAlignment="1" applyProtection="1">
      <alignment horizontal="center" vertical="center" wrapText="1"/>
      <protection locked="0"/>
    </xf>
    <xf numFmtId="0" fontId="58" fillId="5" borderId="590" xfId="0" applyFont="1" applyFill="1" applyBorder="1" applyAlignment="1" applyProtection="1">
      <alignment horizontal="center" vertical="center"/>
      <protection locked="0"/>
    </xf>
    <xf numFmtId="0" fontId="58" fillId="5" borderId="591" xfId="0" applyFont="1" applyFill="1" applyBorder="1" applyAlignment="1" applyProtection="1">
      <alignment horizontal="center" vertical="center"/>
      <protection locked="0"/>
    </xf>
    <xf numFmtId="0" fontId="56" fillId="5" borderId="583" xfId="10" quotePrefix="1" applyFont="1" applyFill="1" applyBorder="1" applyAlignment="1">
      <alignment horizontal="left" vertical="center" wrapText="1"/>
    </xf>
    <xf numFmtId="0" fontId="56" fillId="5" borderId="591" xfId="0" applyFont="1" applyFill="1" applyBorder="1" applyAlignment="1" applyProtection="1">
      <alignment horizontal="center" vertical="center" wrapText="1"/>
    </xf>
    <xf numFmtId="0" fontId="56" fillId="5" borderId="579" xfId="10" quotePrefix="1" applyFont="1" applyFill="1" applyBorder="1" applyAlignment="1" applyProtection="1">
      <alignment horizontal="center" vertical="center" wrapText="1"/>
    </xf>
    <xf numFmtId="0" fontId="59" fillId="5" borderId="579" xfId="0" applyFont="1" applyFill="1" applyBorder="1" applyAlignment="1" applyProtection="1">
      <alignment horizontal="center" vertical="center" wrapText="1"/>
      <protection locked="0"/>
    </xf>
    <xf numFmtId="0" fontId="59" fillId="5" borderId="595" xfId="0" applyFont="1" applyFill="1" applyBorder="1" applyAlignment="1" applyProtection="1">
      <alignment horizontal="center" vertical="center" wrapText="1"/>
      <protection locked="0"/>
    </xf>
    <xf numFmtId="0" fontId="59" fillId="5" borderId="590" xfId="0" applyFont="1" applyFill="1" applyBorder="1" applyAlignment="1" applyProtection="1">
      <alignment horizontal="center" vertical="center" wrapText="1"/>
    </xf>
    <xf numFmtId="0" fontId="59" fillId="5" borderId="591" xfId="0" applyFont="1" applyFill="1" applyBorder="1" applyAlignment="1" applyProtection="1">
      <alignment horizontal="center" vertical="center" wrapText="1"/>
    </xf>
    <xf numFmtId="0" fontId="59" fillId="5" borderId="592" xfId="0" applyFont="1" applyFill="1" applyBorder="1" applyAlignment="1" applyProtection="1">
      <alignment horizontal="center" vertical="center" wrapText="1"/>
    </xf>
    <xf numFmtId="0" fontId="56" fillId="5" borderId="250" xfId="10" quotePrefix="1" applyFont="1" applyFill="1" applyBorder="1" applyAlignment="1" applyProtection="1">
      <alignment horizontal="center" vertical="center" wrapText="1"/>
    </xf>
    <xf numFmtId="0" fontId="56" fillId="5" borderId="582" xfId="10" quotePrefix="1" applyFont="1" applyFill="1" applyBorder="1" applyAlignment="1" applyProtection="1">
      <alignment horizontal="center" vertical="center" wrapText="1"/>
    </xf>
    <xf numFmtId="0" fontId="56" fillId="5" borderId="332" xfId="10" quotePrefix="1" applyFont="1" applyFill="1" applyBorder="1" applyAlignment="1" applyProtection="1">
      <alignment horizontal="center" vertical="center" wrapText="1"/>
    </xf>
    <xf numFmtId="0" fontId="59" fillId="5" borderId="563" xfId="0" applyFont="1" applyFill="1" applyBorder="1" applyAlignment="1" applyProtection="1">
      <alignment horizontal="center" vertical="center"/>
    </xf>
    <xf numFmtId="0" fontId="59" fillId="5" borderId="332" xfId="0" applyFont="1" applyFill="1" applyBorder="1" applyAlignment="1" applyProtection="1">
      <alignment horizontal="center" vertical="center"/>
    </xf>
    <xf numFmtId="0" fontId="56" fillId="5" borderId="11" xfId="6" applyNumberFormat="1" applyFont="1" applyFill="1" applyBorder="1" applyAlignment="1" applyProtection="1">
      <alignment horizontal="center" vertical="center" wrapText="1"/>
    </xf>
    <xf numFmtId="0" fontId="56" fillId="5" borderId="317" xfId="6" applyNumberFormat="1" applyFont="1" applyFill="1" applyBorder="1" applyAlignment="1" applyProtection="1">
      <alignment horizontal="center" vertical="center" wrapText="1"/>
    </xf>
    <xf numFmtId="0" fontId="56" fillId="5" borderId="205" xfId="6" applyNumberFormat="1" applyFont="1" applyFill="1" applyBorder="1" applyAlignment="1" applyProtection="1">
      <alignment horizontal="center" vertical="center" wrapText="1"/>
    </xf>
    <xf numFmtId="0" fontId="58" fillId="5" borderId="579" xfId="10" quotePrefix="1" applyNumberFormat="1" applyFont="1" applyFill="1" applyBorder="1" applyAlignment="1" applyProtection="1">
      <alignment horizontal="center" vertical="center" wrapText="1"/>
    </xf>
    <xf numFmtId="0" fontId="56" fillId="5" borderId="579" xfId="10" quotePrefix="1" applyNumberFormat="1" applyFont="1" applyFill="1" applyBorder="1" applyAlignment="1" applyProtection="1">
      <alignment horizontal="center" vertical="center" wrapText="1"/>
    </xf>
    <xf numFmtId="0" fontId="59" fillId="5" borderId="583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63" xfId="6" quotePrefix="1" applyNumberFormat="1" applyFont="1" applyFill="1" applyBorder="1" applyAlignment="1" applyProtection="1">
      <alignment horizontal="center" vertical="center" wrapText="1"/>
    </xf>
    <xf numFmtId="0" fontId="56" fillId="5" borderId="58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7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6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0" xfId="10" quotePrefix="1" applyFont="1" applyFill="1" applyBorder="1" applyAlignment="1" applyProtection="1">
      <alignment horizontal="center" vertical="center" wrapText="1"/>
    </xf>
    <xf numFmtId="0" fontId="56" fillId="5" borderId="591" xfId="10" quotePrefix="1" applyFont="1" applyFill="1" applyBorder="1" applyAlignment="1" applyProtection="1">
      <alignment horizontal="center" vertical="center" wrapText="1"/>
    </xf>
    <xf numFmtId="0" fontId="56" fillId="5" borderId="592" xfId="10" quotePrefix="1" applyFont="1" applyFill="1" applyBorder="1" applyAlignment="1" applyProtection="1">
      <alignment horizontal="center" vertical="center" wrapText="1"/>
    </xf>
    <xf numFmtId="0" fontId="56" fillId="5" borderId="595" xfId="10" quotePrefix="1" applyFont="1" applyFill="1" applyBorder="1" applyAlignment="1" applyProtection="1">
      <alignment horizontal="center" vertical="center" wrapText="1"/>
    </xf>
    <xf numFmtId="0" fontId="56" fillId="5" borderId="516" xfId="10" quotePrefix="1" applyFont="1" applyFill="1" applyBorder="1" applyAlignment="1" applyProtection="1">
      <alignment horizontal="center" vertical="center" wrapText="1"/>
    </xf>
    <xf numFmtId="0" fontId="56" fillId="5" borderId="590" xfId="6" applyNumberFormat="1" applyFont="1" applyFill="1" applyBorder="1" applyAlignment="1" applyProtection="1">
      <alignment horizontal="center" vertical="center" wrapText="1"/>
    </xf>
    <xf numFmtId="0" fontId="56" fillId="5" borderId="591" xfId="6" applyNumberFormat="1" applyFont="1" applyFill="1" applyBorder="1" applyAlignment="1" applyProtection="1">
      <alignment horizontal="center" vertical="center" wrapText="1"/>
    </xf>
    <xf numFmtId="0" fontId="56" fillId="5" borderId="592" xfId="6" applyNumberFormat="1" applyFont="1" applyFill="1" applyBorder="1" applyAlignment="1" applyProtection="1">
      <alignment horizontal="center" vertical="center" wrapText="1"/>
    </xf>
    <xf numFmtId="0" fontId="56" fillId="5" borderId="582" xfId="10" quotePrefix="1" applyFont="1" applyFill="1" applyBorder="1" applyAlignment="1">
      <alignment horizontal="left" vertical="center" wrapText="1"/>
    </xf>
    <xf numFmtId="0" fontId="56" fillId="5" borderId="563" xfId="10" quotePrefix="1" applyNumberFormat="1" applyFont="1" applyFill="1" applyBorder="1" applyAlignment="1" applyProtection="1">
      <alignment horizontal="center" vertical="center" wrapText="1"/>
    </xf>
    <xf numFmtId="0" fontId="56" fillId="5" borderId="332" xfId="10" quotePrefix="1" applyNumberFormat="1" applyFont="1" applyFill="1" applyBorder="1" applyAlignment="1" applyProtection="1">
      <alignment horizontal="center" vertical="center" wrapText="1"/>
    </xf>
    <xf numFmtId="0" fontId="56" fillId="5" borderId="593" xfId="6" applyNumberFormat="1" applyFont="1" applyFill="1" applyBorder="1" applyAlignment="1" applyProtection="1">
      <alignment horizontal="center" vertical="center" wrapText="1"/>
    </xf>
    <xf numFmtId="0" fontId="56" fillId="5" borderId="459" xfId="10" quotePrefix="1" applyNumberFormat="1" applyFont="1" applyFill="1" applyBorder="1" applyAlignment="1" applyProtection="1">
      <alignment horizontal="center" vertical="center" wrapText="1"/>
    </xf>
    <xf numFmtId="0" fontId="83" fillId="5" borderId="583" xfId="10" quotePrefix="1" applyFont="1" applyFill="1" applyBorder="1" applyAlignment="1">
      <alignment horizontal="left" vertical="center" wrapText="1"/>
    </xf>
    <xf numFmtId="0" fontId="104" fillId="5" borderId="579" xfId="6" quotePrefix="1" applyFont="1" applyFill="1" applyBorder="1" applyAlignment="1" applyProtection="1">
      <alignment horizontal="center" vertical="center" wrapText="1"/>
      <protection locked="0"/>
    </xf>
    <xf numFmtId="0" fontId="104" fillId="5" borderId="595" xfId="6" quotePrefix="1" applyFont="1" applyFill="1" applyBorder="1" applyAlignment="1" applyProtection="1">
      <alignment horizontal="center" vertical="center" wrapText="1"/>
      <protection locked="0"/>
    </xf>
    <xf numFmtId="0" fontId="103" fillId="5" borderId="516" xfId="10" quotePrefix="1" applyFont="1" applyFill="1" applyBorder="1" applyAlignment="1" applyProtection="1">
      <alignment horizontal="center" vertical="center" wrapText="1"/>
      <protection locked="0"/>
    </xf>
    <xf numFmtId="0" fontId="104" fillId="5" borderId="500" xfId="6" quotePrefix="1" applyFont="1" applyFill="1" applyBorder="1" applyAlignment="1" applyProtection="1">
      <alignment horizontal="center" vertical="center" wrapText="1"/>
      <protection locked="0"/>
    </xf>
    <xf numFmtId="0" fontId="104" fillId="5" borderId="516" xfId="6" quotePrefix="1" applyFont="1" applyFill="1" applyBorder="1" applyAlignment="1" applyProtection="1">
      <alignment horizontal="center" vertical="center" wrapText="1"/>
      <protection locked="0"/>
    </xf>
    <xf numFmtId="0" fontId="104" fillId="5" borderId="563" xfId="6" applyFont="1" applyFill="1" applyBorder="1" applyAlignment="1" applyProtection="1">
      <alignment horizontal="center" vertical="center" wrapText="1"/>
      <protection locked="0"/>
    </xf>
    <xf numFmtId="0" fontId="104" fillId="5" borderId="586" xfId="6" applyFont="1" applyFill="1" applyBorder="1" applyAlignment="1" applyProtection="1">
      <alignment horizontal="center" vertical="center" wrapText="1"/>
      <protection locked="0"/>
    </xf>
    <xf numFmtId="0" fontId="104" fillId="5" borderId="587" xfId="6" applyFont="1" applyFill="1" applyBorder="1" applyAlignment="1" applyProtection="1">
      <alignment horizontal="center" vertical="center" wrapText="1"/>
      <protection locked="0"/>
    </xf>
    <xf numFmtId="0" fontId="103" fillId="5" borderId="563" xfId="6" quotePrefix="1" applyFont="1" applyFill="1" applyBorder="1" applyAlignment="1" applyProtection="1">
      <alignment horizontal="center" vertical="center" wrapText="1"/>
      <protection locked="0"/>
    </xf>
    <xf numFmtId="0" fontId="103" fillId="5" borderId="586" xfId="6" quotePrefix="1" applyFont="1" applyFill="1" applyBorder="1" applyAlignment="1" applyProtection="1">
      <alignment horizontal="center" vertical="center" wrapText="1"/>
      <protection locked="0"/>
    </xf>
    <xf numFmtId="0" fontId="103" fillId="5" borderId="587" xfId="10" quotePrefix="1" applyFont="1" applyFill="1" applyBorder="1" applyAlignment="1" applyProtection="1">
      <alignment horizontal="center" vertical="center" wrapText="1"/>
      <protection locked="0"/>
    </xf>
    <xf numFmtId="0" fontId="103" fillId="5" borderId="584" xfId="6" quotePrefix="1" applyFont="1" applyFill="1" applyBorder="1" applyAlignment="1" applyProtection="1">
      <alignment horizontal="center" vertical="center" wrapText="1"/>
      <protection locked="0"/>
    </xf>
    <xf numFmtId="0" fontId="104" fillId="5" borderId="587" xfId="6" quotePrefix="1" applyFont="1" applyFill="1" applyBorder="1" applyAlignment="1" applyProtection="1">
      <alignment horizontal="center" vertical="center" wrapText="1"/>
      <protection locked="0"/>
    </xf>
    <xf numFmtId="0" fontId="104" fillId="5" borderId="563" xfId="6" quotePrefix="1" applyFont="1" applyFill="1" applyBorder="1" applyAlignment="1" applyProtection="1">
      <alignment horizontal="center" vertical="center" wrapText="1"/>
      <protection locked="0"/>
    </xf>
    <xf numFmtId="0" fontId="104" fillId="5" borderId="586" xfId="6" quotePrefix="1" applyFont="1" applyFill="1" applyBorder="1" applyAlignment="1" applyProtection="1">
      <alignment horizontal="center" vertical="center" wrapText="1"/>
      <protection locked="0"/>
    </xf>
    <xf numFmtId="0" fontId="104" fillId="5" borderId="425" xfId="6" applyFont="1" applyFill="1" applyBorder="1" applyAlignment="1" applyProtection="1">
      <alignment horizontal="center" vertical="center" wrapText="1"/>
      <protection locked="0"/>
    </xf>
    <xf numFmtId="0" fontId="104" fillId="5" borderId="426" xfId="6" applyFont="1" applyFill="1" applyBorder="1" applyAlignment="1" applyProtection="1">
      <alignment horizontal="center" vertical="center" wrapText="1"/>
      <protection locked="0"/>
    </xf>
    <xf numFmtId="0" fontId="103" fillId="5" borderId="545" xfId="6" quotePrefix="1" applyFont="1" applyFill="1" applyBorder="1" applyAlignment="1" applyProtection="1">
      <alignment horizontal="center" vertical="center" wrapText="1"/>
      <protection locked="0"/>
    </xf>
    <xf numFmtId="0" fontId="103" fillId="5" borderId="459" xfId="6" quotePrefix="1" applyFont="1" applyFill="1" applyBorder="1" applyAlignment="1" applyProtection="1">
      <alignment horizontal="center" vertical="center" wrapText="1"/>
      <protection locked="0"/>
    </xf>
    <xf numFmtId="0" fontId="84" fillId="5" borderId="589" xfId="28" quotePrefix="1" applyFont="1" applyFill="1" applyBorder="1" applyAlignment="1">
      <alignment vertical="center" wrapText="1"/>
    </xf>
    <xf numFmtId="0" fontId="105" fillId="5" borderId="590" xfId="28" quotePrefix="1" applyFont="1" applyFill="1" applyBorder="1" applyAlignment="1" applyProtection="1">
      <alignment vertical="center" wrapText="1"/>
      <protection locked="0"/>
    </xf>
    <xf numFmtId="0" fontId="105" fillId="5" borderId="591" xfId="28" quotePrefix="1" applyFont="1" applyFill="1" applyBorder="1" applyAlignment="1" applyProtection="1">
      <alignment vertical="center" wrapText="1"/>
      <protection locked="0"/>
    </xf>
    <xf numFmtId="0" fontId="105" fillId="5" borderId="592" xfId="28" quotePrefix="1" applyFont="1" applyFill="1" applyBorder="1" applyAlignment="1" applyProtection="1">
      <alignment vertical="center" wrapText="1"/>
      <protection locked="0"/>
    </xf>
    <xf numFmtId="0" fontId="105" fillId="5" borderId="593" xfId="28" quotePrefix="1" applyFont="1" applyFill="1" applyBorder="1" applyAlignment="1" applyProtection="1">
      <alignment vertical="center" wrapText="1"/>
      <protection locked="0"/>
    </xf>
    <xf numFmtId="0" fontId="59" fillId="5" borderId="582" xfId="10" applyFont="1" applyFill="1" applyBorder="1" applyAlignment="1" applyProtection="1">
      <alignment vertical="center" wrapText="1"/>
      <protection locked="0"/>
    </xf>
    <xf numFmtId="0" fontId="103" fillId="5" borderId="587" xfId="6" quotePrefix="1" applyFont="1" applyFill="1" applyBorder="1" applyAlignment="1" applyProtection="1">
      <alignment horizontal="center" vertical="center" wrapText="1"/>
      <protection locked="0"/>
    </xf>
    <xf numFmtId="0" fontId="105" fillId="5" borderId="253" xfId="28" quotePrefix="1" applyFont="1" applyFill="1" applyBorder="1" applyAlignment="1" applyProtection="1">
      <alignment vertical="center" wrapText="1"/>
      <protection locked="0"/>
    </xf>
    <xf numFmtId="0" fontId="56" fillId="5" borderId="575" xfId="10" quotePrefix="1" applyFont="1" applyFill="1" applyBorder="1" applyAlignment="1">
      <alignment horizontal="left" vertical="center" wrapText="1"/>
    </xf>
    <xf numFmtId="0" fontId="105" fillId="5" borderId="590" xfId="28" quotePrefix="1" applyFont="1" applyFill="1" applyBorder="1" applyAlignment="1">
      <alignment vertical="center" wrapText="1"/>
    </xf>
    <xf numFmtId="0" fontId="105" fillId="5" borderId="591" xfId="28" quotePrefix="1" applyFont="1" applyFill="1" applyBorder="1" applyAlignment="1">
      <alignment vertical="center" wrapText="1"/>
    </xf>
    <xf numFmtId="0" fontId="105" fillId="5" borderId="592" xfId="28" quotePrefix="1" applyFont="1" applyFill="1" applyBorder="1" applyAlignment="1">
      <alignment vertical="center" wrapText="1"/>
    </xf>
    <xf numFmtId="0" fontId="105" fillId="5" borderId="593" xfId="28" quotePrefix="1" applyFont="1" applyFill="1" applyBorder="1" applyAlignment="1">
      <alignment vertical="center" wrapText="1"/>
    </xf>
    <xf numFmtId="0" fontId="103" fillId="5" borderId="204" xfId="0" applyFont="1" applyFill="1" applyBorder="1" applyAlignment="1" applyProtection="1">
      <alignment horizontal="center" vertical="center"/>
      <protection locked="0"/>
    </xf>
    <xf numFmtId="0" fontId="58" fillId="5" borderId="275" xfId="0" applyFont="1" applyFill="1" applyBorder="1" applyAlignment="1" applyProtection="1">
      <alignment horizontal="center" vertical="center"/>
      <protection locked="0"/>
    </xf>
    <xf numFmtId="0" fontId="58" fillId="5" borderId="390" xfId="0" applyFont="1" applyFill="1" applyBorder="1" applyAlignment="1" applyProtection="1">
      <alignment horizontal="center" vertical="center"/>
      <protection locked="0"/>
    </xf>
    <xf numFmtId="0" fontId="56" fillId="5" borderId="275" xfId="6" applyFont="1" applyFill="1" applyBorder="1" applyAlignment="1" applyProtection="1">
      <alignment horizontal="center" vertical="center" wrapText="1"/>
    </xf>
    <xf numFmtId="0" fontId="56" fillId="5" borderId="390" xfId="6" applyFont="1" applyFill="1" applyBorder="1" applyAlignment="1" applyProtection="1">
      <alignment horizontal="center" vertical="center" wrapText="1"/>
    </xf>
    <xf numFmtId="0" fontId="56" fillId="5" borderId="276" xfId="6" applyFont="1" applyFill="1" applyBorder="1" applyAlignment="1" applyProtection="1">
      <alignment horizontal="center" vertical="center" wrapText="1"/>
    </xf>
    <xf numFmtId="0" fontId="56" fillId="5" borderId="579" xfId="10" quotePrefix="1" applyFont="1" applyFill="1" applyBorder="1" applyAlignment="1" applyProtection="1">
      <alignment vertical="center" wrapText="1"/>
      <protection locked="0"/>
    </xf>
    <xf numFmtId="0" fontId="56" fillId="5" borderId="595" xfId="10" quotePrefix="1" applyFont="1" applyFill="1" applyBorder="1" applyAlignment="1" applyProtection="1">
      <alignment vertical="center" wrapText="1"/>
      <protection locked="0"/>
    </xf>
    <xf numFmtId="0" fontId="58" fillId="5" borderId="516" xfId="10" quotePrefix="1" applyFont="1" applyFill="1" applyBorder="1" applyAlignment="1" applyProtection="1">
      <alignment vertical="center" wrapText="1"/>
      <protection locked="0"/>
    </xf>
    <xf numFmtId="0" fontId="58" fillId="5" borderId="499" xfId="10" quotePrefix="1" applyFont="1" applyFill="1" applyBorder="1" applyAlignment="1" applyProtection="1">
      <alignment vertical="center" wrapText="1"/>
      <protection locked="0"/>
    </xf>
    <xf numFmtId="0" fontId="59" fillId="5" borderId="579" xfId="0" applyFont="1" applyFill="1" applyBorder="1" applyAlignment="1" applyProtection="1">
      <alignment horizontal="left" vertical="center" wrapText="1"/>
      <protection locked="0"/>
    </xf>
    <xf numFmtId="0" fontId="59" fillId="5" borderId="595" xfId="0" applyFont="1" applyFill="1" applyBorder="1" applyAlignment="1" applyProtection="1">
      <alignment horizontal="left" vertical="center" wrapText="1"/>
      <protection locked="0"/>
    </xf>
    <xf numFmtId="0" fontId="59" fillId="5" borderId="516" xfId="0" applyFont="1" applyFill="1" applyBorder="1" applyAlignment="1" applyProtection="1">
      <alignment horizontal="left" vertical="center" wrapText="1"/>
      <protection locked="0"/>
    </xf>
    <xf numFmtId="0" fontId="56" fillId="5" borderId="584" xfId="6" quotePrefix="1" applyFont="1" applyFill="1" applyBorder="1" applyAlignment="1" applyProtection="1">
      <alignment horizontal="center" vertical="center" wrapText="1"/>
      <protection locked="0"/>
    </xf>
    <xf numFmtId="0" fontId="56" fillId="5" borderId="582" xfId="6" quotePrefix="1" applyFont="1" applyFill="1" applyBorder="1" applyAlignment="1" applyProtection="1">
      <alignment horizontal="center" vertical="center" wrapText="1"/>
      <protection locked="0"/>
    </xf>
    <xf numFmtId="0" fontId="56" fillId="5" borderId="578" xfId="6" quotePrefix="1" applyFont="1" applyFill="1" applyBorder="1" applyAlignment="1" applyProtection="1">
      <alignment horizontal="center" vertical="center" wrapText="1"/>
      <protection locked="0"/>
    </xf>
    <xf numFmtId="0" fontId="56" fillId="5" borderId="583" xfId="6" quotePrefix="1" applyFont="1" applyFill="1" applyBorder="1" applyAlignment="1" applyProtection="1">
      <alignment vertical="center" wrapText="1"/>
      <protection locked="0"/>
    </xf>
    <xf numFmtId="0" fontId="58" fillId="5" borderId="595" xfId="6" quotePrefix="1" applyFont="1" applyFill="1" applyBorder="1" applyAlignment="1" applyProtection="1">
      <alignment vertical="center" wrapText="1"/>
      <protection locked="0"/>
    </xf>
    <xf numFmtId="0" fontId="58" fillId="5" borderId="598" xfId="10" quotePrefix="1" applyFont="1" applyFill="1" applyBorder="1" applyAlignment="1">
      <alignment horizontal="left" vertical="center" wrapText="1"/>
    </xf>
    <xf numFmtId="0" fontId="59" fillId="5" borderId="590" xfId="0" applyFont="1" applyFill="1" applyBorder="1" applyAlignment="1" applyProtection="1">
      <alignment horizontal="center" vertical="center" wrapText="1"/>
      <protection locked="0"/>
    </xf>
    <xf numFmtId="0" fontId="59" fillId="5" borderId="592" xfId="0" applyFont="1" applyFill="1" applyBorder="1" applyAlignment="1" applyProtection="1">
      <alignment horizontal="center" vertical="center" wrapText="1"/>
      <protection locked="0"/>
    </xf>
    <xf numFmtId="0" fontId="56" fillId="5" borderId="303" xfId="10" quotePrefix="1" applyFont="1" applyFill="1" applyBorder="1" applyAlignment="1" applyProtection="1">
      <alignment horizontal="center" vertical="center" wrapText="1"/>
      <protection locked="0"/>
    </xf>
    <xf numFmtId="0" fontId="56" fillId="5" borderId="199" xfId="10" quotePrefix="1" applyFont="1" applyFill="1" applyBorder="1" applyAlignment="1" applyProtection="1">
      <alignment horizontal="center" vertical="center" wrapText="1"/>
      <protection locked="0"/>
    </xf>
    <xf numFmtId="0" fontId="58" fillId="5" borderId="328" xfId="6" quotePrefix="1" applyFont="1" applyFill="1" applyBorder="1" applyAlignment="1" applyProtection="1">
      <alignment horizontal="center" vertical="center" wrapText="1"/>
      <protection locked="0"/>
    </xf>
    <xf numFmtId="0" fontId="56" fillId="5" borderId="424" xfId="10" quotePrefix="1" applyFont="1" applyFill="1" applyBorder="1" applyAlignment="1" applyProtection="1">
      <alignment horizontal="center" vertical="center" wrapText="1"/>
      <protection locked="0"/>
    </xf>
    <xf numFmtId="0" fontId="56" fillId="5" borderId="563" xfId="3" quotePrefix="1" applyFont="1" applyFill="1" applyBorder="1" applyAlignment="1" applyProtection="1">
      <alignment horizontal="center" textRotation="90" wrapText="1"/>
      <protection locked="0"/>
    </xf>
    <xf numFmtId="0" fontId="56" fillId="5" borderId="563" xfId="6" quotePrefix="1" applyFont="1" applyFill="1" applyBorder="1" applyAlignment="1" applyProtection="1">
      <alignment vertical="center" wrapText="1"/>
      <protection locked="0"/>
    </xf>
    <xf numFmtId="0" fontId="56" fillId="5" borderId="586" xfId="6" quotePrefix="1" applyFont="1" applyFill="1" applyBorder="1" applyAlignment="1" applyProtection="1">
      <alignment vertical="center" wrapText="1"/>
      <protection locked="0"/>
    </xf>
    <xf numFmtId="0" fontId="56" fillId="5" borderId="588" xfId="6" quotePrefix="1" applyFont="1" applyFill="1" applyBorder="1" applyAlignment="1" applyProtection="1">
      <alignment vertical="center" wrapText="1"/>
      <protection locked="0"/>
    </xf>
    <xf numFmtId="0" fontId="59" fillId="5" borderId="459" xfId="0" applyFont="1" applyFill="1" applyBorder="1" applyAlignment="1" applyProtection="1">
      <alignment horizontal="center" vertical="center" wrapText="1"/>
      <protection locked="0"/>
    </xf>
    <xf numFmtId="0" fontId="59" fillId="5" borderId="565" xfId="0" applyFont="1" applyFill="1" applyBorder="1" applyAlignment="1" applyProtection="1">
      <alignment horizontal="center" vertical="center" wrapText="1"/>
      <protection locked="0"/>
    </xf>
    <xf numFmtId="0" fontId="59" fillId="5" borderId="567" xfId="0" applyFont="1" applyFill="1" applyBorder="1" applyAlignment="1" applyProtection="1">
      <alignment horizontal="center" vertical="center" wrapText="1"/>
      <protection locked="0"/>
    </xf>
    <xf numFmtId="0" fontId="58" fillId="5" borderId="459" xfId="10" quotePrefix="1" applyFont="1" applyFill="1" applyBorder="1" applyAlignment="1" applyProtection="1">
      <alignment horizontal="center" vertical="center" wrapText="1"/>
      <protection locked="0"/>
    </xf>
    <xf numFmtId="0" fontId="83" fillId="5" borderId="589" xfId="10" quotePrefix="1" applyFont="1" applyFill="1" applyBorder="1" applyAlignment="1" applyProtection="1">
      <alignment horizontal="left" vertical="center" wrapText="1"/>
      <protection locked="0"/>
    </xf>
    <xf numFmtId="0" fontId="83" fillId="5" borderId="545" xfId="10" quotePrefix="1" applyFont="1" applyFill="1" applyBorder="1" applyAlignment="1" applyProtection="1">
      <alignment horizontal="left" vertical="center" wrapText="1"/>
      <protection locked="0"/>
    </xf>
    <xf numFmtId="0" fontId="58" fillId="5" borderId="587" xfId="6" quotePrefix="1" applyFont="1" applyFill="1" applyBorder="1" applyAlignment="1" applyProtection="1">
      <alignment horizontal="center" vertical="center" wrapText="1"/>
      <protection locked="0"/>
    </xf>
    <xf numFmtId="0" fontId="83" fillId="5" borderId="590" xfId="10" quotePrefix="1" applyFont="1" applyFill="1" applyBorder="1" applyAlignment="1" applyProtection="1">
      <alignment horizontal="left" vertical="center" wrapText="1"/>
    </xf>
    <xf numFmtId="0" fontId="83" fillId="5" borderId="591" xfId="10" quotePrefix="1" applyFont="1" applyFill="1" applyBorder="1" applyAlignment="1" applyProtection="1">
      <alignment horizontal="left" vertical="center" wrapText="1"/>
    </xf>
    <xf numFmtId="0" fontId="83" fillId="5" borderId="592" xfId="10" quotePrefix="1" applyFont="1" applyFill="1" applyBorder="1" applyAlignment="1" applyProtection="1">
      <alignment horizontal="left" vertical="center" wrapText="1"/>
    </xf>
    <xf numFmtId="0" fontId="56" fillId="5" borderId="459" xfId="10" quotePrefix="1" applyFont="1" applyFill="1" applyBorder="1" applyAlignment="1" applyProtection="1">
      <alignment horizontal="center" vertical="center" wrapText="1"/>
    </xf>
    <xf numFmtId="0" fontId="83" fillId="5" borderId="590" xfId="10" quotePrefix="1" applyFont="1" applyFill="1" applyBorder="1" applyAlignment="1" applyProtection="1">
      <alignment horizontal="center" vertical="center" wrapText="1"/>
    </xf>
    <xf numFmtId="0" fontId="56" fillId="5" borderId="563" xfId="10" quotePrefix="1" applyFont="1" applyFill="1" applyBorder="1" applyAlignment="1" applyProtection="1">
      <alignment horizontal="center" vertical="center" wrapText="1"/>
    </xf>
    <xf numFmtId="0" fontId="58" fillId="5" borderId="593" xfId="10" quotePrefix="1" applyFont="1" applyFill="1" applyBorder="1" applyAlignment="1" applyProtection="1">
      <alignment horizontal="center" vertical="center" wrapText="1"/>
    </xf>
    <xf numFmtId="0" fontId="56" fillId="5" borderId="500" xfId="10" quotePrefix="1" applyFont="1" applyFill="1" applyBorder="1" applyAlignment="1" applyProtection="1">
      <alignment horizontal="center" vertical="center" wrapText="1"/>
    </xf>
    <xf numFmtId="0" fontId="58" fillId="5" borderId="317" xfId="10" quotePrefix="1" applyFont="1" applyFill="1" applyBorder="1" applyAlignment="1" applyProtection="1">
      <alignment horizontal="center" vertical="center" wrapText="1"/>
    </xf>
    <xf numFmtId="0" fontId="58" fillId="5" borderId="205" xfId="10" quotePrefix="1" applyFont="1" applyFill="1" applyBorder="1" applyAlignment="1" applyProtection="1">
      <alignment horizontal="center" vertical="center" wrapText="1"/>
    </xf>
    <xf numFmtId="0" fontId="56" fillId="5" borderId="565" xfId="10" quotePrefix="1" applyFont="1" applyFill="1" applyBorder="1" applyAlignment="1" applyProtection="1">
      <alignment horizontal="center" vertical="center" wrapText="1"/>
    </xf>
    <xf numFmtId="0" fontId="56" fillId="5" borderId="567" xfId="10" quotePrefix="1" applyFont="1" applyFill="1" applyBorder="1" applyAlignment="1" applyProtection="1">
      <alignment horizontal="center" vertical="center" wrapText="1"/>
    </xf>
    <xf numFmtId="0" fontId="83" fillId="5" borderId="591" xfId="10" quotePrefix="1" applyFont="1" applyFill="1" applyBorder="1" applyAlignment="1" applyProtection="1">
      <alignment horizontal="center" vertical="center" wrapText="1"/>
    </xf>
    <xf numFmtId="0" fontId="83" fillId="5" borderId="592" xfId="10" quotePrefix="1" applyFont="1" applyFill="1" applyBorder="1" applyAlignment="1" applyProtection="1">
      <alignment horizontal="center" vertical="center" wrapText="1"/>
    </xf>
    <xf numFmtId="0" fontId="83" fillId="5" borderId="248" xfId="10" quotePrefix="1" applyFont="1" applyFill="1" applyBorder="1" applyAlignment="1" applyProtection="1">
      <alignment horizontal="center" vertical="center" wrapText="1"/>
    </xf>
    <xf numFmtId="0" fontId="83" fillId="5" borderId="280" xfId="10" quotePrefix="1" applyFont="1" applyFill="1" applyBorder="1" applyAlignment="1" applyProtection="1">
      <alignment horizontal="center" vertical="center" wrapText="1"/>
    </xf>
    <xf numFmtId="0" fontId="83" fillId="5" borderId="243" xfId="10" quotePrefix="1" applyFont="1" applyFill="1" applyBorder="1" applyAlignment="1" applyProtection="1">
      <alignment horizontal="center" vertical="center" wrapText="1"/>
    </xf>
    <xf numFmtId="0" fontId="83" fillId="5" borderId="244" xfId="10" quotePrefix="1" applyFont="1" applyFill="1" applyBorder="1" applyAlignment="1" applyProtection="1">
      <alignment horizontal="center" vertical="center" wrapText="1"/>
    </xf>
    <xf numFmtId="0" fontId="56" fillId="5" borderId="586" xfId="6" quotePrefix="1" applyFont="1" applyFill="1" applyBorder="1" applyAlignment="1" applyProtection="1">
      <alignment horizontal="center" vertical="center" wrapText="1"/>
    </xf>
    <xf numFmtId="0" fontId="56" fillId="5" borderId="587" xfId="6" quotePrefix="1" applyFont="1" applyFill="1" applyBorder="1" applyAlignment="1" applyProtection="1">
      <alignment horizontal="center" vertical="center" wrapText="1"/>
    </xf>
    <xf numFmtId="0" fontId="56" fillId="5" borderId="587" xfId="6" quotePrefix="1" applyFont="1" applyFill="1" applyBorder="1" applyAlignment="1" applyProtection="1">
      <alignment vertical="center" wrapText="1"/>
      <protection locked="0"/>
    </xf>
    <xf numFmtId="0" fontId="58" fillId="5" borderId="565" xfId="10" quotePrefix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Font="1" applyFill="1" applyBorder="1" applyAlignment="1" applyProtection="1">
      <alignment horizontal="center" vertical="center" wrapText="1"/>
      <protection locked="0"/>
    </xf>
    <xf numFmtId="0" fontId="56" fillId="5" borderId="586" xfId="10" quotePrefix="1" applyFont="1" applyFill="1" applyBorder="1" applyAlignment="1" applyProtection="1">
      <alignment horizontal="center" vertical="center" wrapText="1"/>
    </xf>
    <xf numFmtId="0" fontId="56" fillId="5" borderId="587" xfId="10" quotePrefix="1" applyFont="1" applyFill="1" applyBorder="1" applyAlignment="1" applyProtection="1">
      <alignment horizontal="center" vertical="center" wrapText="1"/>
    </xf>
    <xf numFmtId="0" fontId="56" fillId="5" borderId="332" xfId="3" quotePrefix="1" applyFont="1" applyFill="1" applyBorder="1" applyAlignment="1" applyProtection="1">
      <alignment horizontal="center" textRotation="90" wrapText="1"/>
      <protection locked="0"/>
    </xf>
    <xf numFmtId="0" fontId="130" fillId="5" borderId="582" xfId="0" applyNumberFormat="1" applyFont="1" applyFill="1" applyBorder="1" applyAlignment="1" applyProtection="1">
      <alignment horizontal="left" vertical="center" wrapText="1"/>
      <protection locked="0"/>
    </xf>
    <xf numFmtId="0" fontId="130" fillId="5" borderId="563" xfId="0" applyFont="1" applyFill="1" applyBorder="1" applyAlignment="1" applyProtection="1">
      <alignment horizontal="center" vertical="center"/>
    </xf>
    <xf numFmtId="0" fontId="130" fillId="5" borderId="586" xfId="0" applyFont="1" applyFill="1" applyBorder="1" applyAlignment="1" applyProtection="1">
      <alignment horizontal="center" vertical="center"/>
    </xf>
    <xf numFmtId="0" fontId="130" fillId="5" borderId="587" xfId="0" applyFont="1" applyFill="1" applyBorder="1" applyAlignment="1" applyProtection="1">
      <alignment horizontal="center" vertical="center"/>
    </xf>
    <xf numFmtId="0" fontId="82" fillId="5" borderId="332" xfId="3" quotePrefix="1" applyFont="1" applyFill="1" applyBorder="1" applyAlignment="1" applyProtection="1">
      <alignment horizontal="center" textRotation="90" wrapText="1"/>
      <protection locked="0"/>
    </xf>
    <xf numFmtId="0" fontId="58" fillId="5" borderId="589" xfId="10" quotePrefix="1" applyFont="1" applyFill="1" applyBorder="1" applyAlignment="1" applyProtection="1">
      <alignment horizontal="center" vertical="center" wrapText="1"/>
    </xf>
    <xf numFmtId="0" fontId="58" fillId="5" borderId="545" xfId="10" quotePrefix="1" applyFont="1" applyFill="1" applyBorder="1" applyAlignment="1" applyProtection="1">
      <alignment horizontal="center" vertical="center" wrapText="1"/>
    </xf>
    <xf numFmtId="0" fontId="56" fillId="5" borderId="583" xfId="6" quotePrefix="1" applyFont="1" applyFill="1" applyBorder="1" applyAlignment="1" applyProtection="1">
      <alignment horizontal="center" vertical="center" wrapText="1"/>
      <protection locked="0"/>
    </xf>
    <xf numFmtId="0" fontId="58" fillId="5" borderId="583" xfId="10" quotePrefix="1" applyFont="1" applyFill="1" applyBorder="1" applyAlignment="1" applyProtection="1">
      <alignment horizontal="center" vertical="center" wrapText="1"/>
    </xf>
    <xf numFmtId="0" fontId="56" fillId="5" borderId="583" xfId="10" quotePrefix="1" applyFont="1" applyFill="1" applyBorder="1" applyAlignment="1" applyProtection="1">
      <alignment horizontal="center" vertical="center" wrapText="1"/>
    </xf>
    <xf numFmtId="0" fontId="56" fillId="5" borderId="424" xfId="10" quotePrefix="1" applyFont="1" applyFill="1" applyBorder="1" applyAlignment="1" applyProtection="1">
      <alignment horizontal="center" vertical="center" wrapText="1"/>
    </xf>
    <xf numFmtId="0" fontId="58" fillId="5" borderId="583" xfId="6" quotePrefix="1" applyFont="1" applyFill="1" applyBorder="1" applyAlignment="1" applyProtection="1">
      <alignment vertical="center" wrapText="1"/>
      <protection locked="0"/>
    </xf>
    <xf numFmtId="0" fontId="56" fillId="5" borderId="328" xfId="6" quotePrefix="1" applyFont="1" applyFill="1" applyBorder="1" applyAlignment="1" applyProtection="1">
      <alignment vertical="center" wrapText="1"/>
      <protection locked="0"/>
    </xf>
    <xf numFmtId="0" fontId="58" fillId="5" borderId="500" xfId="10" quotePrefix="1" applyFont="1" applyFill="1" applyBorder="1" applyAlignment="1" applyProtection="1">
      <alignment horizontal="center" vertical="center" wrapText="1"/>
    </xf>
    <xf numFmtId="0" fontId="83" fillId="5" borderId="599" xfId="10" quotePrefix="1" applyFont="1" applyFill="1" applyBorder="1" applyAlignment="1" applyProtection="1">
      <alignment horizontal="left" vertical="center" wrapText="1"/>
      <protection locked="0"/>
    </xf>
    <xf numFmtId="0" fontId="83" fillId="5" borderId="218" xfId="10" quotePrefix="1" applyFont="1" applyFill="1" applyBorder="1" applyAlignment="1" applyProtection="1">
      <alignment horizontal="left" vertical="center" wrapText="1"/>
      <protection locked="0"/>
    </xf>
    <xf numFmtId="0" fontId="58" fillId="5" borderId="599" xfId="10" quotePrefix="1" applyFont="1" applyFill="1" applyBorder="1" applyAlignment="1" applyProtection="1">
      <alignment horizontal="center" vertical="center" wrapText="1"/>
      <protection locked="0"/>
    </xf>
    <xf numFmtId="0" fontId="56" fillId="5" borderId="597" xfId="10" quotePrefix="1" applyFont="1" applyFill="1" applyBorder="1" applyAlignment="1" applyProtection="1">
      <alignment horizontal="center" vertical="center" wrapText="1"/>
    </xf>
    <xf numFmtId="0" fontId="83" fillId="5" borderId="596" xfId="10" quotePrefix="1" applyFont="1" applyFill="1" applyBorder="1" applyAlignment="1">
      <alignment horizontal="left" vertical="center" wrapText="1"/>
    </xf>
    <xf numFmtId="0" fontId="83" fillId="5" borderId="238" xfId="10" quotePrefix="1" applyFont="1" applyFill="1" applyBorder="1" applyAlignment="1">
      <alignment horizontal="left" vertical="center" wrapText="1"/>
    </xf>
    <xf numFmtId="0" fontId="56" fillId="5" borderId="0" xfId="10" quotePrefix="1" applyFont="1" applyFill="1" applyBorder="1" applyAlignment="1" applyProtection="1">
      <alignment horizontal="center" vertical="center" wrapText="1"/>
    </xf>
    <xf numFmtId="0" fontId="56" fillId="5" borderId="595" xfId="6" quotePrefix="1" applyFont="1" applyFill="1" applyBorder="1" applyAlignment="1" applyProtection="1">
      <alignment horizontal="center" vertical="center" wrapText="1"/>
      <protection locked="0"/>
    </xf>
    <xf numFmtId="0" fontId="58" fillId="5" borderId="595" xfId="10" quotePrefix="1" applyFont="1" applyFill="1" applyBorder="1" applyAlignment="1" applyProtection="1">
      <alignment horizontal="center" vertical="center" wrapText="1"/>
    </xf>
    <xf numFmtId="0" fontId="56" fillId="5" borderId="425" xfId="10" quotePrefix="1" applyFont="1" applyFill="1" applyBorder="1" applyAlignment="1" applyProtection="1">
      <alignment horizontal="center" vertical="center" wrapText="1"/>
    </xf>
    <xf numFmtId="0" fontId="83" fillId="5" borderId="596" xfId="10" quotePrefix="1" applyFont="1" applyFill="1" applyBorder="1" applyAlignment="1" applyProtection="1">
      <alignment horizontal="left" vertical="center" wrapText="1"/>
      <protection locked="0"/>
    </xf>
    <xf numFmtId="0" fontId="83" fillId="5" borderId="238" xfId="10" quotePrefix="1" applyFont="1" applyFill="1" applyBorder="1" applyAlignment="1" applyProtection="1">
      <alignment horizontal="left" vertical="center" wrapText="1"/>
      <protection locked="0"/>
    </xf>
    <xf numFmtId="0" fontId="58" fillId="5" borderId="596" xfId="10" quotePrefix="1" applyFont="1" applyFill="1" applyBorder="1" applyAlignment="1" applyProtection="1">
      <alignment horizontal="center" vertical="center" wrapText="1"/>
      <protection locked="0"/>
    </xf>
    <xf numFmtId="0" fontId="56" fillId="5" borderId="589" xfId="0" applyFont="1" applyFill="1" applyBorder="1" applyAlignment="1" applyProtection="1">
      <alignment horizontal="center" vertical="center" wrapText="1"/>
    </xf>
    <xf numFmtId="0" fontId="56" fillId="5" borderId="545" xfId="0" applyFont="1" applyFill="1" applyBorder="1" applyAlignment="1" applyProtection="1">
      <alignment horizontal="center" vertical="center" wrapText="1"/>
    </xf>
    <xf numFmtId="0" fontId="59" fillId="5" borderId="583" xfId="0" applyFont="1" applyFill="1" applyBorder="1" applyAlignment="1" applyProtection="1">
      <alignment horizontal="center" vertical="center" wrapText="1"/>
      <protection locked="0"/>
    </xf>
    <xf numFmtId="0" fontId="59" fillId="5" borderId="589" xfId="0" applyFont="1" applyFill="1" applyBorder="1" applyAlignment="1" applyProtection="1">
      <alignment horizontal="center" vertical="center" wrapText="1"/>
    </xf>
    <xf numFmtId="0" fontId="59" fillId="5" borderId="545" xfId="0" applyFont="1" applyFill="1" applyBorder="1" applyAlignment="1" applyProtection="1">
      <alignment horizontal="center" vertical="center" wrapText="1"/>
    </xf>
    <xf numFmtId="0" fontId="58" fillId="5" borderId="599" xfId="10" quotePrefix="1" applyFont="1" applyFill="1" applyBorder="1" applyAlignment="1" applyProtection="1">
      <alignment horizontal="center" vertical="center" wrapText="1"/>
    </xf>
    <xf numFmtId="0" fontId="56" fillId="5" borderId="599" xfId="0" applyFont="1" applyFill="1" applyBorder="1" applyAlignment="1" applyProtection="1">
      <alignment horizontal="center" vertical="center" wrapText="1"/>
    </xf>
    <xf numFmtId="0" fontId="58" fillId="5" borderId="518" xfId="10" quotePrefix="1" applyFont="1" applyFill="1" applyBorder="1" applyAlignment="1" applyProtection="1">
      <alignment horizontal="center" vertical="center" wrapText="1"/>
    </xf>
    <xf numFmtId="0" fontId="56" fillId="5" borderId="518" xfId="10" quotePrefix="1" applyFont="1" applyFill="1" applyBorder="1" applyAlignment="1" applyProtection="1">
      <alignment horizontal="center" vertical="center" wrapText="1"/>
    </xf>
    <xf numFmtId="0" fontId="56" fillId="5" borderId="327" xfId="10" quotePrefix="1" applyFont="1" applyFill="1" applyBorder="1" applyAlignment="1" applyProtection="1">
      <alignment horizontal="center" vertical="center" wrapText="1"/>
    </xf>
    <xf numFmtId="0" fontId="59" fillId="5" borderId="518" xfId="0" applyFont="1" applyFill="1" applyBorder="1" applyAlignment="1" applyProtection="1">
      <alignment horizontal="center" vertical="center" wrapText="1"/>
      <protection locked="0"/>
    </xf>
    <xf numFmtId="0" fontId="59" fillId="5" borderId="599" xfId="0" applyFont="1" applyFill="1" applyBorder="1" applyAlignment="1" applyProtection="1">
      <alignment horizontal="center" vertical="center" wrapText="1"/>
    </xf>
    <xf numFmtId="0" fontId="59" fillId="5" borderId="218" xfId="0" applyFont="1" applyFill="1" applyBorder="1" applyAlignment="1" applyProtection="1">
      <alignment horizontal="center" vertical="center" wrapText="1"/>
    </xf>
    <xf numFmtId="0" fontId="56" fillId="5" borderId="156" xfId="10" quotePrefix="1" applyFont="1" applyFill="1" applyBorder="1" applyAlignment="1" applyProtection="1">
      <alignment horizontal="center" vertical="center" wrapText="1"/>
    </xf>
    <xf numFmtId="0" fontId="103" fillId="5" borderId="590" xfId="10" quotePrefix="1" applyFont="1" applyFill="1" applyBorder="1" applyAlignment="1" applyProtection="1">
      <alignment horizontal="center" vertical="center" wrapText="1"/>
    </xf>
    <xf numFmtId="0" fontId="103" fillId="5" borderId="563" xfId="10" quotePrefix="1" applyFont="1" applyFill="1" applyBorder="1" applyAlignment="1" applyProtection="1">
      <alignment horizontal="center" vertical="center" wrapText="1"/>
    </xf>
    <xf numFmtId="0" fontId="104" fillId="5" borderId="563" xfId="10" quotePrefix="1" applyFont="1" applyFill="1" applyBorder="1" applyAlignment="1" applyProtection="1">
      <alignment horizontal="center" vertical="center" wrapText="1"/>
    </xf>
    <xf numFmtId="0" fontId="106" fillId="5" borderId="590" xfId="10" quotePrefix="1" applyFont="1" applyFill="1" applyBorder="1" applyAlignment="1" applyProtection="1">
      <alignment horizontal="left" vertical="center" wrapText="1"/>
    </xf>
    <xf numFmtId="0" fontId="104" fillId="5" borderId="563" xfId="6" quotePrefix="1" applyFont="1" applyFill="1" applyBorder="1" applyAlignment="1" applyProtection="1">
      <alignment horizontal="center" vertical="center" wrapText="1"/>
    </xf>
    <xf numFmtId="0" fontId="104" fillId="5" borderId="590" xfId="6" applyFont="1" applyFill="1" applyBorder="1" applyAlignment="1" applyProtection="1">
      <alignment horizontal="center" vertical="center" wrapText="1"/>
    </xf>
    <xf numFmtId="0" fontId="104" fillId="5" borderId="591" xfId="6" applyFont="1" applyFill="1" applyBorder="1" applyAlignment="1" applyProtection="1">
      <alignment horizontal="center" vertical="center" wrapText="1"/>
    </xf>
    <xf numFmtId="0" fontId="104" fillId="5" borderId="592" xfId="6" applyFont="1" applyFill="1" applyBorder="1" applyAlignment="1" applyProtection="1">
      <alignment horizontal="center" vertical="center" wrapText="1"/>
    </xf>
    <xf numFmtId="0" fontId="104" fillId="5" borderId="563" xfId="0" applyFont="1" applyFill="1" applyBorder="1" applyAlignment="1" applyProtection="1">
      <alignment horizontal="center" vertical="center"/>
    </xf>
    <xf numFmtId="0" fontId="104" fillId="5" borderId="579" xfId="0" applyFont="1" applyFill="1" applyBorder="1" applyAlignment="1" applyProtection="1">
      <alignment horizontal="center" vertical="center"/>
    </xf>
    <xf numFmtId="0" fontId="58" fillId="5" borderId="332" xfId="10" quotePrefix="1" applyFont="1" applyFill="1" applyBorder="1" applyAlignment="1">
      <alignment horizontal="left" vertical="center" wrapText="1"/>
    </xf>
    <xf numFmtId="0" fontId="104" fillId="5" borderId="459" xfId="6" applyFont="1" applyFill="1" applyBorder="1" applyAlignment="1" applyProtection="1">
      <alignment horizontal="center" vertical="center" wrapText="1"/>
    </xf>
    <xf numFmtId="0" fontId="104" fillId="5" borderId="565" xfId="6" applyFont="1" applyFill="1" applyBorder="1" applyAlignment="1" applyProtection="1">
      <alignment horizontal="center" vertical="center" wrapText="1"/>
    </xf>
    <xf numFmtId="0" fontId="104" fillId="5" borderId="567" xfId="6" applyFont="1" applyFill="1" applyBorder="1" applyAlignment="1" applyProtection="1">
      <alignment horizontal="center" vertical="center" wrapText="1"/>
    </xf>
    <xf numFmtId="0" fontId="104" fillId="5" borderId="332" xfId="6" quotePrefix="1" applyFont="1" applyFill="1" applyBorder="1" applyAlignment="1" applyProtection="1">
      <alignment horizontal="center" vertical="center" wrapText="1"/>
    </xf>
    <xf numFmtId="0" fontId="84" fillId="5" borderId="221" xfId="28" quotePrefix="1" applyFont="1" applyFill="1" applyBorder="1" applyAlignment="1">
      <alignment vertical="center" wrapText="1"/>
    </xf>
    <xf numFmtId="0" fontId="105" fillId="5" borderId="325" xfId="28" quotePrefix="1" applyFont="1" applyFill="1" applyBorder="1" applyAlignment="1" applyProtection="1">
      <alignment vertical="center" wrapText="1"/>
      <protection locked="0"/>
    </xf>
    <xf numFmtId="0" fontId="84" fillId="5" borderId="598" xfId="28" quotePrefix="1" applyFont="1" applyFill="1" applyBorder="1" applyAlignment="1">
      <alignment vertical="center" wrapText="1"/>
    </xf>
    <xf numFmtId="0" fontId="84" fillId="5" borderId="245" xfId="28" quotePrefix="1" applyFont="1" applyFill="1" applyBorder="1" applyAlignment="1">
      <alignment vertical="center" wrapText="1"/>
    </xf>
    <xf numFmtId="0" fontId="103" fillId="5" borderId="246" xfId="0" applyFont="1" applyFill="1" applyBorder="1" applyAlignment="1" applyProtection="1">
      <alignment horizontal="center" vertical="center"/>
      <protection locked="0"/>
    </xf>
    <xf numFmtId="0" fontId="103" fillId="5" borderId="589" xfId="10" quotePrefix="1" applyFont="1" applyFill="1" applyBorder="1" applyAlignment="1" applyProtection="1">
      <alignment horizontal="center" vertical="center" wrapText="1"/>
    </xf>
    <xf numFmtId="0" fontId="103" fillId="5" borderId="247" xfId="10" quotePrefix="1" applyFont="1" applyFill="1" applyBorder="1" applyAlignment="1" applyProtection="1">
      <alignment horizontal="center" vertical="center" wrapText="1"/>
    </xf>
    <xf numFmtId="0" fontId="103" fillId="5" borderId="545" xfId="10" quotePrefix="1" applyFont="1" applyFill="1" applyBorder="1" applyAlignment="1" applyProtection="1">
      <alignment horizontal="center" vertical="center" wrapText="1"/>
    </xf>
    <xf numFmtId="0" fontId="103" fillId="5" borderId="582" xfId="10" quotePrefix="1" applyFont="1" applyFill="1" applyBorder="1" applyAlignment="1" applyProtection="1">
      <alignment horizontal="center" vertical="center" wrapText="1"/>
    </xf>
    <xf numFmtId="0" fontId="105" fillId="5" borderId="247" xfId="28" quotePrefix="1" applyFont="1" applyFill="1" applyBorder="1" applyAlignment="1" applyProtection="1">
      <alignment vertical="center" wrapText="1"/>
    </xf>
    <xf numFmtId="0" fontId="103" fillId="5" borderId="204" xfId="10" quotePrefix="1" applyFont="1" applyFill="1" applyBorder="1" applyAlignment="1" applyProtection="1">
      <alignment horizontal="center" vertical="center" wrapText="1"/>
    </xf>
    <xf numFmtId="0" fontId="103" fillId="5" borderId="246" xfId="10" quotePrefix="1" applyFont="1" applyFill="1" applyBorder="1" applyAlignment="1" applyProtection="1">
      <alignment horizontal="center" vertical="center" wrapText="1"/>
    </xf>
    <xf numFmtId="0" fontId="104" fillId="5" borderId="582" xfId="10" quotePrefix="1" applyFont="1" applyFill="1" applyBorder="1" applyAlignment="1" applyProtection="1">
      <alignment horizontal="center" vertical="center" wrapText="1"/>
    </xf>
    <xf numFmtId="0" fontId="106" fillId="5" borderId="589" xfId="10" quotePrefix="1" applyFont="1" applyFill="1" applyBorder="1" applyAlignment="1" applyProtection="1">
      <alignment horizontal="left" vertical="center" wrapText="1"/>
    </xf>
    <xf numFmtId="0" fontId="106" fillId="5" borderId="247" xfId="10" quotePrefix="1" applyFont="1" applyFill="1" applyBorder="1" applyAlignment="1" applyProtection="1">
      <alignment horizontal="left" vertical="center" wrapText="1"/>
    </xf>
    <xf numFmtId="0" fontId="106" fillId="5" borderId="545" xfId="10" quotePrefix="1" applyFont="1" applyFill="1" applyBorder="1" applyAlignment="1" applyProtection="1">
      <alignment horizontal="left" vertical="center" wrapText="1"/>
    </xf>
    <xf numFmtId="0" fontId="104" fillId="5" borderId="582" xfId="6" quotePrefix="1" applyFont="1" applyFill="1" applyBorder="1" applyAlignment="1" applyProtection="1">
      <alignment horizontal="center" vertical="center" wrapText="1"/>
    </xf>
    <xf numFmtId="0" fontId="104" fillId="5" borderId="583" xfId="6" quotePrefix="1" applyFont="1" applyFill="1" applyBorder="1" applyAlignment="1" applyProtection="1">
      <alignment horizontal="center" vertical="center" wrapText="1"/>
      <protection locked="0"/>
    </xf>
    <xf numFmtId="0" fontId="103" fillId="5" borderId="582" xfId="6" quotePrefix="1" applyFont="1" applyFill="1" applyBorder="1" applyAlignment="1" applyProtection="1">
      <alignment horizontal="center" vertical="center" wrapText="1"/>
      <protection locked="0"/>
    </xf>
    <xf numFmtId="0" fontId="103" fillId="5" borderId="204" xfId="6" quotePrefix="1" applyFont="1" applyFill="1" applyBorder="1" applyAlignment="1" applyProtection="1">
      <alignment horizontal="center" vertical="center" wrapText="1"/>
      <protection locked="0"/>
    </xf>
    <xf numFmtId="0" fontId="103" fillId="5" borderId="247" xfId="6" quotePrefix="1" applyFont="1" applyFill="1" applyBorder="1" applyAlignment="1" applyProtection="1">
      <alignment horizontal="center" vertical="center" wrapText="1"/>
      <protection locked="0"/>
    </xf>
    <xf numFmtId="0" fontId="105" fillId="5" borderId="589" xfId="28" quotePrefix="1" applyFont="1" applyFill="1" applyBorder="1" applyAlignment="1" applyProtection="1">
      <alignment vertical="center" wrapText="1"/>
      <protection locked="0"/>
    </xf>
    <xf numFmtId="0" fontId="104" fillId="5" borderId="582" xfId="0" applyFont="1" applyFill="1" applyBorder="1" applyAlignment="1" applyProtection="1">
      <alignment horizontal="center" vertical="center"/>
    </xf>
    <xf numFmtId="0" fontId="105" fillId="5" borderId="247" xfId="28" quotePrefix="1" applyFont="1" applyFill="1" applyBorder="1" applyAlignment="1" applyProtection="1">
      <alignment vertical="center" wrapText="1"/>
      <protection locked="0"/>
    </xf>
    <xf numFmtId="0" fontId="105" fillId="5" borderId="545" xfId="28" quotePrefix="1" applyFont="1" applyFill="1" applyBorder="1" applyAlignment="1">
      <alignment vertical="center" wrapText="1"/>
    </xf>
    <xf numFmtId="0" fontId="103" fillId="5" borderId="545" xfId="0" applyFont="1" applyFill="1" applyBorder="1" applyAlignment="1" applyProtection="1">
      <alignment horizontal="center" vertical="center"/>
      <protection locked="0"/>
    </xf>
    <xf numFmtId="0" fontId="105" fillId="5" borderId="204" xfId="28" quotePrefix="1" applyFont="1" applyFill="1" applyBorder="1" applyAlignment="1" applyProtection="1">
      <alignment vertical="center" wrapText="1"/>
      <protection locked="0"/>
    </xf>
    <xf numFmtId="0" fontId="104" fillId="5" borderId="583" xfId="0" applyFont="1" applyFill="1" applyBorder="1" applyAlignment="1" applyProtection="1">
      <alignment horizontal="center" vertical="center"/>
    </xf>
    <xf numFmtId="0" fontId="105" fillId="5" borderId="589" xfId="28" quotePrefix="1" applyFont="1" applyFill="1" applyBorder="1" applyAlignment="1">
      <alignment vertical="center" wrapText="1"/>
    </xf>
    <xf numFmtId="0" fontId="105" fillId="5" borderId="247" xfId="28" quotePrefix="1" applyFont="1" applyFill="1" applyBorder="1" applyAlignment="1">
      <alignment vertical="center" wrapText="1"/>
    </xf>
    <xf numFmtId="0" fontId="103" fillId="5" borderId="593" xfId="10" quotePrefix="1" applyFont="1" applyFill="1" applyBorder="1" applyAlignment="1" applyProtection="1">
      <alignment horizontal="center" vertical="center" wrapText="1"/>
    </xf>
    <xf numFmtId="0" fontId="103" fillId="5" borderId="251" xfId="10" quotePrefix="1" applyFont="1" applyFill="1" applyBorder="1" applyAlignment="1" applyProtection="1">
      <alignment horizontal="center" vertical="center" wrapText="1"/>
    </xf>
    <xf numFmtId="0" fontId="103" fillId="5" borderId="222" xfId="10" quotePrefix="1" applyFont="1" applyFill="1" applyBorder="1" applyAlignment="1" applyProtection="1">
      <alignment horizontal="center" vertical="center" wrapText="1"/>
    </xf>
    <xf numFmtId="0" fontId="103" fillId="5" borderId="584" xfId="10" quotePrefix="1" applyFont="1" applyFill="1" applyBorder="1" applyAlignment="1" applyProtection="1">
      <alignment horizontal="center" vertical="center" wrapText="1"/>
    </xf>
    <xf numFmtId="0" fontId="105" fillId="5" borderId="251" xfId="28" quotePrefix="1" applyFont="1" applyFill="1" applyBorder="1" applyAlignment="1" applyProtection="1">
      <alignment vertical="center" wrapText="1"/>
    </xf>
    <xf numFmtId="0" fontId="103" fillId="5" borderId="318" xfId="10" quotePrefix="1" applyFont="1" applyFill="1" applyBorder="1" applyAlignment="1" applyProtection="1">
      <alignment horizontal="center" vertical="center" wrapText="1"/>
    </xf>
    <xf numFmtId="0" fontId="103" fillId="5" borderId="392" xfId="10" quotePrefix="1" applyFont="1" applyFill="1" applyBorder="1" applyAlignment="1" applyProtection="1">
      <alignment horizontal="center" vertical="center" wrapText="1"/>
    </xf>
    <xf numFmtId="0" fontId="104" fillId="5" borderId="584" xfId="10" quotePrefix="1" applyFont="1" applyFill="1" applyBorder="1" applyAlignment="1" applyProtection="1">
      <alignment horizontal="center" vertical="center" wrapText="1"/>
    </xf>
    <xf numFmtId="0" fontId="106" fillId="5" borderId="593" xfId="10" quotePrefix="1" applyFont="1" applyFill="1" applyBorder="1" applyAlignment="1" applyProtection="1">
      <alignment horizontal="left" vertical="center" wrapText="1"/>
    </xf>
    <xf numFmtId="0" fontId="106" fillId="5" borderId="251" xfId="10" quotePrefix="1" applyFont="1" applyFill="1" applyBorder="1" applyAlignment="1" applyProtection="1">
      <alignment horizontal="left" vertical="center" wrapText="1"/>
    </xf>
    <xf numFmtId="0" fontId="106" fillId="5" borderId="222" xfId="10" quotePrefix="1" applyFont="1" applyFill="1" applyBorder="1" applyAlignment="1" applyProtection="1">
      <alignment horizontal="left" vertical="center" wrapText="1"/>
    </xf>
    <xf numFmtId="0" fontId="104" fillId="5" borderId="584" xfId="6" quotePrefix="1" applyFont="1" applyFill="1" applyBorder="1" applyAlignment="1" applyProtection="1">
      <alignment horizontal="center" vertical="center" wrapText="1"/>
    </xf>
    <xf numFmtId="0" fontId="103" fillId="5" borderId="518" xfId="10" quotePrefix="1" applyFont="1" applyFill="1" applyBorder="1" applyAlignment="1" applyProtection="1">
      <alignment horizontal="center" vertical="center" wrapText="1"/>
      <protection locked="0"/>
    </xf>
    <xf numFmtId="0" fontId="103" fillId="5" borderId="578" xfId="10" quotePrefix="1" applyFont="1" applyFill="1" applyBorder="1" applyAlignment="1" applyProtection="1">
      <alignment horizontal="center" vertical="center" wrapText="1"/>
      <protection locked="0"/>
    </xf>
    <xf numFmtId="0" fontId="103" fillId="5" borderId="325" xfId="6" quotePrefix="1" applyFont="1" applyFill="1" applyBorder="1" applyAlignment="1" applyProtection="1">
      <alignment horizontal="center" vertical="center" wrapText="1"/>
      <protection locked="0"/>
    </xf>
    <xf numFmtId="0" fontId="103" fillId="5" borderId="253" xfId="6" quotePrefix="1" applyFont="1" applyFill="1" applyBorder="1" applyAlignment="1" applyProtection="1">
      <alignment horizontal="center" vertical="center" wrapText="1"/>
      <protection locked="0"/>
    </xf>
    <xf numFmtId="0" fontId="103" fillId="5" borderId="392" xfId="6" quotePrefix="1" applyFont="1" applyFill="1" applyBorder="1" applyAlignment="1" applyProtection="1">
      <alignment horizontal="center" vertical="center" wrapText="1"/>
      <protection locked="0"/>
    </xf>
    <xf numFmtId="0" fontId="103" fillId="5" borderId="222" xfId="6" quotePrefix="1" applyFont="1" applyFill="1" applyBorder="1" applyAlignment="1" applyProtection="1">
      <alignment horizontal="center" vertical="center" wrapText="1"/>
      <protection locked="0"/>
    </xf>
    <xf numFmtId="0" fontId="104" fillId="5" borderId="584" xfId="0" applyFont="1" applyFill="1" applyBorder="1" applyAlignment="1" applyProtection="1">
      <alignment horizontal="center" vertical="center"/>
    </xf>
    <xf numFmtId="0" fontId="105" fillId="5" borderId="596" xfId="28" quotePrefix="1" applyFont="1" applyFill="1" applyBorder="1" applyAlignment="1" applyProtection="1">
      <alignment vertical="center" wrapText="1"/>
      <protection locked="0"/>
    </xf>
    <xf numFmtId="0" fontId="105" fillId="5" borderId="238" xfId="28" quotePrefix="1" applyFont="1" applyFill="1" applyBorder="1" applyAlignment="1">
      <alignment vertical="center" wrapText="1"/>
    </xf>
    <xf numFmtId="0" fontId="103" fillId="5" borderId="325" xfId="0" applyFont="1" applyFill="1" applyBorder="1" applyAlignment="1" applyProtection="1">
      <alignment horizontal="center" vertical="center"/>
      <protection locked="0"/>
    </xf>
    <xf numFmtId="0" fontId="103" fillId="5" borderId="578" xfId="6" quotePrefix="1" applyFont="1" applyFill="1" applyBorder="1" applyAlignment="1" applyProtection="1">
      <alignment horizontal="center" vertical="center" wrapText="1"/>
      <protection locked="0"/>
    </xf>
    <xf numFmtId="0" fontId="103" fillId="5" borderId="254" xfId="0" applyFont="1" applyFill="1" applyBorder="1" applyAlignment="1" applyProtection="1">
      <alignment horizontal="center" vertical="center"/>
      <protection locked="0"/>
    </xf>
    <xf numFmtId="0" fontId="104" fillId="5" borderId="500" xfId="0" applyFont="1" applyFill="1" applyBorder="1" applyAlignment="1" applyProtection="1">
      <alignment horizontal="center" vertical="center"/>
    </xf>
    <xf numFmtId="0" fontId="105" fillId="5" borderId="596" xfId="28" quotePrefix="1" applyFont="1" applyFill="1" applyBorder="1" applyAlignment="1">
      <alignment vertical="center" wrapText="1"/>
    </xf>
    <xf numFmtId="0" fontId="105" fillId="5" borderId="253" xfId="28" quotePrefix="1" applyFont="1" applyFill="1" applyBorder="1" applyAlignment="1">
      <alignment vertical="center" wrapText="1"/>
    </xf>
    <xf numFmtId="0" fontId="103" fillId="5" borderId="399" xfId="0" applyFont="1" applyFill="1" applyBorder="1" applyAlignment="1" applyProtection="1">
      <alignment horizontal="center" vertical="center"/>
      <protection locked="0"/>
    </xf>
    <xf numFmtId="0" fontId="103" fillId="5" borderId="591" xfId="10" quotePrefix="1" applyFont="1" applyFill="1" applyBorder="1" applyAlignment="1" applyProtection="1">
      <alignment horizontal="center" vertical="center" wrapText="1"/>
    </xf>
    <xf numFmtId="0" fontId="103" fillId="5" borderId="248" xfId="10" quotePrefix="1" applyFont="1" applyFill="1" applyBorder="1" applyAlignment="1" applyProtection="1">
      <alignment horizontal="center" vertical="center" wrapText="1"/>
    </xf>
    <xf numFmtId="0" fontId="103" fillId="5" borderId="243" xfId="10" quotePrefix="1" applyFont="1" applyFill="1" applyBorder="1" applyAlignment="1" applyProtection="1">
      <alignment horizontal="center" vertical="center" wrapText="1"/>
    </xf>
    <xf numFmtId="0" fontId="103" fillId="5" borderId="586" xfId="10" quotePrefix="1" applyFont="1" applyFill="1" applyBorder="1" applyAlignment="1" applyProtection="1">
      <alignment horizontal="center" vertical="center" wrapText="1"/>
    </xf>
    <xf numFmtId="0" fontId="105" fillId="5" borderId="248" xfId="28" quotePrefix="1" applyFont="1" applyFill="1" applyBorder="1" applyAlignment="1" applyProtection="1">
      <alignment vertical="center" wrapText="1"/>
    </xf>
    <xf numFmtId="0" fontId="103" fillId="5" borderId="317" xfId="10" quotePrefix="1" applyFont="1" applyFill="1" applyBorder="1" applyAlignment="1" applyProtection="1">
      <alignment horizontal="center" vertical="center" wrapText="1"/>
    </xf>
    <xf numFmtId="0" fontId="103" fillId="5" borderId="390" xfId="10" quotePrefix="1" applyFont="1" applyFill="1" applyBorder="1" applyAlignment="1" applyProtection="1">
      <alignment horizontal="center" vertical="center" wrapText="1"/>
    </xf>
    <xf numFmtId="0" fontId="104" fillId="5" borderId="586" xfId="10" quotePrefix="1" applyFont="1" applyFill="1" applyBorder="1" applyAlignment="1" applyProtection="1">
      <alignment horizontal="center" vertical="center" wrapText="1"/>
    </xf>
    <xf numFmtId="0" fontId="106" fillId="5" borderId="591" xfId="10" quotePrefix="1" applyFont="1" applyFill="1" applyBorder="1" applyAlignment="1" applyProtection="1">
      <alignment horizontal="left" vertical="center" wrapText="1"/>
    </xf>
    <xf numFmtId="0" fontId="106" fillId="5" borderId="248" xfId="10" quotePrefix="1" applyFont="1" applyFill="1" applyBorder="1" applyAlignment="1" applyProtection="1">
      <alignment horizontal="left" vertical="center" wrapText="1"/>
    </xf>
    <xf numFmtId="0" fontId="106" fillId="5" borderId="243" xfId="10" quotePrefix="1" applyFont="1" applyFill="1" applyBorder="1" applyAlignment="1" applyProtection="1">
      <alignment horizontal="left" vertical="center" wrapText="1"/>
    </xf>
    <xf numFmtId="0" fontId="104" fillId="5" borderId="586" xfId="6" quotePrefix="1" applyFont="1" applyFill="1" applyBorder="1" applyAlignment="1" applyProtection="1">
      <alignment horizontal="center" vertical="center" wrapText="1"/>
    </xf>
    <xf numFmtId="0" fontId="103" fillId="5" borderId="390" xfId="6" quotePrefix="1" applyFont="1" applyFill="1" applyBorder="1" applyAlignment="1" applyProtection="1">
      <alignment horizontal="center" vertical="center" wrapText="1"/>
      <protection locked="0"/>
    </xf>
    <xf numFmtId="0" fontId="103" fillId="5" borderId="243" xfId="6" quotePrefix="1" applyFont="1" applyFill="1" applyBorder="1" applyAlignment="1" applyProtection="1">
      <alignment horizontal="center" vertical="center" wrapText="1"/>
      <protection locked="0"/>
    </xf>
    <xf numFmtId="0" fontId="104" fillId="5" borderId="586" xfId="0" applyFont="1" applyFill="1" applyBorder="1" applyAlignment="1" applyProtection="1">
      <alignment horizontal="center" vertical="center"/>
    </xf>
    <xf numFmtId="0" fontId="104" fillId="5" borderId="595" xfId="0" applyFont="1" applyFill="1" applyBorder="1" applyAlignment="1" applyProtection="1">
      <alignment horizontal="center" vertical="center"/>
    </xf>
    <xf numFmtId="0" fontId="103" fillId="5" borderId="592" xfId="10" quotePrefix="1" applyFont="1" applyFill="1" applyBorder="1" applyAlignment="1" applyProtection="1">
      <alignment horizontal="center" vertical="center" wrapText="1"/>
    </xf>
    <xf numFmtId="0" fontId="103" fillId="5" borderId="280" xfId="10" quotePrefix="1" applyFont="1" applyFill="1" applyBorder="1" applyAlignment="1" applyProtection="1">
      <alignment horizontal="center" vertical="center" wrapText="1"/>
    </xf>
    <xf numFmtId="0" fontId="103" fillId="5" borderId="587" xfId="10" quotePrefix="1" applyFont="1" applyFill="1" applyBorder="1" applyAlignment="1" applyProtection="1">
      <alignment horizontal="center" vertical="center" wrapText="1"/>
    </xf>
    <xf numFmtId="0" fontId="105" fillId="5" borderId="280" xfId="28" quotePrefix="1" applyFont="1" applyFill="1" applyBorder="1" applyAlignment="1" applyProtection="1">
      <alignment vertical="center" wrapText="1"/>
    </xf>
    <xf numFmtId="0" fontId="103" fillId="5" borderId="205" xfId="10" quotePrefix="1" applyFont="1" applyFill="1" applyBorder="1" applyAlignment="1" applyProtection="1">
      <alignment horizontal="center" vertical="center" wrapText="1"/>
    </xf>
    <xf numFmtId="0" fontId="103" fillId="5" borderId="276" xfId="10" quotePrefix="1" applyFont="1" applyFill="1" applyBorder="1" applyAlignment="1" applyProtection="1">
      <alignment horizontal="center" vertical="center" wrapText="1"/>
    </xf>
    <xf numFmtId="0" fontId="103" fillId="5" borderId="244" xfId="10" quotePrefix="1" applyFont="1" applyFill="1" applyBorder="1" applyAlignment="1" applyProtection="1">
      <alignment horizontal="center" vertical="center" wrapText="1"/>
    </xf>
    <xf numFmtId="0" fontId="104" fillId="5" borderId="587" xfId="10" quotePrefix="1" applyFont="1" applyFill="1" applyBorder="1" applyAlignment="1" applyProtection="1">
      <alignment horizontal="center" vertical="center" wrapText="1"/>
    </xf>
    <xf numFmtId="0" fontId="106" fillId="5" borderId="592" xfId="10" quotePrefix="1" applyFont="1" applyFill="1" applyBorder="1" applyAlignment="1" applyProtection="1">
      <alignment horizontal="left" vertical="center" wrapText="1"/>
    </xf>
    <xf numFmtId="0" fontId="106" fillId="5" borderId="280" xfId="10" quotePrefix="1" applyFont="1" applyFill="1" applyBorder="1" applyAlignment="1" applyProtection="1">
      <alignment horizontal="left" vertical="center" wrapText="1"/>
    </xf>
    <xf numFmtId="0" fontId="106" fillId="5" borderId="244" xfId="10" quotePrefix="1" applyFont="1" applyFill="1" applyBorder="1" applyAlignment="1" applyProtection="1">
      <alignment horizontal="left" vertical="center" wrapText="1"/>
    </xf>
    <xf numFmtId="0" fontId="104" fillId="5" borderId="587" xfId="6" quotePrefix="1" applyFont="1" applyFill="1" applyBorder="1" applyAlignment="1" applyProtection="1">
      <alignment horizontal="center" vertical="center" wrapText="1"/>
    </xf>
    <xf numFmtId="0" fontId="104" fillId="5" borderId="303" xfId="6" applyFont="1" applyFill="1" applyBorder="1" applyAlignment="1" applyProtection="1">
      <alignment horizontal="center" vertical="center" wrapText="1"/>
      <protection locked="0"/>
    </xf>
    <xf numFmtId="0" fontId="104" fillId="5" borderId="587" xfId="0" applyFont="1" applyFill="1" applyBorder="1" applyAlignment="1" applyProtection="1">
      <alignment horizontal="center" vertical="center"/>
    </xf>
    <xf numFmtId="0" fontId="104" fillId="5" borderId="426" xfId="6" quotePrefix="1" applyFont="1" applyFill="1" applyBorder="1" applyAlignment="1" applyProtection="1">
      <alignment horizontal="center" vertical="center" wrapText="1"/>
    </xf>
    <xf numFmtId="0" fontId="103" fillId="5" borderId="276" xfId="6" quotePrefix="1" applyFont="1" applyFill="1" applyBorder="1" applyAlignment="1" applyProtection="1">
      <alignment horizontal="center" vertical="center" wrapText="1"/>
      <protection locked="0"/>
    </xf>
    <xf numFmtId="0" fontId="103" fillId="5" borderId="244" xfId="6" quotePrefix="1" applyFont="1" applyFill="1" applyBorder="1" applyAlignment="1" applyProtection="1">
      <alignment horizontal="center" vertical="center" wrapText="1"/>
      <protection locked="0"/>
    </xf>
    <xf numFmtId="0" fontId="104" fillId="5" borderId="516" xfId="0" applyFont="1" applyFill="1" applyBorder="1" applyAlignment="1" applyProtection="1">
      <alignment horizontal="center" vertical="center"/>
    </xf>
    <xf numFmtId="0" fontId="121" fillId="5" borderId="332" xfId="0" applyFont="1" applyFill="1" applyBorder="1" applyAlignment="1" applyProtection="1">
      <alignment horizontal="center" vertical="center"/>
    </xf>
    <xf numFmtId="0" fontId="121" fillId="5" borderId="563" xfId="0" applyFont="1" applyFill="1" applyBorder="1" applyAlignment="1" applyProtection="1">
      <alignment horizontal="center" vertical="center"/>
    </xf>
    <xf numFmtId="0" fontId="121" fillId="5" borderId="586" xfId="0" applyFont="1" applyFill="1" applyBorder="1" applyAlignment="1" applyProtection="1">
      <alignment horizontal="center" vertical="center"/>
    </xf>
    <xf numFmtId="0" fontId="121" fillId="5" borderId="587" xfId="0" applyFont="1" applyFill="1" applyBorder="1" applyAlignment="1" applyProtection="1">
      <alignment horizontal="center" vertical="center"/>
    </xf>
    <xf numFmtId="0" fontId="121" fillId="5" borderId="584" xfId="0" applyFont="1" applyFill="1" applyBorder="1" applyAlignment="1" applyProtection="1">
      <alignment horizontal="center" vertical="center"/>
    </xf>
    <xf numFmtId="0" fontId="50" fillId="10" borderId="11" xfId="0" applyFont="1" applyFill="1" applyBorder="1" applyAlignment="1">
      <alignment horizontal="left" vertical="center" wrapText="1"/>
    </xf>
    <xf numFmtId="0" fontId="101" fillId="10" borderId="37" xfId="26" applyFont="1" applyFill="1" applyBorder="1" applyAlignment="1">
      <alignment horizontal="center"/>
    </xf>
    <xf numFmtId="0" fontId="101" fillId="10" borderId="194" xfId="26" applyFont="1" applyFill="1" applyBorder="1" applyAlignment="1">
      <alignment horizontal="center"/>
    </xf>
    <xf numFmtId="0" fontId="101" fillId="10" borderId="195" xfId="26" applyFont="1" applyFill="1" applyBorder="1" applyAlignment="1">
      <alignment horizontal="center"/>
    </xf>
    <xf numFmtId="0" fontId="101" fillId="10" borderId="196" xfId="26" applyFont="1" applyFill="1" applyBorder="1" applyAlignment="1">
      <alignment horizontal="center"/>
    </xf>
    <xf numFmtId="1" fontId="101" fillId="10" borderId="159" xfId="26" applyNumberFormat="1" applyFont="1" applyFill="1" applyBorder="1" applyAlignment="1">
      <alignment horizontal="center"/>
    </xf>
    <xf numFmtId="1" fontId="101" fillId="10" borderId="161" xfId="26" applyNumberFormat="1" applyFont="1" applyFill="1" applyBorder="1" applyAlignment="1">
      <alignment horizontal="center"/>
    </xf>
    <xf numFmtId="1" fontId="101" fillId="10" borderId="160" xfId="26" applyNumberFormat="1" applyFont="1" applyFill="1" applyBorder="1" applyAlignment="1">
      <alignment horizontal="center"/>
    </xf>
    <xf numFmtId="1" fontId="101" fillId="10" borderId="162" xfId="26" applyNumberFormat="1" applyFont="1" applyFill="1" applyBorder="1" applyAlignment="1">
      <alignment horizontal="center"/>
    </xf>
    <xf numFmtId="1" fontId="101" fillId="10" borderId="186" xfId="26" applyNumberFormat="1" applyFont="1" applyFill="1" applyBorder="1" applyAlignment="1">
      <alignment horizontal="center"/>
    </xf>
    <xf numFmtId="1" fontId="101" fillId="10" borderId="190" xfId="26" applyNumberFormat="1" applyFont="1" applyFill="1" applyBorder="1" applyAlignment="1">
      <alignment horizontal="center"/>
    </xf>
    <xf numFmtId="1" fontId="101" fillId="10" borderId="187" xfId="26" applyNumberFormat="1" applyFont="1" applyFill="1" applyBorder="1" applyAlignment="1">
      <alignment horizontal="center"/>
    </xf>
    <xf numFmtId="1" fontId="101" fillId="10" borderId="216" xfId="26" applyNumberFormat="1" applyFont="1" applyFill="1" applyBorder="1" applyAlignment="1">
      <alignment horizontal="center"/>
    </xf>
    <xf numFmtId="1" fontId="101" fillId="10" borderId="217" xfId="26" applyNumberFormat="1" applyFont="1" applyFill="1" applyBorder="1" applyAlignment="1">
      <alignment horizontal="center"/>
    </xf>
    <xf numFmtId="1" fontId="101" fillId="10" borderId="11" xfId="26" applyNumberFormat="1" applyFont="1" applyFill="1" applyBorder="1" applyAlignment="1">
      <alignment horizontal="center"/>
    </xf>
    <xf numFmtId="1" fontId="101" fillId="10" borderId="15" xfId="26" applyNumberFormat="1" applyFont="1" applyFill="1" applyBorder="1" applyAlignment="1">
      <alignment horizontal="center"/>
    </xf>
    <xf numFmtId="1" fontId="101" fillId="10" borderId="53" xfId="26" applyNumberFormat="1" applyFont="1" applyFill="1" applyBorder="1" applyAlignment="1">
      <alignment horizontal="center"/>
    </xf>
    <xf numFmtId="1" fontId="101" fillId="10" borderId="12" xfId="26" applyNumberFormat="1" applyFont="1" applyFill="1" applyBorder="1" applyAlignment="1">
      <alignment horizontal="center"/>
    </xf>
    <xf numFmtId="1" fontId="101" fillId="10" borderId="22" xfId="26" applyNumberFormat="1" applyFont="1" applyFill="1" applyBorder="1" applyAlignment="1">
      <alignment horizontal="center"/>
    </xf>
    <xf numFmtId="0" fontId="101" fillId="10" borderId="176" xfId="26" applyFont="1" applyFill="1" applyBorder="1" applyAlignment="1">
      <alignment horizontal="center"/>
    </xf>
    <xf numFmtId="0" fontId="101" fillId="10" borderId="247" xfId="26" applyFont="1" applyFill="1" applyBorder="1" applyAlignment="1">
      <alignment horizontal="center"/>
    </xf>
    <xf numFmtId="0" fontId="101" fillId="10" borderId="248" xfId="26" applyFont="1" applyFill="1" applyBorder="1" applyAlignment="1">
      <alignment horizontal="center"/>
    </xf>
    <xf numFmtId="0" fontId="101" fillId="10" borderId="254" xfId="26" applyFont="1" applyFill="1" applyBorder="1" applyAlignment="1">
      <alignment horizontal="center"/>
    </xf>
    <xf numFmtId="0" fontId="101" fillId="10" borderId="27" xfId="26" applyFont="1" applyFill="1" applyBorder="1" applyAlignment="1">
      <alignment horizontal="center"/>
    </xf>
    <xf numFmtId="0" fontId="101" fillId="10" borderId="163" xfId="26" applyFont="1" applyFill="1" applyBorder="1" applyAlignment="1">
      <alignment horizontal="center"/>
    </xf>
    <xf numFmtId="0" fontId="101" fillId="10" borderId="164" xfId="26" applyFont="1" applyFill="1" applyBorder="1" applyAlignment="1">
      <alignment horizontal="center"/>
    </xf>
    <xf numFmtId="0" fontId="86" fillId="10" borderId="27" xfId="0" applyFont="1" applyFill="1" applyBorder="1" applyAlignment="1">
      <alignment horizontal="left" vertical="center" wrapText="1"/>
    </xf>
    <xf numFmtId="0" fontId="101" fillId="10" borderId="28" xfId="26" applyFont="1" applyFill="1" applyBorder="1" applyAlignment="1">
      <alignment horizontal="center"/>
    </xf>
    <xf numFmtId="0" fontId="56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158" xfId="6" applyNumberFormat="1" applyFont="1" applyFill="1" applyBorder="1" applyAlignment="1" applyProtection="1">
      <alignment horizontal="center" vertical="center" wrapText="1"/>
      <protection locked="0"/>
    </xf>
    <xf numFmtId="0" fontId="83" fillId="5" borderId="221" xfId="10" quotePrefix="1" applyFont="1" applyFill="1" applyBorder="1" applyAlignment="1">
      <alignment horizontal="left" vertical="center" wrapText="1"/>
    </xf>
    <xf numFmtId="0" fontId="56" fillId="5" borderId="24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2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0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82" xfId="6" applyNumberFormat="1" applyFont="1" applyFill="1" applyBorder="1" applyAlignment="1" applyProtection="1">
      <alignment vertical="center" wrapText="1"/>
      <protection locked="0"/>
    </xf>
    <xf numFmtId="0" fontId="56" fillId="5" borderId="586" xfId="6" applyNumberFormat="1" applyFont="1" applyFill="1" applyBorder="1" applyAlignment="1" applyProtection="1">
      <alignment vertical="center" wrapText="1"/>
      <protection locked="0"/>
    </xf>
    <xf numFmtId="0" fontId="56" fillId="5" borderId="578" xfId="6" applyNumberFormat="1" applyFont="1" applyFill="1" applyBorder="1" applyAlignment="1" applyProtection="1">
      <alignment vertical="center" wrapText="1"/>
      <protection locked="0"/>
    </xf>
    <xf numFmtId="0" fontId="56" fillId="5" borderId="424" xfId="10" quotePrefix="1" applyFont="1" applyFill="1" applyBorder="1" applyAlignment="1">
      <alignment horizontal="left" vertical="center" wrapText="1"/>
    </xf>
    <xf numFmtId="0" fontId="56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8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9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9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7" xfId="10" quotePrefix="1" applyNumberFormat="1" applyFont="1" applyFill="1" applyBorder="1" applyAlignment="1" applyProtection="1">
      <alignment horizontal="center" vertical="center" wrapText="1"/>
      <protection locked="0"/>
    </xf>
    <xf numFmtId="0" fontId="83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8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3" xfId="6" quotePrefix="1" applyNumberFormat="1" applyFont="1" applyFill="1" applyBorder="1" applyAlignment="1" applyProtection="1">
      <alignment vertical="center" wrapText="1"/>
      <protection locked="0"/>
    </xf>
    <xf numFmtId="0" fontId="56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7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8" xfId="6" quotePrefix="1" applyNumberFormat="1" applyFont="1" applyFill="1" applyBorder="1" applyAlignment="1" applyProtection="1">
      <alignment vertical="center" wrapText="1"/>
      <protection locked="0"/>
    </xf>
    <xf numFmtId="0" fontId="56" fillId="5" borderId="563" xfId="6" applyNumberFormat="1" applyFont="1" applyFill="1" applyBorder="1" applyAlignment="1" applyProtection="1">
      <alignment vertical="center" wrapText="1"/>
      <protection locked="0"/>
    </xf>
    <xf numFmtId="0" fontId="56" fillId="5" borderId="587" xfId="6" applyNumberFormat="1" applyFont="1" applyFill="1" applyBorder="1" applyAlignment="1" applyProtection="1">
      <alignment vertical="center" wrapText="1"/>
      <protection locked="0"/>
    </xf>
    <xf numFmtId="0" fontId="59" fillId="5" borderId="563" xfId="0" applyNumberFormat="1" applyFont="1" applyFill="1" applyBorder="1" applyAlignment="1" applyProtection="1">
      <alignment horizontal="center" vertical="center"/>
      <protection locked="0"/>
    </xf>
    <xf numFmtId="0" fontId="4" fillId="4" borderId="583" xfId="3" quotePrefix="1" applyFont="1" applyFill="1" applyBorder="1" applyAlignment="1">
      <alignment horizontal="center" vertical="center" wrapText="1"/>
    </xf>
    <xf numFmtId="0" fontId="16" fillId="5" borderId="589" xfId="10" quotePrefix="1" applyFont="1" applyFill="1" applyBorder="1" applyAlignment="1">
      <alignment vertical="center" wrapText="1"/>
    </xf>
    <xf numFmtId="0" fontId="24" fillId="5" borderId="590" xfId="0" applyFont="1" applyFill="1" applyBorder="1" applyAlignment="1">
      <alignment horizontal="center" vertical="center"/>
    </xf>
    <xf numFmtId="0" fontId="24" fillId="5" borderId="591" xfId="0" applyFont="1" applyFill="1" applyBorder="1" applyAlignment="1">
      <alignment horizontal="center" vertical="center"/>
    </xf>
    <xf numFmtId="0" fontId="17" fillId="5" borderId="592" xfId="10" quotePrefix="1" applyFont="1" applyFill="1" applyBorder="1" applyAlignment="1">
      <alignment horizontal="center" vertical="center" wrapText="1"/>
    </xf>
    <xf numFmtId="0" fontId="16" fillId="5" borderId="590" xfId="6" applyFont="1" applyFill="1" applyBorder="1" applyAlignment="1">
      <alignment horizontal="center" vertical="center" wrapText="1"/>
    </xf>
    <xf numFmtId="0" fontId="16" fillId="5" borderId="591" xfId="6" applyFont="1" applyFill="1" applyBorder="1" applyAlignment="1">
      <alignment horizontal="center" vertical="center" wrapText="1"/>
    </xf>
    <xf numFmtId="0" fontId="16" fillId="5" borderId="592" xfId="6" applyFont="1" applyFill="1" applyBorder="1" applyAlignment="1">
      <alignment horizontal="center" vertical="center" wrapText="1"/>
    </xf>
    <xf numFmtId="0" fontId="44" fillId="5" borderId="589" xfId="0" applyFont="1" applyFill="1" applyBorder="1" applyAlignment="1">
      <alignment horizontal="left" vertical="center" wrapText="1"/>
    </xf>
    <xf numFmtId="0" fontId="16" fillId="5" borderId="590" xfId="6" quotePrefix="1" applyFont="1" applyFill="1" applyBorder="1" applyAlignment="1">
      <alignment horizontal="center" vertical="center" wrapText="1"/>
    </xf>
    <xf numFmtId="0" fontId="16" fillId="5" borderId="591" xfId="6" quotePrefix="1" applyFont="1" applyFill="1" applyBorder="1" applyAlignment="1">
      <alignment horizontal="center" vertical="center" wrapText="1"/>
    </xf>
    <xf numFmtId="0" fontId="16" fillId="5" borderId="592" xfId="6" quotePrefix="1" applyFont="1" applyFill="1" applyBorder="1" applyAlignment="1">
      <alignment horizontal="center" vertical="center" wrapText="1"/>
    </xf>
    <xf numFmtId="0" fontId="16" fillId="5" borderId="589" xfId="10" applyFont="1" applyFill="1" applyBorder="1" applyAlignment="1">
      <alignment vertical="center" wrapText="1"/>
    </xf>
    <xf numFmtId="0" fontId="17" fillId="5" borderId="590" xfId="6" quotePrefix="1" applyFont="1" applyFill="1" applyBorder="1" applyAlignment="1">
      <alignment horizontal="center" vertical="center" wrapText="1"/>
    </xf>
    <xf numFmtId="0" fontId="17" fillId="5" borderId="591" xfId="6" quotePrefix="1" applyFont="1" applyFill="1" applyBorder="1" applyAlignment="1">
      <alignment horizontal="center" vertical="center" wrapText="1"/>
    </xf>
    <xf numFmtId="0" fontId="17" fillId="5" borderId="592" xfId="6" quotePrefix="1" applyFont="1" applyFill="1" applyBorder="1" applyAlignment="1">
      <alignment horizontal="center" vertical="center" wrapText="1"/>
    </xf>
    <xf numFmtId="0" fontId="82" fillId="5" borderId="575" xfId="3" quotePrefix="1" applyFont="1" applyFill="1" applyBorder="1" applyAlignment="1" applyProtection="1">
      <alignment horizontal="left" textRotation="90" wrapText="1"/>
      <protection locked="0"/>
    </xf>
    <xf numFmtId="0" fontId="104" fillId="5" borderId="579" xfId="10" quotePrefix="1" applyFont="1" applyFill="1" applyBorder="1" applyAlignment="1" applyProtection="1">
      <alignment horizontal="center" vertical="center" wrapText="1"/>
      <protection locked="0"/>
    </xf>
    <xf numFmtId="0" fontId="104" fillId="5" borderId="595" xfId="10" quotePrefix="1" applyFont="1" applyFill="1" applyBorder="1" applyAlignment="1" applyProtection="1">
      <alignment horizontal="center" vertical="center" wrapText="1"/>
      <protection locked="0"/>
    </xf>
    <xf numFmtId="0" fontId="104" fillId="5" borderId="563" xfId="10" quotePrefix="1" applyFont="1" applyFill="1" applyBorder="1" applyAlignment="1" applyProtection="1">
      <alignment horizontal="center" vertical="center" wrapText="1"/>
      <protection locked="0"/>
    </xf>
    <xf numFmtId="0" fontId="104" fillId="5" borderId="586" xfId="10" quotePrefix="1" applyFont="1" applyFill="1" applyBorder="1" applyAlignment="1" applyProtection="1">
      <alignment horizontal="center" vertical="center" wrapText="1"/>
      <protection locked="0"/>
    </xf>
    <xf numFmtId="0" fontId="104" fillId="5" borderId="584" xfId="10" quotePrefix="1" applyFont="1" applyFill="1" applyBorder="1" applyAlignment="1" applyProtection="1">
      <alignment horizontal="center" vertical="center" wrapText="1"/>
      <protection locked="0"/>
    </xf>
    <xf numFmtId="0" fontId="104" fillId="5" borderId="592" xfId="10" quotePrefix="1" applyFont="1" applyFill="1" applyBorder="1" applyAlignment="1" applyProtection="1">
      <alignment horizontal="center" vertical="center" wrapText="1"/>
      <protection locked="0"/>
    </xf>
    <xf numFmtId="0" fontId="104" fillId="5" borderId="579" xfId="6" applyFont="1" applyFill="1" applyBorder="1" applyAlignment="1" applyProtection="1">
      <alignment horizontal="center" vertical="center" wrapText="1"/>
      <protection locked="0"/>
    </xf>
    <xf numFmtId="0" fontId="104" fillId="5" borderId="280" xfId="10" quotePrefix="1" applyFont="1" applyFill="1" applyBorder="1" applyAlignment="1" applyProtection="1">
      <alignment horizontal="center" vertical="center" wrapText="1"/>
      <protection locked="0"/>
    </xf>
    <xf numFmtId="0" fontId="104" fillId="5" borderId="279" xfId="6" applyFont="1" applyFill="1" applyBorder="1" applyAlignment="1" applyProtection="1">
      <alignment horizontal="center" vertical="center" wrapText="1"/>
      <protection locked="0"/>
    </xf>
    <xf numFmtId="0" fontId="104" fillId="5" borderId="587" xfId="10" quotePrefix="1" applyFont="1" applyFill="1" applyBorder="1" applyAlignment="1" applyProtection="1">
      <alignment horizontal="center" vertical="center" wrapText="1"/>
      <protection locked="0"/>
    </xf>
    <xf numFmtId="0" fontId="104" fillId="5" borderId="459" xfId="6" quotePrefix="1" applyFont="1" applyFill="1" applyBorder="1" applyAlignment="1" applyProtection="1">
      <alignment horizontal="center" vertical="center" wrapText="1"/>
      <protection locked="0"/>
    </xf>
    <xf numFmtId="0" fontId="104" fillId="5" borderId="565" xfId="6" quotePrefix="1" applyFont="1" applyFill="1" applyBorder="1" applyAlignment="1" applyProtection="1">
      <alignment horizontal="center" vertical="center" wrapText="1"/>
      <protection locked="0"/>
    </xf>
    <xf numFmtId="0" fontId="103" fillId="5" borderId="567" xfId="10" quotePrefix="1" applyFont="1" applyFill="1" applyBorder="1" applyAlignment="1" applyProtection="1">
      <alignment horizontal="center" vertical="center" wrapText="1"/>
      <protection locked="0"/>
    </xf>
    <xf numFmtId="0" fontId="104" fillId="5" borderId="503" xfId="6" quotePrefix="1" applyFont="1" applyFill="1" applyBorder="1" applyAlignment="1" applyProtection="1">
      <alignment horizontal="center" vertical="center" wrapText="1"/>
      <protection locked="0"/>
    </xf>
    <xf numFmtId="0" fontId="104" fillId="5" borderId="567" xfId="6" quotePrefix="1" applyFont="1" applyFill="1" applyBorder="1" applyAlignment="1" applyProtection="1">
      <alignment horizontal="center" vertical="center" wrapText="1"/>
      <protection locked="0"/>
    </xf>
    <xf numFmtId="0" fontId="104" fillId="5" borderId="503" xfId="6" applyFont="1" applyFill="1" applyBorder="1" applyAlignment="1" applyProtection="1">
      <alignment horizontal="center" vertical="center" wrapText="1"/>
      <protection locked="0"/>
    </xf>
    <xf numFmtId="0" fontId="104" fillId="5" borderId="565" xfId="6" applyFont="1" applyFill="1" applyBorder="1" applyAlignment="1" applyProtection="1">
      <alignment horizontal="center" vertical="center" wrapText="1"/>
      <protection locked="0"/>
    </xf>
    <xf numFmtId="0" fontId="104" fillId="5" borderId="567" xfId="6" applyFont="1" applyFill="1" applyBorder="1" applyAlignment="1" applyProtection="1">
      <alignment horizontal="center" vertical="center" wrapText="1"/>
      <protection locked="0"/>
    </xf>
    <xf numFmtId="0" fontId="104" fillId="5" borderId="563" xfId="0" applyFont="1" applyFill="1" applyBorder="1" applyAlignment="1" applyProtection="1">
      <alignment horizontal="center" vertical="center"/>
      <protection locked="0"/>
    </xf>
    <xf numFmtId="0" fontId="104" fillId="5" borderId="586" xfId="0" applyFont="1" applyFill="1" applyBorder="1" applyAlignment="1" applyProtection="1">
      <alignment horizontal="center" vertical="center"/>
      <protection locked="0"/>
    </xf>
    <xf numFmtId="0" fontId="104" fillId="5" borderId="588" xfId="0" applyFont="1" applyFill="1" applyBorder="1" applyAlignment="1" applyProtection="1">
      <alignment horizontal="center" vertical="center"/>
      <protection locked="0"/>
    </xf>
    <xf numFmtId="0" fontId="104" fillId="5" borderId="587" xfId="0" applyFont="1" applyFill="1" applyBorder="1" applyAlignment="1" applyProtection="1">
      <alignment horizontal="center" vertical="center"/>
      <protection locked="0"/>
    </xf>
    <xf numFmtId="0" fontId="104" fillId="5" borderId="584" xfId="0" applyFont="1" applyFill="1" applyBorder="1" applyAlignment="1" applyProtection="1">
      <alignment horizontal="center" vertical="center"/>
      <protection locked="0"/>
    </xf>
    <xf numFmtId="0" fontId="104" fillId="5" borderId="516" xfId="6" applyFont="1" applyFill="1" applyBorder="1" applyAlignment="1" applyProtection="1">
      <alignment horizontal="center" vertical="center" wrapText="1"/>
      <protection locked="0"/>
    </xf>
    <xf numFmtId="0" fontId="103" fillId="5" borderId="592" xfId="10" quotePrefix="1" applyFont="1" applyFill="1" applyBorder="1" applyAlignment="1" applyProtection="1">
      <alignment horizontal="center" vertical="center" wrapText="1"/>
      <protection locked="0"/>
    </xf>
    <xf numFmtId="0" fontId="104" fillId="5" borderId="332" xfId="6" quotePrefix="1" applyFont="1" applyFill="1" applyBorder="1" applyAlignment="1" applyProtection="1">
      <alignment horizontal="center" vertical="center" wrapText="1"/>
      <protection locked="0"/>
    </xf>
    <xf numFmtId="0" fontId="104" fillId="5" borderId="579" xfId="0" applyFont="1" applyFill="1" applyBorder="1" applyAlignment="1" applyProtection="1">
      <alignment horizontal="center" vertical="center"/>
      <protection locked="0"/>
    </xf>
    <xf numFmtId="0" fontId="104" fillId="5" borderId="575" xfId="0" applyFont="1" applyFill="1" applyBorder="1" applyAlignment="1" applyProtection="1">
      <alignment horizontal="center" vertical="center"/>
      <protection locked="0"/>
    </xf>
    <xf numFmtId="0" fontId="103" fillId="5" borderId="579" xfId="6" quotePrefix="1" applyFont="1" applyFill="1" applyBorder="1" applyAlignment="1" applyProtection="1">
      <alignment horizontal="center" vertical="center" wrapText="1"/>
      <protection locked="0"/>
    </xf>
    <xf numFmtId="0" fontId="103" fillId="5" borderId="595" xfId="6" quotePrefix="1" applyFont="1" applyFill="1" applyBorder="1" applyAlignment="1" applyProtection="1">
      <alignment horizontal="center" vertical="center" wrapText="1"/>
      <protection locked="0"/>
    </xf>
    <xf numFmtId="0" fontId="103" fillId="5" borderId="500" xfId="6" quotePrefix="1" applyFont="1" applyFill="1" applyBorder="1" applyAlignment="1" applyProtection="1">
      <alignment horizontal="center" vertical="center" wrapText="1"/>
      <protection locked="0"/>
    </xf>
    <xf numFmtId="0" fontId="104" fillId="5" borderId="595" xfId="6" applyFont="1" applyFill="1" applyBorder="1" applyAlignment="1" applyProtection="1">
      <alignment horizontal="center" vertical="center" wrapText="1"/>
      <protection locked="0"/>
    </xf>
    <xf numFmtId="0" fontId="103" fillId="5" borderId="565" xfId="6" quotePrefix="1" applyFont="1" applyFill="1" applyBorder="1" applyAlignment="1" applyProtection="1">
      <alignment horizontal="center" vertical="center" wrapText="1"/>
      <protection locked="0"/>
    </xf>
    <xf numFmtId="0" fontId="103" fillId="5" borderId="567" xfId="6" quotePrefix="1" applyFont="1" applyFill="1" applyBorder="1" applyAlignment="1" applyProtection="1">
      <alignment horizontal="center" vertical="center" wrapText="1"/>
      <protection locked="0"/>
    </xf>
    <xf numFmtId="0" fontId="103" fillId="5" borderId="276" xfId="10" quotePrefix="1" applyFont="1" applyFill="1" applyBorder="1" applyAlignment="1" applyProtection="1">
      <alignment horizontal="center" vertical="center" wrapText="1"/>
      <protection locked="0"/>
    </xf>
    <xf numFmtId="0" fontId="59" fillId="5" borderId="424" xfId="10" applyFont="1" applyFill="1" applyBorder="1" applyAlignment="1" applyProtection="1">
      <alignment vertical="center" wrapText="1"/>
      <protection locked="0"/>
    </xf>
    <xf numFmtId="0" fontId="59" fillId="5" borderId="424" xfId="10" quotePrefix="1" applyFont="1" applyFill="1" applyBorder="1" applyAlignment="1" applyProtection="1">
      <alignment vertical="center" wrapText="1"/>
      <protection locked="0"/>
    </xf>
    <xf numFmtId="0" fontId="84" fillId="5" borderId="582" xfId="28" quotePrefix="1" applyFont="1" applyFill="1" applyBorder="1" applyAlignment="1">
      <alignment vertical="center" wrapText="1"/>
    </xf>
    <xf numFmtId="0" fontId="104" fillId="5" borderId="332" xfId="0" applyFont="1" applyFill="1" applyBorder="1" applyAlignment="1" applyProtection="1">
      <alignment horizontal="center" vertical="center"/>
      <protection locked="0"/>
    </xf>
    <xf numFmtId="0" fontId="103" fillId="5" borderId="590" xfId="10" quotePrefix="1" applyFont="1" applyFill="1" applyBorder="1" applyAlignment="1">
      <alignment horizontal="center" vertical="center" wrapText="1"/>
    </xf>
    <xf numFmtId="0" fontId="103" fillId="5" borderId="591" xfId="10" quotePrefix="1" applyFont="1" applyFill="1" applyBorder="1" applyAlignment="1">
      <alignment horizontal="center" vertical="center" wrapText="1"/>
    </xf>
    <xf numFmtId="0" fontId="103" fillId="5" borderId="593" xfId="10" quotePrefix="1" applyFont="1" applyFill="1" applyBorder="1" applyAlignment="1">
      <alignment horizontal="center" vertical="center" wrapText="1"/>
    </xf>
    <xf numFmtId="0" fontId="103" fillId="5" borderId="279" xfId="10" quotePrefix="1" applyFont="1" applyFill="1" applyBorder="1" applyAlignment="1">
      <alignment horizontal="center" vertical="center" wrapText="1"/>
    </xf>
    <xf numFmtId="0" fontId="103" fillId="5" borderId="248" xfId="10" quotePrefix="1" applyFont="1" applyFill="1" applyBorder="1" applyAlignment="1">
      <alignment horizontal="center" vertical="center" wrapText="1"/>
    </xf>
    <xf numFmtId="0" fontId="103" fillId="5" borderId="251" xfId="10" quotePrefix="1" applyFont="1" applyFill="1" applyBorder="1" applyAlignment="1">
      <alignment horizontal="center" vertical="center" wrapText="1"/>
    </xf>
    <xf numFmtId="0" fontId="135" fillId="5" borderId="251" xfId="28" quotePrefix="1" applyFont="1" applyFill="1" applyBorder="1" applyAlignment="1">
      <alignment horizontal="center" vertical="center" wrapText="1"/>
    </xf>
    <xf numFmtId="0" fontId="135" fillId="5" borderId="248" xfId="28" quotePrefix="1" applyFont="1" applyFill="1" applyBorder="1" applyAlignment="1">
      <alignment horizontal="center" vertical="center" wrapText="1"/>
    </xf>
    <xf numFmtId="0" fontId="111" fillId="5" borderId="281" xfId="28" quotePrefix="1" applyFont="1" applyFill="1" applyBorder="1" applyAlignment="1">
      <alignment horizontal="center" vertical="center" wrapText="1"/>
    </xf>
    <xf numFmtId="0" fontId="135" fillId="5" borderId="279" xfId="28" quotePrefix="1" applyFont="1" applyFill="1" applyBorder="1" applyAlignment="1">
      <alignment horizontal="center" vertical="center" wrapText="1"/>
    </xf>
    <xf numFmtId="0" fontId="111" fillId="5" borderId="280" xfId="28" quotePrefix="1" applyFont="1" applyFill="1" applyBorder="1" applyAlignment="1">
      <alignment horizontal="center" vertical="center" wrapText="1"/>
    </xf>
    <xf numFmtId="0" fontId="111" fillId="5" borderId="279" xfId="28" quotePrefix="1" applyFont="1" applyFill="1" applyBorder="1" applyAlignment="1">
      <alignment horizontal="center" vertical="center" wrapText="1"/>
    </xf>
    <xf numFmtId="0" fontId="111" fillId="5" borderId="248" xfId="28" quotePrefix="1" applyFont="1" applyFill="1" applyBorder="1" applyAlignment="1">
      <alignment horizontal="center" vertical="center" wrapText="1"/>
    </xf>
    <xf numFmtId="0" fontId="103" fillId="5" borderId="275" xfId="10" quotePrefix="1" applyFont="1" applyFill="1" applyBorder="1" applyAlignment="1">
      <alignment horizontal="center" vertical="center" wrapText="1"/>
    </xf>
    <xf numFmtId="0" fontId="103" fillId="5" borderId="390" xfId="10" quotePrefix="1" applyFont="1" applyFill="1" applyBorder="1" applyAlignment="1">
      <alignment horizontal="center" vertical="center" wrapText="1"/>
    </xf>
    <xf numFmtId="0" fontId="135" fillId="5" borderId="392" xfId="28" quotePrefix="1" applyFont="1" applyFill="1" applyBorder="1" applyAlignment="1">
      <alignment horizontal="center" vertical="center" wrapText="1"/>
    </xf>
    <xf numFmtId="0" fontId="135" fillId="5" borderId="390" xfId="28" quotePrefix="1" applyFont="1" applyFill="1" applyBorder="1" applyAlignment="1">
      <alignment horizontal="center" vertical="center" wrapText="1"/>
    </xf>
    <xf numFmtId="0" fontId="111" fillId="5" borderId="397" xfId="28" quotePrefix="1" applyFont="1" applyFill="1" applyBorder="1" applyAlignment="1">
      <alignment horizontal="center" vertical="center" wrapText="1"/>
    </xf>
    <xf numFmtId="0" fontId="111" fillId="5" borderId="390" xfId="28" quotePrefix="1" applyFont="1" applyFill="1" applyBorder="1" applyAlignment="1">
      <alignment horizontal="center" vertical="center" wrapText="1"/>
    </xf>
    <xf numFmtId="0" fontId="111" fillId="5" borderId="584" xfId="28" quotePrefix="1" applyFont="1" applyFill="1" applyBorder="1" applyAlignment="1">
      <alignment horizontal="center" vertical="center" wrapText="1"/>
    </xf>
    <xf numFmtId="0" fontId="111" fillId="5" borderId="586" xfId="28" quotePrefix="1" applyFont="1" applyFill="1" applyBorder="1" applyAlignment="1">
      <alignment horizontal="center" vertical="center" wrapText="1"/>
    </xf>
    <xf numFmtId="0" fontId="111" fillId="5" borderId="588" xfId="28" quotePrefix="1" applyFont="1" applyFill="1" applyBorder="1" applyAlignment="1">
      <alignment horizontal="center" vertical="center" wrapText="1"/>
    </xf>
    <xf numFmtId="0" fontId="135" fillId="5" borderId="563" xfId="28" quotePrefix="1" applyFont="1" applyFill="1" applyBorder="1" applyAlignment="1">
      <alignment horizontal="center" vertical="center" wrapText="1"/>
    </xf>
    <xf numFmtId="0" fontId="135" fillId="5" borderId="584" xfId="28" quotePrefix="1" applyFont="1" applyFill="1" applyBorder="1" applyAlignment="1">
      <alignment horizontal="center" vertical="center" wrapText="1"/>
    </xf>
    <xf numFmtId="0" fontId="135" fillId="5" borderId="586" xfId="28" quotePrefix="1" applyFont="1" applyFill="1" applyBorder="1" applyAlignment="1">
      <alignment horizontal="center" vertical="center" wrapText="1"/>
    </xf>
    <xf numFmtId="0" fontId="135" fillId="5" borderId="588" xfId="28" quotePrefix="1" applyFont="1" applyFill="1" applyBorder="1" applyAlignment="1">
      <alignment horizontal="center" vertical="center" wrapText="1"/>
    </xf>
    <xf numFmtId="0" fontId="135" fillId="5" borderId="587" xfId="28" quotePrefix="1" applyFont="1" applyFill="1" applyBorder="1" applyAlignment="1">
      <alignment horizontal="center" vertical="center" wrapText="1"/>
    </xf>
    <xf numFmtId="0" fontId="111" fillId="5" borderId="563" xfId="28" quotePrefix="1" applyFont="1" applyFill="1" applyBorder="1" applyAlignment="1">
      <alignment horizontal="center" vertical="center" wrapText="1"/>
    </xf>
    <xf numFmtId="0" fontId="111" fillId="5" borderId="587" xfId="28" quotePrefix="1" applyFont="1" applyFill="1" applyBorder="1" applyAlignment="1">
      <alignment horizontal="center" vertical="center" wrapText="1"/>
    </xf>
    <xf numFmtId="0" fontId="56" fillId="5" borderId="579" xfId="10" quotePrefix="1" applyFont="1" applyFill="1" applyBorder="1" applyAlignment="1" applyProtection="1">
      <alignment horizontal="center" vertical="center" wrapText="1"/>
      <protection locked="0"/>
    </xf>
    <xf numFmtId="0" fontId="56" fillId="5" borderId="575" xfId="10" quotePrefix="1" applyFont="1" applyFill="1" applyBorder="1" applyAlignment="1" applyProtection="1">
      <alignment horizontal="center" vertical="center" wrapText="1"/>
      <protection locked="0"/>
    </xf>
    <xf numFmtId="0" fontId="56" fillId="5" borderId="332" xfId="10" quotePrefix="1" applyFont="1" applyFill="1" applyBorder="1" applyAlignment="1" applyProtection="1">
      <alignment horizontal="center" vertical="center" wrapText="1"/>
      <protection locked="0"/>
    </xf>
    <xf numFmtId="0" fontId="56" fillId="5" borderId="563" xfId="10" quotePrefix="1" applyFont="1" applyFill="1" applyBorder="1" applyAlignment="1" applyProtection="1">
      <alignment horizontal="center" vertical="center" wrapText="1"/>
      <protection locked="0"/>
    </xf>
    <xf numFmtId="0" fontId="59" fillId="5" borderId="591" xfId="0" applyFont="1" applyFill="1" applyBorder="1" applyAlignment="1" applyProtection="1">
      <alignment horizontal="center" vertical="center" wrapText="1"/>
      <protection locked="0"/>
    </xf>
    <xf numFmtId="0" fontId="56" fillId="5" borderId="582" xfId="10" quotePrefix="1" applyFont="1" applyFill="1" applyBorder="1" applyAlignment="1" applyProtection="1">
      <alignment horizontal="center" vertical="center" wrapText="1"/>
      <protection locked="0"/>
    </xf>
    <xf numFmtId="0" fontId="58" fillId="5" borderId="563" xfId="6" quotePrefix="1" applyFont="1" applyFill="1" applyBorder="1" applyAlignment="1" applyProtection="1">
      <alignment vertical="center" wrapText="1"/>
      <protection locked="0"/>
    </xf>
    <xf numFmtId="0" fontId="58" fillId="5" borderId="584" xfId="6" quotePrefix="1" applyFont="1" applyFill="1" applyBorder="1" applyAlignment="1" applyProtection="1">
      <alignment vertical="center" wrapText="1"/>
      <protection locked="0"/>
    </xf>
    <xf numFmtId="0" fontId="58" fillId="5" borderId="585" xfId="6" quotePrefix="1" applyFont="1" applyFill="1" applyBorder="1" applyAlignment="1" applyProtection="1">
      <alignment vertical="center" wrapText="1"/>
      <protection locked="0"/>
    </xf>
    <xf numFmtId="0" fontId="58" fillId="5" borderId="578" xfId="6" quotePrefix="1" applyFont="1" applyFill="1" applyBorder="1" applyAlignment="1" applyProtection="1">
      <alignment vertical="center" wrapText="1"/>
      <protection locked="0"/>
    </xf>
    <xf numFmtId="0" fontId="59" fillId="5" borderId="563" xfId="0" applyFont="1" applyFill="1" applyBorder="1" applyAlignment="1" applyProtection="1">
      <alignment horizontal="center" vertical="center" wrapText="1"/>
      <protection locked="0"/>
    </xf>
    <xf numFmtId="0" fontId="59" fillId="5" borderId="586" xfId="0" applyFont="1" applyFill="1" applyBorder="1" applyAlignment="1" applyProtection="1">
      <alignment horizontal="center" vertical="center" wrapText="1"/>
      <protection locked="0"/>
    </xf>
    <xf numFmtId="0" fontId="59" fillId="5" borderId="587" xfId="0" applyFont="1" applyFill="1" applyBorder="1" applyAlignment="1" applyProtection="1">
      <alignment horizontal="center" vertical="center" wrapText="1"/>
      <protection locked="0"/>
    </xf>
    <xf numFmtId="0" fontId="22" fillId="5" borderId="563" xfId="0" applyFont="1" applyFill="1" applyBorder="1" applyAlignment="1" applyProtection="1">
      <alignment horizontal="center" vertical="center"/>
      <protection locked="0"/>
    </xf>
    <xf numFmtId="0" fontId="22" fillId="5" borderId="332" xfId="0" applyFont="1" applyFill="1" applyBorder="1" applyAlignment="1" applyProtection="1">
      <alignment horizontal="center" vertical="center"/>
      <protection locked="0"/>
    </xf>
    <xf numFmtId="0" fontId="56" fillId="5" borderId="595" xfId="10" quotePrefix="1" applyFont="1" applyFill="1" applyBorder="1" applyAlignment="1" applyProtection="1">
      <alignment horizontal="center" vertical="center" wrapText="1"/>
      <protection locked="0"/>
    </xf>
    <xf numFmtId="0" fontId="58" fillId="5" borderId="499" xfId="10" quotePrefix="1" applyFont="1" applyFill="1" applyBorder="1" applyAlignment="1" applyProtection="1">
      <alignment horizontal="center" vertical="center" wrapText="1"/>
      <protection locked="0"/>
    </xf>
    <xf numFmtId="0" fontId="83" fillId="5" borderId="598" xfId="10" quotePrefix="1" applyFont="1" applyFill="1" applyBorder="1" applyAlignment="1">
      <alignment horizontal="left" vertical="center" wrapText="1"/>
    </xf>
    <xf numFmtId="0" fontId="83" fillId="5" borderId="598" xfId="10" quotePrefix="1" applyFont="1" applyFill="1" applyBorder="1" applyAlignment="1" applyProtection="1">
      <alignment horizontal="center" vertical="center" wrapText="1"/>
      <protection locked="0"/>
    </xf>
    <xf numFmtId="0" fontId="83" fillId="5" borderId="598" xfId="0" applyFont="1" applyFill="1" applyBorder="1" applyAlignment="1" applyProtection="1">
      <alignment horizontal="center" vertical="center" wrapText="1"/>
      <protection locked="0"/>
    </xf>
    <xf numFmtId="0" fontId="59" fillId="5" borderId="279" xfId="0" applyFont="1" applyFill="1" applyBorder="1" applyAlignment="1" applyProtection="1">
      <alignment horizontal="center" vertical="center" wrapText="1"/>
      <protection locked="0"/>
    </xf>
    <xf numFmtId="0" fontId="59" fillId="5" borderId="248" xfId="0" applyFont="1" applyFill="1" applyBorder="1" applyAlignment="1" applyProtection="1">
      <alignment horizontal="center" vertical="center" wrapText="1"/>
      <protection locked="0"/>
    </xf>
    <xf numFmtId="0" fontId="59" fillId="5" borderId="280" xfId="0" applyFont="1" applyFill="1" applyBorder="1" applyAlignment="1" applyProtection="1">
      <alignment horizontal="center" vertical="center" wrapText="1"/>
      <protection locked="0"/>
    </xf>
    <xf numFmtId="0" fontId="56" fillId="5" borderId="586" xfId="10" quotePrefix="1" applyFont="1" applyFill="1" applyBorder="1" applyAlignment="1" applyProtection="1">
      <alignment horizontal="center" vertical="center" wrapText="1"/>
      <protection locked="0"/>
    </xf>
    <xf numFmtId="0" fontId="56" fillId="5" borderId="587" xfId="10" quotePrefix="1" applyFont="1" applyFill="1" applyBorder="1" applyAlignment="1" applyProtection="1">
      <alignment horizontal="center" vertical="center" wrapText="1"/>
      <protection locked="0"/>
    </xf>
    <xf numFmtId="0" fontId="130" fillId="5" borderId="563" xfId="0" applyFont="1" applyFill="1" applyBorder="1" applyAlignment="1" applyProtection="1">
      <alignment horizontal="center" vertical="center"/>
      <protection locked="0"/>
    </xf>
    <xf numFmtId="0" fontId="130" fillId="5" borderId="332" xfId="0" applyFont="1" applyFill="1" applyBorder="1" applyAlignment="1" applyProtection="1">
      <alignment horizontal="center" vertical="center"/>
      <protection locked="0"/>
    </xf>
    <xf numFmtId="1" fontId="101" fillId="10" borderId="189" xfId="26" applyNumberFormat="1" applyFont="1" applyFill="1" applyBorder="1" applyAlignment="1">
      <alignment horizontal="center"/>
    </xf>
    <xf numFmtId="1" fontId="101" fillId="10" borderId="191" xfId="26" applyNumberFormat="1" applyFont="1" applyFill="1" applyBorder="1" applyAlignment="1">
      <alignment horizontal="center"/>
    </xf>
    <xf numFmtId="1" fontId="101" fillId="10" borderId="192" xfId="26" applyNumberFormat="1" applyFont="1" applyFill="1" applyBorder="1" applyAlignment="1">
      <alignment horizontal="center"/>
    </xf>
    <xf numFmtId="0" fontId="16" fillId="5" borderId="590" xfId="10" quotePrefix="1" applyFont="1" applyFill="1" applyBorder="1" applyAlignment="1">
      <alignment vertical="center" wrapText="1"/>
    </xf>
    <xf numFmtId="0" fontId="16" fillId="5" borderId="591" xfId="10" quotePrefix="1" applyFont="1" applyFill="1" applyBorder="1" applyAlignment="1">
      <alignment vertical="center" wrapText="1"/>
    </xf>
    <xf numFmtId="0" fontId="16" fillId="5" borderId="592" xfId="10" quotePrefix="1" applyFont="1" applyFill="1" applyBorder="1" applyAlignment="1">
      <alignment vertical="center" wrapText="1"/>
    </xf>
    <xf numFmtId="0" fontId="16" fillId="5" borderId="593" xfId="6" applyFont="1" applyFill="1" applyBorder="1" applyAlignment="1">
      <alignment vertical="center" wrapText="1"/>
    </xf>
    <xf numFmtId="0" fontId="16" fillId="5" borderId="591" xfId="6" applyFont="1" applyFill="1" applyBorder="1" applyAlignment="1">
      <alignment vertical="center" wrapText="1"/>
    </xf>
    <xf numFmtId="0" fontId="16" fillId="5" borderId="592" xfId="6" applyFont="1" applyFill="1" applyBorder="1" applyAlignment="1">
      <alignment vertical="center" wrapText="1"/>
    </xf>
    <xf numFmtId="0" fontId="24" fillId="5" borderId="247" xfId="10" applyFont="1" applyFill="1" applyBorder="1" applyAlignment="1">
      <alignment vertical="center"/>
    </xf>
    <xf numFmtId="0" fontId="15" fillId="12" borderId="0" xfId="0" applyFont="1" applyFill="1"/>
    <xf numFmtId="0" fontId="16" fillId="5" borderId="222" xfId="6" quotePrefix="1" applyFont="1" applyFill="1" applyBorder="1" applyAlignment="1">
      <alignment horizontal="center" vertical="center" wrapText="1"/>
    </xf>
    <xf numFmtId="0" fontId="16" fillId="5" borderId="590" xfId="3" quotePrefix="1" applyFont="1" applyFill="1" applyBorder="1" applyAlignment="1">
      <alignment horizontal="center" vertical="center" textRotation="255" wrapText="1"/>
    </xf>
    <xf numFmtId="0" fontId="16" fillId="5" borderId="591" xfId="3" quotePrefix="1" applyFont="1" applyFill="1" applyBorder="1" applyAlignment="1">
      <alignment horizontal="center" vertical="center" textRotation="255" wrapText="1"/>
    </xf>
    <xf numFmtId="0" fontId="16" fillId="5" borderId="592" xfId="3" quotePrefix="1" applyFont="1" applyFill="1" applyBorder="1" applyAlignment="1">
      <alignment horizontal="center" vertical="center" textRotation="255" wrapText="1"/>
    </xf>
    <xf numFmtId="0" fontId="17" fillId="5" borderId="279" xfId="6" quotePrefix="1" applyFont="1" applyFill="1" applyBorder="1" applyAlignment="1">
      <alignment vertical="center" wrapText="1"/>
    </xf>
    <xf numFmtId="0" fontId="16" fillId="5" borderId="251" xfId="6" quotePrefix="1" applyFont="1" applyFill="1" applyBorder="1" applyAlignment="1">
      <alignment vertical="center" wrapText="1"/>
    </xf>
    <xf numFmtId="0" fontId="16" fillId="5" borderId="545" xfId="10" applyFont="1" applyFill="1" applyBorder="1" applyAlignment="1">
      <alignment vertical="center" wrapText="1"/>
    </xf>
    <xf numFmtId="0" fontId="16" fillId="5" borderId="593" xfId="6" applyFont="1" applyFill="1" applyBorder="1" applyAlignment="1">
      <alignment horizontal="center" vertical="center" wrapText="1"/>
    </xf>
    <xf numFmtId="0" fontId="16" fillId="5" borderId="222" xfId="10" quotePrefix="1" applyFont="1" applyFill="1" applyBorder="1" applyAlignment="1">
      <alignment horizontal="center" vertical="center" wrapText="1"/>
    </xf>
    <xf numFmtId="0" fontId="16" fillId="5" borderId="318" xfId="6" quotePrefix="1" applyFont="1" applyFill="1" applyBorder="1" applyAlignment="1">
      <alignment horizontal="center" vertical="center" wrapText="1"/>
    </xf>
    <xf numFmtId="0" fontId="16" fillId="5" borderId="251" xfId="6" quotePrefix="1" applyFont="1" applyFill="1" applyBorder="1" applyAlignment="1">
      <alignment horizontal="center" vertical="center" wrapText="1"/>
    </xf>
    <xf numFmtId="0" fontId="44" fillId="5" borderId="242" xfId="0" applyFont="1" applyFill="1" applyBorder="1" applyAlignment="1">
      <alignment horizontal="center" vertical="center"/>
    </xf>
    <xf numFmtId="0" fontId="44" fillId="5" borderId="243" xfId="0" applyFont="1" applyFill="1" applyBorder="1" applyAlignment="1">
      <alignment horizontal="center" vertical="center"/>
    </xf>
    <xf numFmtId="0" fontId="44" fillId="5" borderId="244" xfId="0" applyFont="1" applyFill="1" applyBorder="1" applyAlignment="1">
      <alignment horizontal="center" vertical="center"/>
    </xf>
    <xf numFmtId="0" fontId="44" fillId="5" borderId="222" xfId="0" applyFont="1" applyFill="1" applyBorder="1" applyAlignment="1">
      <alignment horizontal="center" vertical="center"/>
    </xf>
    <xf numFmtId="0" fontId="44" fillId="5" borderId="390" xfId="0" applyFont="1" applyFill="1" applyBorder="1" applyAlignment="1">
      <alignment horizontal="center" vertical="center" wrapText="1"/>
    </xf>
    <xf numFmtId="0" fontId="16" fillId="5" borderId="317" xfId="6" quotePrefix="1" applyFont="1" applyFill="1" applyBorder="1" applyAlignment="1">
      <alignment vertical="center" wrapText="1"/>
    </xf>
    <xf numFmtId="0" fontId="16" fillId="5" borderId="586" xfId="6" quotePrefix="1" applyFont="1" applyFill="1" applyBorder="1" applyAlignment="1">
      <alignment horizontal="center" vertical="center" wrapText="1"/>
    </xf>
    <xf numFmtId="0" fontId="16" fillId="4" borderId="590" xfId="10" quotePrefix="1" applyFont="1" applyFill="1" applyBorder="1" applyAlignment="1">
      <alignment vertical="center" wrapText="1"/>
    </xf>
    <xf numFmtId="0" fontId="17" fillId="4" borderId="591" xfId="10" quotePrefix="1" applyFont="1" applyFill="1" applyBorder="1" applyAlignment="1">
      <alignment vertical="center" wrapText="1"/>
    </xf>
    <xf numFmtId="0" fontId="44" fillId="4" borderId="591" xfId="0" applyFont="1" applyFill="1" applyBorder="1" applyAlignment="1">
      <alignment horizontal="left" vertical="center" wrapText="1"/>
    </xf>
    <xf numFmtId="0" fontId="44" fillId="4" borderId="592" xfId="0" applyFont="1" applyFill="1" applyBorder="1" applyAlignment="1">
      <alignment horizontal="left" vertical="center" wrapText="1"/>
    </xf>
    <xf numFmtId="0" fontId="17" fillId="5" borderId="279" xfId="10" applyFont="1" applyFill="1" applyBorder="1" applyAlignment="1">
      <alignment vertical="center" wrapText="1"/>
    </xf>
    <xf numFmtId="0" fontId="17" fillId="5" borderId="279" xfId="8" applyFont="1" applyFill="1" applyBorder="1" applyAlignment="1">
      <alignment vertical="center"/>
    </xf>
    <xf numFmtId="0" fontId="17" fillId="5" borderId="275" xfId="8" applyFont="1" applyFill="1" applyBorder="1" applyAlignment="1">
      <alignment vertical="center" wrapText="1"/>
    </xf>
    <xf numFmtId="0" fontId="44" fillId="5" borderId="276" xfId="0" applyFont="1" applyFill="1" applyBorder="1" applyAlignment="1">
      <alignment horizontal="center" vertical="center" wrapText="1"/>
    </xf>
    <xf numFmtId="0" fontId="44" fillId="5" borderId="563" xfId="0" applyFont="1" applyFill="1" applyBorder="1" applyAlignment="1">
      <alignment horizontal="left" vertical="center" wrapText="1"/>
    </xf>
    <xf numFmtId="0" fontId="16" fillId="5" borderId="587" xfId="6" quotePrefix="1" applyFont="1" applyFill="1" applyBorder="1" applyAlignment="1">
      <alignment horizontal="center" vertical="center" wrapText="1"/>
    </xf>
    <xf numFmtId="0" fontId="44" fillId="5" borderId="11" xfId="0" applyFont="1" applyFill="1" applyBorder="1" applyAlignment="1">
      <alignment horizontal="left" vertical="center" wrapText="1"/>
    </xf>
    <xf numFmtId="0" fontId="16" fillId="5" borderId="205" xfId="6" quotePrefix="1" applyFont="1" applyFill="1" applyBorder="1" applyAlignment="1">
      <alignment vertical="center" wrapText="1"/>
    </xf>
    <xf numFmtId="0" fontId="44" fillId="5" borderId="279" xfId="0" applyFont="1" applyFill="1" applyBorder="1" applyAlignment="1">
      <alignment horizontal="left" vertical="center" wrapText="1"/>
    </xf>
    <xf numFmtId="0" fontId="17" fillId="5" borderId="279" xfId="8" applyFont="1" applyFill="1" applyBorder="1" applyAlignment="1">
      <alignment vertical="center" wrapText="1"/>
    </xf>
    <xf numFmtId="0" fontId="16" fillId="5" borderId="279" xfId="10" applyFont="1" applyFill="1" applyBorder="1" applyAlignment="1">
      <alignment vertical="center" wrapText="1"/>
    </xf>
    <xf numFmtId="0" fontId="16" fillId="5" borderId="563" xfId="10" quotePrefix="1" applyFont="1" applyFill="1" applyBorder="1" applyAlignment="1">
      <alignment horizontal="left" vertical="center" wrapText="1"/>
    </xf>
    <xf numFmtId="0" fontId="16" fillId="5" borderId="586" xfId="10" quotePrefix="1" applyFont="1" applyFill="1" applyBorder="1" applyAlignment="1">
      <alignment horizontal="center" vertical="center" wrapText="1"/>
    </xf>
    <xf numFmtId="0" fontId="16" fillId="5" borderId="587" xfId="10" quotePrefix="1" applyFont="1" applyFill="1" applyBorder="1" applyAlignment="1">
      <alignment horizontal="center" vertical="center" wrapText="1"/>
    </xf>
    <xf numFmtId="0" fontId="44" fillId="5" borderId="586" xfId="0" applyFont="1" applyFill="1" applyBorder="1" applyAlignment="1">
      <alignment horizontal="center" vertical="center"/>
    </xf>
    <xf numFmtId="0" fontId="44" fillId="5" borderId="587" xfId="0" applyFont="1" applyFill="1" applyBorder="1" applyAlignment="1">
      <alignment horizontal="center" vertical="center"/>
    </xf>
    <xf numFmtId="0" fontId="4" fillId="0" borderId="444" xfId="4" applyFont="1" applyFill="1" applyBorder="1" applyAlignment="1">
      <alignment horizontal="center" vertical="center" wrapText="1"/>
    </xf>
    <xf numFmtId="0" fontId="44" fillId="4" borderId="303" xfId="0" applyFont="1" applyFill="1" applyBorder="1" applyAlignment="1">
      <alignment horizontal="center" vertical="center"/>
    </xf>
    <xf numFmtId="0" fontId="44" fillId="4" borderId="425" xfId="0" applyFont="1" applyFill="1" applyBorder="1" applyAlignment="1">
      <alignment horizontal="center" vertical="center"/>
    </xf>
    <xf numFmtId="0" fontId="44" fillId="4" borderId="427" xfId="0" applyFont="1" applyFill="1" applyBorder="1" applyAlignment="1">
      <alignment horizontal="center" vertical="center"/>
    </xf>
    <xf numFmtId="0" fontId="44" fillId="4" borderId="426" xfId="0" applyFont="1" applyFill="1" applyBorder="1" applyAlignment="1">
      <alignment horizontal="center" vertical="center"/>
    </xf>
    <xf numFmtId="0" fontId="5" fillId="4" borderId="275" xfId="6" applyFont="1" applyFill="1" applyBorder="1" applyAlignment="1">
      <alignment horizontal="center" vertical="center" wrapText="1"/>
    </xf>
    <xf numFmtId="0" fontId="5" fillId="4" borderId="390" xfId="6" applyFont="1" applyFill="1" applyBorder="1" applyAlignment="1">
      <alignment horizontal="center" vertical="center" wrapText="1"/>
    </xf>
    <xf numFmtId="0" fontId="51" fillId="4" borderId="276" xfId="0" applyFont="1" applyFill="1" applyBorder="1" applyAlignment="1">
      <alignment horizontal="center" vertical="center" wrapText="1"/>
    </xf>
    <xf numFmtId="0" fontId="51" fillId="4" borderId="349" xfId="0" applyFont="1" applyFill="1" applyBorder="1" applyAlignment="1">
      <alignment horizontal="center" vertical="center" wrapText="1"/>
    </xf>
    <xf numFmtId="0" fontId="5" fillId="4" borderId="247" xfId="10" quotePrefix="1" applyFont="1" applyFill="1" applyBorder="1" applyAlignment="1">
      <alignment horizontal="center" vertical="center" wrapText="1"/>
    </xf>
    <xf numFmtId="0" fontId="5" fillId="4" borderId="421" xfId="6" quotePrefix="1" applyFont="1" applyFill="1" applyBorder="1" applyAlignment="1">
      <alignment horizontal="center" vertical="center" wrapText="1"/>
    </xf>
    <xf numFmtId="0" fontId="5" fillId="4" borderId="321" xfId="10" quotePrefix="1" applyFont="1" applyFill="1" applyBorder="1" applyAlignment="1">
      <alignment horizontal="center" vertical="center" wrapText="1"/>
    </xf>
    <xf numFmtId="0" fontId="5" fillId="4" borderId="254" xfId="10" quotePrefix="1" applyFont="1" applyFill="1" applyBorder="1" applyAlignment="1">
      <alignment horizontal="center" vertical="center" wrapText="1"/>
    </xf>
    <xf numFmtId="0" fontId="5" fillId="4" borderId="252" xfId="6" quotePrefix="1" applyFont="1" applyFill="1" applyBorder="1" applyAlignment="1">
      <alignment horizontal="center" vertical="center" wrapText="1"/>
    </xf>
    <xf numFmtId="0" fontId="5" fillId="4" borderId="332" xfId="6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58" fillId="5" borderId="563" xfId="10" quotePrefix="1" applyFont="1" applyFill="1" applyBorder="1" applyAlignment="1" applyProtection="1">
      <alignment horizontal="center" vertical="center" wrapText="1"/>
    </xf>
    <xf numFmtId="0" fontId="58" fillId="5" borderId="332" xfId="10" quotePrefix="1" applyFont="1" applyFill="1" applyBorder="1" applyAlignment="1" applyProtection="1">
      <alignment horizontal="center" vertical="center" wrapText="1"/>
    </xf>
    <xf numFmtId="0" fontId="56" fillId="5" borderId="583" xfId="0" applyFont="1" applyFill="1" applyBorder="1" applyAlignment="1" applyProtection="1">
      <alignment horizontal="left" vertical="center" wrapText="1"/>
      <protection locked="0"/>
    </xf>
    <xf numFmtId="0" fontId="136" fillId="5" borderId="582" xfId="0" applyFont="1" applyFill="1" applyBorder="1" applyAlignment="1" applyProtection="1">
      <alignment horizontal="left" vertical="center" wrapText="1"/>
      <protection locked="0"/>
    </xf>
    <xf numFmtId="0" fontId="56" fillId="5" borderId="332" xfId="0" applyFont="1" applyFill="1" applyBorder="1" applyAlignment="1" applyProtection="1">
      <alignment horizontal="left" vertical="center" wrapText="1"/>
      <protection locked="0"/>
    </xf>
    <xf numFmtId="0" fontId="56" fillId="5" borderId="590" xfId="0" applyFont="1" applyFill="1" applyBorder="1" applyAlignment="1" applyProtection="1">
      <alignment horizontal="center" vertical="center" wrapText="1"/>
      <protection locked="0"/>
    </xf>
    <xf numFmtId="0" fontId="56" fillId="5" borderId="592" xfId="0" applyFont="1" applyFill="1" applyBorder="1" applyAlignment="1" applyProtection="1">
      <alignment horizontal="center" vertical="center" wrapText="1"/>
      <protection locked="0"/>
    </xf>
    <xf numFmtId="0" fontId="56" fillId="5" borderId="582" xfId="10" quotePrefix="1" applyFont="1" applyFill="1" applyBorder="1" applyAlignment="1" applyProtection="1">
      <alignment vertical="center" wrapText="1"/>
      <protection locked="0"/>
    </xf>
    <xf numFmtId="0" fontId="82" fillId="5" borderId="332" xfId="10" applyFont="1" applyFill="1" applyBorder="1" applyAlignment="1" applyProtection="1">
      <alignment vertical="center" wrapText="1"/>
      <protection locked="0"/>
    </xf>
    <xf numFmtId="0" fontId="56" fillId="5" borderId="579" xfId="0" applyFont="1" applyFill="1" applyBorder="1" applyAlignment="1" applyProtection="1">
      <alignment horizontal="center" vertical="center" wrapText="1"/>
      <protection locked="0"/>
    </xf>
    <xf numFmtId="0" fontId="56" fillId="5" borderId="595" xfId="0" applyFont="1" applyFill="1" applyBorder="1" applyAlignment="1" applyProtection="1">
      <alignment horizontal="center" vertical="center" wrapText="1"/>
      <protection locked="0"/>
    </xf>
    <xf numFmtId="0" fontId="56" fillId="5" borderId="516" xfId="0" applyFont="1" applyFill="1" applyBorder="1" applyAlignment="1" applyProtection="1">
      <alignment horizontal="center" vertical="center" wrapText="1"/>
      <protection locked="0"/>
    </xf>
    <xf numFmtId="0" fontId="56" fillId="5" borderId="58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63" xfId="0" applyFont="1" applyFill="1" applyBorder="1" applyAlignment="1" applyProtection="1">
      <alignment horizontal="center" vertical="center"/>
      <protection locked="0"/>
    </xf>
    <xf numFmtId="0" fontId="56" fillId="5" borderId="332" xfId="0" applyFont="1" applyFill="1" applyBorder="1" applyAlignment="1" applyProtection="1">
      <alignment horizontal="center" vertical="center"/>
      <protection locked="0"/>
    </xf>
    <xf numFmtId="0" fontId="99" fillId="4" borderId="577" xfId="6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3" fillId="5" borderId="0" xfId="0" applyFont="1" applyFill="1" applyBorder="1" applyAlignment="1">
      <alignment horizontal="center" wrapText="1"/>
    </xf>
    <xf numFmtId="0" fontId="113" fillId="4" borderId="0" xfId="0" applyFont="1" applyFill="1" applyAlignment="1">
      <alignment horizontal="center"/>
    </xf>
    <xf numFmtId="0" fontId="113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348" xfId="1" quotePrefix="1" applyFont="1" applyFill="1" applyBorder="1" applyAlignment="1">
      <alignment horizontal="center" vertical="center" wrapText="1"/>
    </xf>
    <xf numFmtId="0" fontId="0" fillId="0" borderId="344" xfId="0" applyBorder="1" applyAlignment="1">
      <alignment horizontal="center" vertical="center" wrapText="1"/>
    </xf>
    <xf numFmtId="0" fontId="0" fillId="0" borderId="518" xfId="0" applyBorder="1" applyAlignment="1">
      <alignment horizontal="center" vertical="center" wrapText="1"/>
    </xf>
    <xf numFmtId="0" fontId="0" fillId="0" borderId="424" xfId="0" applyBorder="1" applyAlignment="1">
      <alignment horizontal="center" vertical="center" wrapText="1"/>
    </xf>
    <xf numFmtId="0" fontId="0" fillId="0" borderId="409" xfId="0" applyBorder="1" applyAlignment="1">
      <alignment horizontal="center" vertical="center" wrapText="1"/>
    </xf>
    <xf numFmtId="0" fontId="0" fillId="0" borderId="416" xfId="0" applyBorder="1" applyAlignment="1">
      <alignment horizontal="center" vertical="center" wrapText="1"/>
    </xf>
    <xf numFmtId="0" fontId="16" fillId="4" borderId="348" xfId="13" quotePrefix="1" applyFont="1" applyFill="1" applyBorder="1" applyAlignment="1">
      <alignment horizontal="center" vertical="center" wrapText="1"/>
    </xf>
    <xf numFmtId="0" fontId="16" fillId="4" borderId="344" xfId="13" quotePrefix="1" applyFont="1" applyFill="1" applyBorder="1" applyAlignment="1">
      <alignment horizontal="center" vertical="center" wrapText="1"/>
    </xf>
    <xf numFmtId="0" fontId="16" fillId="4" borderId="518" xfId="13" quotePrefix="1" applyFont="1" applyFill="1" applyBorder="1" applyAlignment="1">
      <alignment horizontal="center" vertical="center" wrapText="1"/>
    </xf>
    <xf numFmtId="0" fontId="16" fillId="4" borderId="424" xfId="13" quotePrefix="1" applyFont="1" applyFill="1" applyBorder="1" applyAlignment="1">
      <alignment horizontal="center" vertical="center" wrapText="1"/>
    </xf>
    <xf numFmtId="0" fontId="16" fillId="4" borderId="409" xfId="13" quotePrefix="1" applyFont="1" applyFill="1" applyBorder="1" applyAlignment="1">
      <alignment horizontal="center" vertical="center" wrapText="1"/>
    </xf>
    <xf numFmtId="0" fontId="16" fillId="4" borderId="416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345" xfId="15" quotePrefix="1" applyFont="1" applyFill="1" applyBorder="1" applyAlignment="1">
      <alignment horizontal="center" vertical="center" wrapText="1"/>
    </xf>
    <xf numFmtId="0" fontId="16" fillId="4" borderId="424" xfId="15" quotePrefix="1" applyFont="1" applyFill="1" applyBorder="1" applyAlignment="1">
      <alignment horizontal="center" vertical="center" wrapText="1"/>
    </xf>
    <xf numFmtId="0" fontId="16" fillId="4" borderId="344" xfId="1" quotePrefix="1" applyFont="1" applyFill="1" applyBorder="1" applyAlignment="1">
      <alignment horizontal="center" vertical="center" wrapText="1"/>
    </xf>
    <xf numFmtId="0" fontId="16" fillId="4" borderId="518" xfId="1" quotePrefix="1" applyFont="1" applyFill="1" applyBorder="1" applyAlignment="1">
      <alignment horizontal="center" vertical="center" wrapText="1"/>
    </xf>
    <xf numFmtId="0" fontId="16" fillId="4" borderId="424" xfId="1" quotePrefix="1" applyFont="1" applyFill="1" applyBorder="1" applyAlignment="1">
      <alignment horizontal="center" vertical="center" wrapText="1"/>
    </xf>
    <xf numFmtId="0" fontId="16" fillId="4" borderId="409" xfId="1" quotePrefix="1" applyFont="1" applyFill="1" applyBorder="1" applyAlignment="1">
      <alignment horizontal="center" vertical="center" wrapText="1"/>
    </xf>
    <xf numFmtId="0" fontId="16" fillId="4" borderId="416" xfId="1" quotePrefix="1" applyFont="1" applyFill="1" applyBorder="1" applyAlignment="1">
      <alignment horizontal="center" vertical="center" wrapText="1"/>
    </xf>
    <xf numFmtId="0" fontId="16" fillId="4" borderId="204" xfId="1" quotePrefix="1" applyFont="1" applyFill="1" applyBorder="1" applyAlignment="1">
      <alignment horizontal="center" vertical="center" wrapText="1"/>
    </xf>
    <xf numFmtId="0" fontId="16" fillId="4" borderId="325" xfId="1" quotePrefix="1" applyFont="1" applyFill="1" applyBorder="1" applyAlignment="1">
      <alignment horizontal="center" vertical="center" wrapText="1"/>
    </xf>
    <xf numFmtId="0" fontId="16" fillId="4" borderId="321" xfId="1" quotePrefix="1" applyFont="1" applyFill="1" applyBorder="1" applyAlignment="1">
      <alignment horizontal="center" vertical="center" wrapText="1"/>
    </xf>
    <xf numFmtId="0" fontId="15" fillId="4" borderId="344" xfId="0" applyFont="1" applyFill="1" applyBorder="1" applyAlignment="1">
      <alignment wrapText="1"/>
    </xf>
    <xf numFmtId="0" fontId="15" fillId="4" borderId="250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22" fillId="4" borderId="0" xfId="0" applyFont="1" applyFill="1" applyAlignment="1">
      <alignment horizontal="center"/>
    </xf>
    <xf numFmtId="0" fontId="15" fillId="4" borderId="518" xfId="0" applyFont="1" applyFill="1" applyBorder="1" applyAlignment="1">
      <alignment wrapText="1"/>
    </xf>
    <xf numFmtId="0" fontId="15" fillId="4" borderId="204" xfId="0" applyFont="1" applyFill="1" applyBorder="1" applyAlignment="1">
      <alignment wrapText="1"/>
    </xf>
    <xf numFmtId="0" fontId="15" fillId="4" borderId="325" xfId="0" applyFont="1" applyFill="1" applyBorder="1" applyAlignment="1">
      <alignment wrapText="1"/>
    </xf>
    <xf numFmtId="0" fontId="15" fillId="4" borderId="321" xfId="0" applyFont="1" applyFill="1" applyBorder="1" applyAlignment="1">
      <alignment wrapText="1"/>
    </xf>
    <xf numFmtId="0" fontId="15" fillId="4" borderId="424" xfId="0" applyFont="1" applyFill="1" applyBorder="1" applyAlignment="1">
      <alignment wrapText="1"/>
    </xf>
    <xf numFmtId="0" fontId="15" fillId="4" borderId="409" xfId="0" applyFont="1" applyFill="1" applyBorder="1" applyAlignment="1">
      <alignment wrapText="1"/>
    </xf>
    <xf numFmtId="0" fontId="15" fillId="4" borderId="416" xfId="0" applyFont="1" applyFill="1" applyBorder="1" applyAlignment="1">
      <alignment wrapText="1"/>
    </xf>
    <xf numFmtId="0" fontId="16" fillId="4" borderId="564" xfId="1" quotePrefix="1" applyFont="1" applyFill="1" applyBorder="1" applyAlignment="1">
      <alignment horizontal="center" vertical="center" wrapText="1"/>
    </xf>
    <xf numFmtId="0" fontId="16" fillId="4" borderId="454" xfId="1" quotePrefix="1" applyFont="1" applyFill="1" applyBorder="1" applyAlignment="1">
      <alignment horizontal="center" vertical="center" wrapText="1"/>
    </xf>
    <xf numFmtId="0" fontId="16" fillId="4" borderId="458" xfId="1" quotePrefix="1" applyFont="1" applyFill="1" applyBorder="1" applyAlignment="1">
      <alignment horizontal="center" vertical="center" wrapText="1"/>
    </xf>
    <xf numFmtId="0" fontId="16" fillId="4" borderId="543" xfId="13" quotePrefix="1" applyFont="1" applyFill="1" applyBorder="1" applyAlignment="1">
      <alignment horizontal="center" vertical="center" wrapText="1"/>
    </xf>
    <xf numFmtId="0" fontId="16" fillId="4" borderId="395" xfId="13" quotePrefix="1" applyFont="1" applyFill="1" applyBorder="1" applyAlignment="1">
      <alignment horizontal="center" vertical="center" wrapText="1"/>
    </xf>
    <xf numFmtId="0" fontId="16" fillId="4" borderId="396" xfId="13" quotePrefix="1" applyFont="1" applyFill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392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64" xfId="24" applyFont="1" applyBorder="1" applyAlignment="1">
      <alignment horizontal="center"/>
    </xf>
    <xf numFmtId="0" fontId="3" fillId="0" borderId="454" xfId="24" applyBorder="1" applyAlignment="1">
      <alignment horizontal="center"/>
    </xf>
    <xf numFmtId="0" fontId="3" fillId="0" borderId="344" xfId="24" applyBorder="1" applyAlignment="1">
      <alignment horizontal="center"/>
    </xf>
    <xf numFmtId="0" fontId="3" fillId="0" borderId="518" xfId="24" applyBorder="1" applyAlignment="1">
      <alignment horizontal="center"/>
    </xf>
    <xf numFmtId="0" fontId="28" fillId="0" borderId="345" xfId="24" applyFont="1" applyBorder="1" applyAlignment="1">
      <alignment horizontal="center" vertical="center" wrapText="1"/>
    </xf>
    <xf numFmtId="0" fontId="28" fillId="0" borderId="62" xfId="24" applyFont="1" applyBorder="1" applyAlignment="1">
      <alignment horizontal="center" vertical="center" wrapText="1"/>
    </xf>
    <xf numFmtId="0" fontId="28" fillId="0" borderId="158" xfId="24" applyFont="1" applyBorder="1" applyAlignment="1">
      <alignment horizontal="center" vertical="center" wrapText="1"/>
    </xf>
    <xf numFmtId="0" fontId="3" fillId="0" borderId="454" xfId="24" applyFont="1" applyBorder="1" applyAlignment="1">
      <alignment horizontal="center"/>
    </xf>
    <xf numFmtId="0" fontId="3" fillId="0" borderId="458" xfId="24" applyFont="1" applyBorder="1" applyAlignment="1">
      <alignment horizontal="center"/>
    </xf>
    <xf numFmtId="0" fontId="29" fillId="0" borderId="348" xfId="24" applyFont="1" applyBorder="1" applyAlignment="1">
      <alignment horizontal="center" vertical="center"/>
    </xf>
    <xf numFmtId="0" fontId="29" fillId="0" borderId="344" xfId="24" applyFont="1" applyBorder="1" applyAlignment="1">
      <alignment horizontal="center" vertical="center"/>
    </xf>
    <xf numFmtId="0" fontId="29" fillId="0" borderId="518" xfId="24" applyFont="1" applyBorder="1" applyAlignment="1">
      <alignment horizontal="center" vertical="center"/>
    </xf>
    <xf numFmtId="0" fontId="29" fillId="0" borderId="250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204" xfId="24" applyFont="1" applyBorder="1" applyAlignment="1">
      <alignment horizontal="center" vertical="center"/>
    </xf>
    <xf numFmtId="0" fontId="29" fillId="0" borderId="325" xfId="24" applyFont="1" applyBorder="1" applyAlignment="1">
      <alignment horizontal="center" vertical="center"/>
    </xf>
    <xf numFmtId="0" fontId="29" fillId="0" borderId="321" xfId="24" applyFont="1" applyBorder="1" applyAlignment="1">
      <alignment horizontal="center" vertical="center"/>
    </xf>
    <xf numFmtId="0" fontId="29" fillId="0" borderId="246" xfId="24" applyFont="1" applyBorder="1" applyAlignment="1">
      <alignment horizontal="center" vertical="center"/>
    </xf>
    <xf numFmtId="0" fontId="29" fillId="0" borderId="399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344" xfId="0" applyFont="1" applyBorder="1" applyAlignment="1">
      <alignment horizontal="center" vertical="center"/>
    </xf>
    <xf numFmtId="0" fontId="29" fillId="0" borderId="518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29" fillId="0" borderId="325" xfId="0" applyFont="1" applyBorder="1" applyAlignment="1">
      <alignment horizontal="center" vertical="center"/>
    </xf>
    <xf numFmtId="0" fontId="29" fillId="0" borderId="321" xfId="0" applyFont="1" applyBorder="1" applyAlignment="1">
      <alignment horizontal="center" vertical="center"/>
    </xf>
    <xf numFmtId="0" fontId="0" fillId="0" borderId="543" xfId="0" applyBorder="1" applyAlignment="1">
      <alignment horizontal="center"/>
    </xf>
    <xf numFmtId="0" fontId="0" fillId="0" borderId="395" xfId="0" applyBorder="1" applyAlignment="1">
      <alignment horizontal="center"/>
    </xf>
    <xf numFmtId="0" fontId="0" fillId="0" borderId="394" xfId="0" applyBorder="1" applyAlignment="1">
      <alignment horizontal="center"/>
    </xf>
    <xf numFmtId="0" fontId="0" fillId="0" borderId="350" xfId="0" applyBorder="1" applyAlignment="1">
      <alignment horizontal="center"/>
    </xf>
    <xf numFmtId="0" fontId="0" fillId="0" borderId="396" xfId="0" applyBorder="1" applyAlignment="1">
      <alignment horizontal="center"/>
    </xf>
    <xf numFmtId="0" fontId="29" fillId="0" borderId="250" xfId="0" applyFont="1" applyBorder="1" applyAlignment="1">
      <alignment horizontal="center" vertical="center"/>
    </xf>
    <xf numFmtId="0" fontId="29" fillId="0" borderId="503" xfId="0" applyFont="1" applyBorder="1" applyAlignment="1">
      <alignment horizontal="center" vertical="center"/>
    </xf>
    <xf numFmtId="0" fontId="29" fillId="0" borderId="204" xfId="0" applyFont="1" applyBorder="1" applyAlignment="1">
      <alignment horizontal="center" vertical="center"/>
    </xf>
    <xf numFmtId="0" fontId="29" fillId="0" borderId="318" xfId="0" applyFont="1" applyBorder="1" applyAlignment="1">
      <alignment horizontal="center" vertical="center"/>
    </xf>
    <xf numFmtId="0" fontId="29" fillId="0" borderId="510" xfId="0" applyFont="1" applyBorder="1" applyAlignment="1">
      <alignment horizontal="center" vertical="center"/>
    </xf>
    <xf numFmtId="0" fontId="29" fillId="0" borderId="320" xfId="0" applyFont="1" applyBorder="1" applyAlignment="1">
      <alignment horizontal="center" vertical="center"/>
    </xf>
    <xf numFmtId="0" fontId="28" fillId="0" borderId="345" xfId="0" applyFont="1" applyBorder="1" applyAlignment="1">
      <alignment horizontal="center" vertical="center" wrapText="1"/>
    </xf>
    <xf numFmtId="0" fontId="28" fillId="0" borderId="62" xfId="0" applyFont="1" applyBorder="1" applyAlignment="1">
      <alignment horizontal="center" vertical="center" wrapText="1"/>
    </xf>
    <xf numFmtId="0" fontId="28" fillId="0" borderId="15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54" xfId="0" applyBorder="1" applyAlignment="1">
      <alignment horizontal="center"/>
    </xf>
    <xf numFmtId="0" fontId="0" fillId="0" borderId="458" xfId="0" applyBorder="1" applyAlignment="1">
      <alignment horizontal="center"/>
    </xf>
    <xf numFmtId="0" fontId="97" fillId="0" borderId="564" xfId="24" applyFont="1" applyBorder="1" applyAlignment="1">
      <alignment horizontal="center"/>
    </xf>
    <xf numFmtId="0" fontId="3" fillId="0" borderId="460" xfId="24" applyBorder="1" applyAlignment="1">
      <alignment horizontal="center"/>
    </xf>
    <xf numFmtId="0" fontId="97" fillId="0" borderId="454" xfId="24" applyFont="1" applyBorder="1" applyAlignment="1">
      <alignment horizontal="center"/>
    </xf>
    <xf numFmtId="0" fontId="3" fillId="0" borderId="421" xfId="24" applyBorder="1" applyAlignment="1">
      <alignment horizontal="center"/>
    </xf>
    <xf numFmtId="0" fontId="3" fillId="0" borderId="458" xfId="24" applyBorder="1" applyAlignment="1">
      <alignment horizontal="center"/>
    </xf>
    <xf numFmtId="0" fontId="29" fillId="0" borderId="543" xfId="24" applyFont="1" applyBorder="1" applyAlignment="1">
      <alignment horizontal="center" vertical="center"/>
    </xf>
    <xf numFmtId="0" fontId="29" fillId="0" borderId="395" xfId="24" applyFont="1" applyBorder="1" applyAlignment="1">
      <alignment horizontal="center" vertical="center"/>
    </xf>
    <xf numFmtId="0" fontId="29" fillId="0" borderId="394" xfId="24" applyFont="1" applyBorder="1" applyAlignment="1">
      <alignment horizontal="center" vertical="center"/>
    </xf>
    <xf numFmtId="0" fontId="29" fillId="0" borderId="500" xfId="24" applyFont="1" applyBorder="1" applyAlignment="1">
      <alignment horizontal="center" vertical="center"/>
    </xf>
    <xf numFmtId="0" fontId="29" fillId="0" borderId="247" xfId="24" applyFont="1" applyFill="1" applyBorder="1" applyAlignment="1">
      <alignment horizontal="center" vertical="center"/>
    </xf>
    <xf numFmtId="0" fontId="29" fillId="0" borderId="253" xfId="24" applyFont="1" applyFill="1" applyBorder="1" applyAlignment="1">
      <alignment horizontal="center" vertical="center"/>
    </xf>
    <xf numFmtId="0" fontId="29" fillId="0" borderId="251" xfId="24" applyFont="1" applyFill="1" applyBorder="1" applyAlignment="1">
      <alignment horizontal="center" vertical="center"/>
    </xf>
    <xf numFmtId="0" fontId="29" fillId="0" borderId="248" xfId="24" applyFont="1" applyFill="1" applyBorder="1" applyAlignment="1">
      <alignment horizontal="center" vertical="center"/>
    </xf>
    <xf numFmtId="0" fontId="29" fillId="0" borderId="350" xfId="24" applyFont="1" applyBorder="1" applyAlignment="1">
      <alignment horizontal="center" vertical="center"/>
    </xf>
    <xf numFmtId="0" fontId="65" fillId="0" borderId="0" xfId="24" applyFont="1" applyFill="1" applyAlignment="1">
      <alignment horizontal="center"/>
    </xf>
    <xf numFmtId="0" fontId="65" fillId="0" borderId="0" xfId="24" applyFont="1" applyAlignment="1">
      <alignment horizontal="center"/>
    </xf>
    <xf numFmtId="0" fontId="65" fillId="0" borderId="564" xfId="24" applyFont="1" applyBorder="1" applyAlignment="1">
      <alignment horizontal="center"/>
    </xf>
    <xf numFmtId="0" fontId="65" fillId="0" borderId="454" xfId="24" applyFont="1" applyBorder="1" applyAlignment="1">
      <alignment horizontal="center"/>
    </xf>
    <xf numFmtId="0" fontId="65" fillId="0" borderId="344" xfId="24" applyFont="1" applyBorder="1" applyAlignment="1">
      <alignment horizontal="center"/>
    </xf>
    <xf numFmtId="0" fontId="65" fillId="0" borderId="518" xfId="24" applyFont="1" applyBorder="1" applyAlignment="1">
      <alignment horizontal="center"/>
    </xf>
    <xf numFmtId="0" fontId="65" fillId="0" borderId="345" xfId="24" applyFont="1" applyBorder="1" applyAlignment="1">
      <alignment horizontal="center" vertical="center" wrapText="1"/>
    </xf>
    <xf numFmtId="0" fontId="65" fillId="0" borderId="250" xfId="24" applyFont="1" applyBorder="1" applyAlignment="1">
      <alignment horizontal="center" vertical="center" wrapText="1"/>
    </xf>
    <xf numFmtId="0" fontId="65" fillId="0" borderId="421" xfId="24" applyFont="1" applyBorder="1" applyAlignment="1">
      <alignment horizontal="center"/>
    </xf>
    <xf numFmtId="0" fontId="65" fillId="0" borderId="460" xfId="24" applyFont="1" applyBorder="1" applyAlignment="1">
      <alignment horizontal="center"/>
    </xf>
    <xf numFmtId="0" fontId="66" fillId="0" borderId="348" xfId="24" applyFont="1" applyBorder="1" applyAlignment="1">
      <alignment horizontal="center" vertical="center"/>
    </xf>
    <xf numFmtId="0" fontId="66" fillId="0" borderId="344" xfId="24" applyFont="1" applyBorder="1" applyAlignment="1">
      <alignment horizontal="center" vertical="center"/>
    </xf>
    <xf numFmtId="0" fontId="66" fillId="0" borderId="518" xfId="24" applyFont="1" applyBorder="1" applyAlignment="1">
      <alignment horizontal="center" vertical="center"/>
    </xf>
    <xf numFmtId="0" fontId="66" fillId="0" borderId="204" xfId="24" applyFont="1" applyBorder="1" applyAlignment="1">
      <alignment horizontal="center" vertical="center"/>
    </xf>
    <xf numFmtId="0" fontId="66" fillId="0" borderId="325" xfId="24" applyFont="1" applyBorder="1" applyAlignment="1">
      <alignment horizontal="center" vertical="center"/>
    </xf>
    <xf numFmtId="0" fontId="66" fillId="0" borderId="321" xfId="24" applyFont="1" applyBorder="1" applyAlignment="1">
      <alignment horizontal="center" vertical="center"/>
    </xf>
    <xf numFmtId="0" fontId="66" fillId="0" borderId="246" xfId="24" applyFont="1" applyBorder="1" applyAlignment="1">
      <alignment horizontal="center" vertical="center"/>
    </xf>
    <xf numFmtId="0" fontId="66" fillId="0" borderId="155" xfId="24" applyFont="1" applyBorder="1" applyAlignment="1">
      <alignment horizontal="center" vertical="center"/>
    </xf>
    <xf numFmtId="0" fontId="66" fillId="0" borderId="399" xfId="24" applyFont="1" applyBorder="1" applyAlignment="1">
      <alignment horizontal="center" vertical="center"/>
    </xf>
    <xf numFmtId="0" fontId="66" fillId="0" borderId="250" xfId="24" applyFont="1" applyBorder="1" applyAlignment="1">
      <alignment horizontal="center" vertical="center"/>
    </xf>
    <xf numFmtId="0" fontId="66" fillId="0" borderId="0" xfId="24" applyFont="1" applyBorder="1" applyAlignment="1">
      <alignment horizontal="center" vertical="center"/>
    </xf>
    <xf numFmtId="0" fontId="66" fillId="0" borderId="156" xfId="24" applyFont="1" applyBorder="1" applyAlignment="1">
      <alignment horizontal="center" vertical="center"/>
    </xf>
    <xf numFmtId="0" fontId="66" fillId="0" borderId="247" xfId="24" applyFont="1" applyBorder="1" applyAlignment="1">
      <alignment horizontal="center"/>
    </xf>
    <xf numFmtId="0" fontId="66" fillId="0" borderId="253" xfId="24" applyFont="1" applyBorder="1" applyAlignment="1">
      <alignment horizontal="center"/>
    </xf>
    <xf numFmtId="0" fontId="66" fillId="0" borderId="254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8" fillId="0" borderId="350" xfId="24" applyFont="1" applyBorder="1" applyAlignment="1">
      <alignment horizontal="center" vertical="top"/>
    </xf>
    <xf numFmtId="0" fontId="68" fillId="0" borderId="395" xfId="24" applyFont="1" applyBorder="1" applyAlignment="1">
      <alignment horizontal="center" vertical="top"/>
    </xf>
    <xf numFmtId="0" fontId="68" fillId="0" borderId="394" xfId="24" applyFont="1" applyBorder="1" applyAlignment="1">
      <alignment horizontal="center" vertical="top"/>
    </xf>
    <xf numFmtId="0" fontId="68" fillId="0" borderId="253" xfId="24" applyFont="1" applyBorder="1" applyAlignment="1">
      <alignment horizontal="center"/>
    </xf>
    <xf numFmtId="0" fontId="68" fillId="0" borderId="251" xfId="24" applyFont="1" applyBorder="1" applyAlignment="1">
      <alignment horizontal="center"/>
    </xf>
    <xf numFmtId="0" fontId="68" fillId="0" borderId="281" xfId="24" applyFont="1" applyBorder="1" applyAlignment="1">
      <alignment horizontal="center" vertical="top"/>
    </xf>
    <xf numFmtId="0" fontId="68" fillId="0" borderId="253" xfId="24" applyFont="1" applyBorder="1" applyAlignment="1">
      <alignment horizontal="center" vertical="top"/>
    </xf>
    <xf numFmtId="0" fontId="68" fillId="0" borderId="251" xfId="24" applyFont="1" applyBorder="1" applyAlignment="1">
      <alignment horizontal="center" vertical="top"/>
    </xf>
    <xf numFmtId="0" fontId="67" fillId="0" borderId="421" xfId="24" applyFont="1" applyBorder="1" applyAlignment="1">
      <alignment horizontal="center" vertical="top"/>
    </xf>
    <xf numFmtId="0" fontId="67" fillId="0" borderId="454" xfId="24" applyFont="1" applyBorder="1" applyAlignment="1">
      <alignment horizontal="center" vertical="top"/>
    </xf>
    <xf numFmtId="0" fontId="67" fillId="0" borderId="460" xfId="24" applyFont="1" applyBorder="1" applyAlignment="1">
      <alignment horizontal="center" vertical="top"/>
    </xf>
    <xf numFmtId="0" fontId="68" fillId="0" borderId="344" xfId="24" applyFont="1" applyBorder="1" applyAlignment="1">
      <alignment horizontal="center" vertical="center"/>
    </xf>
    <xf numFmtId="0" fontId="68" fillId="0" borderId="518" xfId="24" applyFont="1" applyBorder="1" applyAlignment="1">
      <alignment horizontal="center" vertical="center"/>
    </xf>
    <xf numFmtId="0" fontId="68" fillId="0" borderId="325" xfId="24" applyFont="1" applyBorder="1" applyAlignment="1">
      <alignment horizontal="center" vertical="center"/>
    </xf>
    <xf numFmtId="0" fontId="68" fillId="0" borderId="321" xfId="24" applyFont="1" applyBorder="1" applyAlignment="1">
      <alignment horizontal="center" vertical="center"/>
    </xf>
    <xf numFmtId="0" fontId="65" fillId="0" borderId="62" xfId="24" applyFont="1" applyBorder="1" applyAlignment="1">
      <alignment horizontal="center" vertical="center" wrapText="1"/>
    </xf>
    <xf numFmtId="0" fontId="65" fillId="0" borderId="158" xfId="24" applyFont="1" applyBorder="1" applyAlignment="1">
      <alignment horizontal="center" vertical="center" wrapText="1"/>
    </xf>
    <xf numFmtId="0" fontId="67" fillId="0" borderId="421" xfId="24" applyFont="1" applyBorder="1" applyAlignment="1">
      <alignment horizontal="center"/>
    </xf>
    <xf numFmtId="0" fontId="67" fillId="0" borderId="454" xfId="24" applyFont="1" applyBorder="1" applyAlignment="1">
      <alignment horizontal="center"/>
    </xf>
    <xf numFmtId="0" fontId="67" fillId="0" borderId="460" xfId="24" applyFont="1" applyBorder="1" applyAlignment="1">
      <alignment horizontal="center"/>
    </xf>
    <xf numFmtId="0" fontId="68" fillId="0" borderId="499" xfId="24" applyFont="1" applyBorder="1" applyAlignment="1">
      <alignment horizontal="center" vertical="center"/>
    </xf>
    <xf numFmtId="0" fontId="68" fillId="0" borderId="500" xfId="24" applyFont="1" applyBorder="1" applyAlignment="1">
      <alignment horizontal="center" vertical="center"/>
    </xf>
    <xf numFmtId="0" fontId="43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left" vertical="center" wrapText="1"/>
    </xf>
    <xf numFmtId="0" fontId="16" fillId="4" borderId="575" xfId="15" quotePrefix="1" applyFont="1" applyFill="1" applyBorder="1" applyAlignment="1">
      <alignment horizontal="center" vertical="center" wrapText="1"/>
    </xf>
    <xf numFmtId="0" fontId="16" fillId="4" borderId="250" xfId="15" quotePrefix="1" applyFont="1" applyFill="1" applyBorder="1" applyAlignment="1">
      <alignment horizontal="center" vertical="center" wrapText="1"/>
    </xf>
    <xf numFmtId="0" fontId="16" fillId="4" borderId="583" xfId="1" quotePrefix="1" applyFont="1" applyFill="1" applyBorder="1" applyAlignment="1">
      <alignment horizontal="center" vertical="center" wrapText="1"/>
    </xf>
    <xf numFmtId="0" fontId="16" fillId="4" borderId="328" xfId="1" quotePrefix="1" applyFont="1" applyFill="1" applyBorder="1" applyAlignment="1">
      <alignment horizontal="center" vertical="center" wrapText="1"/>
    </xf>
    <xf numFmtId="0" fontId="16" fillId="4" borderId="326" xfId="1" quotePrefix="1" applyFont="1" applyFill="1" applyBorder="1" applyAlignment="1">
      <alignment horizontal="center" vertical="center" wrapText="1"/>
    </xf>
    <xf numFmtId="0" fontId="16" fillId="4" borderId="327" xfId="1" quotePrefix="1" applyFont="1" applyFill="1" applyBorder="1" applyAlignment="1">
      <alignment horizontal="center" vertical="center" wrapText="1"/>
    </xf>
    <xf numFmtId="0" fontId="16" fillId="4" borderId="583" xfId="13" quotePrefix="1" applyFont="1" applyFill="1" applyBorder="1" applyAlignment="1">
      <alignment horizontal="center" vertical="center" wrapText="1"/>
    </xf>
    <xf numFmtId="0" fontId="16" fillId="4" borderId="328" xfId="13" quotePrefix="1" applyFont="1" applyFill="1" applyBorder="1" applyAlignment="1">
      <alignment horizontal="center" vertical="center" wrapText="1"/>
    </xf>
    <xf numFmtId="0" fontId="16" fillId="4" borderId="326" xfId="13" quotePrefix="1" applyFont="1" applyFill="1" applyBorder="1" applyAlignment="1">
      <alignment horizontal="center" vertical="center" wrapText="1"/>
    </xf>
    <xf numFmtId="0" fontId="16" fillId="4" borderId="327" xfId="13" quotePrefix="1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121" fillId="5" borderId="0" xfId="0" applyFont="1" applyFill="1" applyBorder="1" applyAlignment="1">
      <alignment horizontal="center" wrapText="1"/>
    </xf>
    <xf numFmtId="0" fontId="24" fillId="4" borderId="328" xfId="0" applyFont="1" applyFill="1" applyBorder="1" applyAlignment="1">
      <alignment wrapText="1"/>
    </xf>
    <xf numFmtId="0" fontId="24" fillId="4" borderId="518" xfId="0" applyFont="1" applyFill="1" applyBorder="1" applyAlignment="1">
      <alignment wrapText="1"/>
    </xf>
    <xf numFmtId="0" fontId="24" fillId="4" borderId="250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204" xfId="0" applyFont="1" applyFill="1" applyBorder="1" applyAlignment="1">
      <alignment wrapText="1"/>
    </xf>
    <xf numFmtId="0" fontId="24" fillId="4" borderId="325" xfId="0" applyFont="1" applyFill="1" applyBorder="1" applyAlignment="1">
      <alignment wrapText="1"/>
    </xf>
    <xf numFmtId="0" fontId="24" fillId="4" borderId="321" xfId="0" applyFont="1" applyFill="1" applyBorder="1" applyAlignment="1">
      <alignment wrapText="1"/>
    </xf>
    <xf numFmtId="0" fontId="16" fillId="4" borderId="583" xfId="15" quotePrefix="1" applyFont="1" applyFill="1" applyBorder="1" applyAlignment="1">
      <alignment horizontal="center" vertical="center" wrapText="1"/>
    </xf>
    <xf numFmtId="0" fontId="24" fillId="4" borderId="424" xfId="0" applyFont="1" applyFill="1" applyBorder="1" applyAlignment="1">
      <alignment wrapText="1"/>
    </xf>
    <xf numFmtId="0" fontId="24" fillId="4" borderId="326" xfId="0" applyFont="1" applyFill="1" applyBorder="1" applyAlignment="1">
      <alignment wrapText="1"/>
    </xf>
    <xf numFmtId="0" fontId="24" fillId="4" borderId="327" xfId="0" applyFont="1" applyFill="1" applyBorder="1" applyAlignment="1">
      <alignment wrapText="1"/>
    </xf>
    <xf numFmtId="0" fontId="16" fillId="4" borderId="582" xfId="1" quotePrefix="1" applyFont="1" applyFill="1" applyBorder="1" applyAlignment="1">
      <alignment horizontal="center" vertical="center" wrapText="1"/>
    </xf>
    <xf numFmtId="0" fontId="16" fillId="4" borderId="576" xfId="1" quotePrefix="1" applyFont="1" applyFill="1" applyBorder="1" applyAlignment="1">
      <alignment horizontal="center" vertical="center" wrapText="1"/>
    </xf>
    <xf numFmtId="0" fontId="16" fillId="4" borderId="578" xfId="1" quotePrefix="1" applyFont="1" applyFill="1" applyBorder="1" applyAlignment="1">
      <alignment horizontal="center" vertical="center" wrapText="1"/>
    </xf>
    <xf numFmtId="0" fontId="16" fillId="4" borderId="449" xfId="13" quotePrefix="1" applyFont="1" applyFill="1" applyBorder="1" applyAlignment="1">
      <alignment horizontal="center" vertical="center" wrapText="1"/>
    </xf>
    <xf numFmtId="0" fontId="16" fillId="4" borderId="445" xfId="13" quotePrefix="1" applyFont="1" applyFill="1" applyBorder="1" applyAlignment="1">
      <alignment horizontal="center" vertical="center" wrapText="1"/>
    </xf>
    <xf numFmtId="0" fontId="16" fillId="4" borderId="574" xfId="13" quotePrefix="1" applyFont="1" applyFill="1" applyBorder="1" applyAlignment="1">
      <alignment horizontal="center" vertical="center" wrapText="1"/>
    </xf>
    <xf numFmtId="0" fontId="16" fillId="4" borderId="573" xfId="13" quotePrefix="1" applyFont="1" applyFill="1" applyBorder="1" applyAlignment="1">
      <alignment horizontal="center" vertical="center" wrapText="1"/>
    </xf>
    <xf numFmtId="0" fontId="16" fillId="4" borderId="582" xfId="13" quotePrefix="1" applyFont="1" applyFill="1" applyBorder="1" applyAlignment="1">
      <alignment horizontal="center" vertical="center" wrapText="1"/>
    </xf>
    <xf numFmtId="0" fontId="16" fillId="4" borderId="576" xfId="13" quotePrefix="1" applyFont="1" applyFill="1" applyBorder="1" applyAlignment="1">
      <alignment horizontal="center" vertical="center" wrapText="1"/>
    </xf>
    <xf numFmtId="0" fontId="16" fillId="4" borderId="578" xfId="13" quotePrefix="1" applyFont="1" applyFill="1" applyBorder="1" applyAlignment="1">
      <alignment horizontal="center" vertical="center" wrapText="1"/>
    </xf>
    <xf numFmtId="0" fontId="118" fillId="4" borderId="0" xfId="0" applyFont="1" applyFill="1" applyBorder="1" applyAlignment="1">
      <alignment horizontal="center" wrapText="1"/>
    </xf>
    <xf numFmtId="0" fontId="5" fillId="0" borderId="87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1" xfId="0" applyFont="1" applyFill="1" applyBorder="1" applyAlignment="1">
      <alignment horizontal="left" vertical="center" wrapText="1"/>
    </xf>
    <xf numFmtId="0" fontId="47" fillId="0" borderId="99" xfId="10" applyFont="1" applyFill="1" applyBorder="1" applyAlignment="1">
      <alignment horizontal="left" vertical="center" wrapText="1"/>
    </xf>
    <xf numFmtId="0" fontId="51" fillId="0" borderId="148" xfId="0" applyFont="1" applyFill="1" applyBorder="1" applyAlignment="1">
      <alignment horizontal="left" vertical="center" wrapText="1"/>
    </xf>
    <xf numFmtId="0" fontId="51" fillId="0" borderId="95" xfId="0" applyFont="1" applyFill="1" applyBorder="1" applyAlignment="1">
      <alignment horizontal="left" vertical="center" wrapText="1"/>
    </xf>
    <xf numFmtId="0" fontId="51" fillId="0" borderId="93" xfId="2" applyFont="1" applyFill="1" applyBorder="1" applyAlignment="1">
      <alignment horizontal="center" vertical="center" wrapText="1"/>
    </xf>
    <xf numFmtId="0" fontId="51" fillId="0" borderId="89" xfId="2" applyFont="1" applyFill="1" applyBorder="1" applyAlignment="1">
      <alignment horizontal="center" vertical="center" wrapText="1"/>
    </xf>
    <xf numFmtId="0" fontId="48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7" fillId="0" borderId="87" xfId="10" applyFont="1" applyFill="1" applyBorder="1" applyAlignment="1">
      <alignment horizontal="center" vertical="center" wrapText="1"/>
    </xf>
    <xf numFmtId="0" fontId="48" fillId="0" borderId="90" xfId="0" applyFont="1" applyFill="1" applyBorder="1" applyAlignment="1">
      <alignment horizontal="left" vertical="center" wrapText="1"/>
    </xf>
    <xf numFmtId="0" fontId="47" fillId="0" borderId="90" xfId="10" applyFont="1" applyFill="1" applyBorder="1" applyAlignment="1">
      <alignment horizontal="left" vertical="center" wrapText="1"/>
    </xf>
    <xf numFmtId="0" fontId="47" fillId="0" borderId="149" xfId="10" applyFont="1" applyFill="1" applyBorder="1" applyAlignment="1">
      <alignment horizontal="left" vertical="center" wrapText="1"/>
    </xf>
    <xf numFmtId="0" fontId="47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7" fillId="0" borderId="424" xfId="10" applyFont="1" applyFill="1" applyBorder="1" applyAlignment="1">
      <alignment horizontal="left" vertical="center" wrapText="1"/>
    </xf>
    <xf numFmtId="0" fontId="47" fillId="0" borderId="416" xfId="10" applyFont="1" applyFill="1" applyBorder="1" applyAlignment="1">
      <alignment horizontal="left" vertical="center" wrapText="1"/>
    </xf>
    <xf numFmtId="0" fontId="51" fillId="0" borderId="235" xfId="0" applyFont="1" applyFill="1" applyBorder="1" applyAlignment="1">
      <alignment horizontal="left" vertical="center" wrapText="1"/>
    </xf>
    <xf numFmtId="0" fontId="51" fillId="0" borderId="458" xfId="0" applyFont="1" applyFill="1" applyBorder="1" applyAlignment="1">
      <alignment horizontal="left" vertical="center" wrapText="1"/>
    </xf>
    <xf numFmtId="0" fontId="51" fillId="0" borderId="232" xfId="0" applyFont="1" applyFill="1" applyBorder="1" applyAlignment="1">
      <alignment horizontal="left" vertical="center" wrapText="1"/>
    </xf>
    <xf numFmtId="0" fontId="51" fillId="0" borderId="233" xfId="0" applyFont="1" applyFill="1" applyBorder="1" applyAlignment="1">
      <alignment horizontal="left" vertical="center" wrapText="1"/>
    </xf>
    <xf numFmtId="0" fontId="48" fillId="0" borderId="232" xfId="0" applyFont="1" applyFill="1" applyBorder="1" applyAlignment="1">
      <alignment horizontal="left" vertical="center" wrapText="1"/>
    </xf>
    <xf numFmtId="0" fontId="48" fillId="0" borderId="233" xfId="0" applyFont="1" applyFill="1" applyBorder="1" applyAlignment="1">
      <alignment horizontal="left" vertical="center" wrapText="1"/>
    </xf>
    <xf numFmtId="0" fontId="5" fillId="0" borderId="428" xfId="0" applyFont="1" applyFill="1" applyBorder="1" applyAlignment="1">
      <alignment horizontal="center"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5" fillId="0" borderId="435" xfId="0" applyFont="1" applyFill="1" applyBorder="1" applyAlignment="1">
      <alignment horizontal="center" vertical="center" wrapText="1"/>
    </xf>
    <xf numFmtId="0" fontId="5" fillId="0" borderId="436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5" fillId="0" borderId="443" xfId="0" applyFont="1" applyFill="1" applyBorder="1" applyAlignment="1">
      <alignment horizontal="center" vertical="center" wrapText="1"/>
    </xf>
    <xf numFmtId="0" fontId="5" fillId="0" borderId="337" xfId="2" applyFont="1" applyFill="1" applyBorder="1" applyAlignment="1">
      <alignment horizontal="center" vertical="center" wrapText="1"/>
    </xf>
    <xf numFmtId="0" fontId="5" fillId="0" borderId="338" xfId="2" applyFont="1" applyFill="1" applyBorder="1" applyAlignment="1">
      <alignment horizontal="center" vertical="center" wrapText="1"/>
    </xf>
    <xf numFmtId="0" fontId="5" fillId="0" borderId="437" xfId="2" applyFont="1" applyFill="1" applyBorder="1" applyAlignment="1">
      <alignment horizontal="center" vertical="center" wrapText="1"/>
    </xf>
    <xf numFmtId="0" fontId="5" fillId="0" borderId="438" xfId="2" applyFont="1" applyFill="1" applyBorder="1" applyAlignment="1">
      <alignment horizontal="center" vertical="center" wrapText="1"/>
    </xf>
    <xf numFmtId="0" fontId="5" fillId="0" borderId="339" xfId="2" applyFont="1" applyFill="1" applyBorder="1" applyAlignment="1">
      <alignment horizontal="center" vertical="center" wrapText="1"/>
    </xf>
    <xf numFmtId="0" fontId="5" fillId="0" borderId="439" xfId="2" applyFont="1" applyFill="1" applyBorder="1" applyAlignment="1">
      <alignment horizontal="center" vertical="center" wrapText="1"/>
    </xf>
    <xf numFmtId="0" fontId="5" fillId="0" borderId="430" xfId="2" applyFont="1" applyFill="1" applyBorder="1" applyAlignment="1">
      <alignment horizontal="center" vertical="center" wrapText="1"/>
    </xf>
    <xf numFmtId="0" fontId="51" fillId="0" borderId="431" xfId="2" applyFont="1" applyFill="1" applyBorder="1" applyAlignment="1">
      <alignment horizontal="center" vertical="center" wrapText="1"/>
    </xf>
    <xf numFmtId="0" fontId="51" fillId="0" borderId="432" xfId="2" applyFont="1" applyFill="1" applyBorder="1" applyAlignment="1">
      <alignment horizontal="center" vertical="center" wrapText="1"/>
    </xf>
    <xf numFmtId="0" fontId="51" fillId="0" borderId="440" xfId="2" applyFont="1" applyFill="1" applyBorder="1" applyAlignment="1">
      <alignment horizontal="center" vertical="center" wrapText="1"/>
    </xf>
    <xf numFmtId="0" fontId="51" fillId="0" borderId="441" xfId="2" applyFont="1" applyFill="1" applyBorder="1" applyAlignment="1">
      <alignment horizontal="center" vertical="center" wrapText="1"/>
    </xf>
    <xf numFmtId="0" fontId="5" fillId="0" borderId="433" xfId="14" applyFont="1" applyFill="1" applyBorder="1" applyAlignment="1">
      <alignment horizontal="center" vertical="center" wrapText="1"/>
    </xf>
    <xf numFmtId="0" fontId="5" fillId="0" borderId="430" xfId="14" applyFont="1" applyFill="1" applyBorder="1" applyAlignment="1">
      <alignment horizontal="center" vertical="center" wrapText="1"/>
    </xf>
    <xf numFmtId="0" fontId="5" fillId="0" borderId="434" xfId="14" applyFont="1" applyFill="1" applyBorder="1" applyAlignment="1">
      <alignment horizontal="center" vertical="center" wrapText="1"/>
    </xf>
    <xf numFmtId="0" fontId="5" fillId="0" borderId="439" xfId="14" applyFont="1" applyFill="1" applyBorder="1" applyAlignment="1">
      <alignment horizontal="center" vertical="center" wrapText="1"/>
    </xf>
    <xf numFmtId="0" fontId="5" fillId="0" borderId="438" xfId="14" applyFont="1" applyFill="1" applyBorder="1" applyAlignment="1">
      <alignment horizontal="center" vertical="center" wrapText="1"/>
    </xf>
    <xf numFmtId="0" fontId="5" fillId="0" borderId="442" xfId="14" applyFont="1" applyFill="1" applyBorder="1" applyAlignment="1">
      <alignment horizontal="center" vertical="center" wrapText="1"/>
    </xf>
    <xf numFmtId="0" fontId="48" fillId="0" borderId="150" xfId="0" applyFont="1" applyFill="1" applyBorder="1" applyAlignment="1">
      <alignment horizontal="left" vertical="center" wrapText="1"/>
    </xf>
    <xf numFmtId="0" fontId="48" fillId="0" borderId="455" xfId="0" applyFont="1" applyFill="1" applyBorder="1" applyAlignment="1">
      <alignment horizontal="left" vertical="center" wrapText="1"/>
    </xf>
    <xf numFmtId="0" fontId="47" fillId="0" borderId="151" xfId="10" applyFont="1" applyFill="1" applyBorder="1" applyAlignment="1">
      <alignment horizontal="left" vertical="center" wrapText="1"/>
    </xf>
    <xf numFmtId="0" fontId="47" fillId="0" borderId="315" xfId="10" applyFont="1" applyFill="1" applyBorder="1" applyAlignment="1">
      <alignment horizontal="left" vertical="center" wrapText="1"/>
    </xf>
    <xf numFmtId="0" fontId="47" fillId="0" borderId="444" xfId="10" applyFont="1" applyFill="1" applyBorder="1" applyAlignment="1">
      <alignment horizontal="left" vertical="center" wrapText="1"/>
    </xf>
    <xf numFmtId="0" fontId="47" fillId="0" borderId="448" xfId="10" applyFont="1" applyFill="1" applyBorder="1" applyAlignment="1">
      <alignment horizontal="left" vertical="center" wrapText="1"/>
    </xf>
    <xf numFmtId="0" fontId="47" fillId="0" borderId="444" xfId="10" applyFont="1" applyFill="1" applyBorder="1" applyAlignment="1">
      <alignment horizontal="center" vertical="center" wrapText="1"/>
    </xf>
    <xf numFmtId="0" fontId="47" fillId="0" borderId="448" xfId="10" applyFont="1" applyFill="1" applyBorder="1" applyAlignment="1">
      <alignment horizontal="center" vertical="center" wrapText="1"/>
    </xf>
    <xf numFmtId="0" fontId="48" fillId="0" borderId="235" xfId="0" applyFont="1" applyFill="1" applyBorder="1" applyAlignment="1">
      <alignment horizontal="left" vertical="center" wrapText="1"/>
    </xf>
    <xf numFmtId="0" fontId="86" fillId="0" borderId="436" xfId="0" applyFont="1" applyFill="1" applyBorder="1" applyAlignment="1">
      <alignment horizontal="left" vertical="center" wrapText="1"/>
    </xf>
    <xf numFmtId="0" fontId="5" fillId="0" borderId="479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435" xfId="16" applyFont="1" applyFill="1" applyBorder="1" applyAlignment="1">
      <alignment horizontal="center" vertical="center" wrapText="1"/>
    </xf>
    <xf numFmtId="0" fontId="5" fillId="0" borderId="436" xfId="16" applyFont="1" applyFill="1" applyBorder="1" applyAlignment="1">
      <alignment horizontal="center" vertical="center" wrapText="1"/>
    </xf>
    <xf numFmtId="0" fontId="5" fillId="0" borderId="437" xfId="16" applyFont="1" applyFill="1" applyBorder="1" applyAlignment="1">
      <alignment horizontal="center" vertical="center" wrapText="1"/>
    </xf>
    <xf numFmtId="0" fontId="5" fillId="0" borderId="343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445" xfId="2" applyFont="1" applyFill="1" applyBorder="1" applyAlignment="1">
      <alignment horizontal="center" vertical="center" wrapText="1"/>
    </xf>
    <xf numFmtId="0" fontId="5" fillId="0" borderId="465" xfId="2" applyFont="1" applyFill="1" applyBorder="1" applyAlignment="1">
      <alignment horizontal="center" vertical="center" wrapText="1"/>
    </xf>
    <xf numFmtId="0" fontId="5" fillId="0" borderId="342" xfId="2" applyFont="1" applyFill="1" applyBorder="1" applyAlignment="1">
      <alignment horizontal="center" vertical="center" wrapText="1"/>
    </xf>
    <xf numFmtId="0" fontId="5" fillId="0" borderId="462" xfId="2" applyFont="1" applyFill="1" applyBorder="1" applyAlignment="1">
      <alignment horizontal="center" vertical="center" wrapText="1"/>
    </xf>
    <xf numFmtId="0" fontId="5" fillId="0" borderId="462" xfId="14" applyFont="1" applyFill="1" applyBorder="1" applyAlignment="1">
      <alignment horizontal="center" vertical="center" wrapText="1"/>
    </xf>
    <xf numFmtId="0" fontId="5" fillId="0" borderId="463" xfId="14" applyFont="1" applyFill="1" applyBorder="1" applyAlignment="1">
      <alignment horizontal="center" vertical="center" wrapText="1"/>
    </xf>
    <xf numFmtId="0" fontId="5" fillId="0" borderId="448" xfId="2" applyFont="1" applyFill="1" applyBorder="1" applyAlignment="1">
      <alignment horizontal="center" vertical="center" wrapText="1"/>
    </xf>
    <xf numFmtId="0" fontId="5" fillId="0" borderId="343" xfId="2" applyFont="1" applyFill="1" applyBorder="1" applyAlignment="1">
      <alignment horizontal="center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0" xfId="10" applyFont="1" applyFill="1" applyBorder="1" applyAlignment="1">
      <alignment horizontal="left" vertical="center" wrapText="1"/>
    </xf>
    <xf numFmtId="0" fontId="47" fillId="0" borderId="366" xfId="10" applyFont="1" applyFill="1" applyBorder="1" applyAlignment="1">
      <alignment horizontal="left" vertical="center" wrapText="1"/>
    </xf>
    <xf numFmtId="0" fontId="47" fillId="0" borderId="367" xfId="10" applyFont="1" applyFill="1" applyBorder="1" applyAlignment="1">
      <alignment horizontal="left" vertical="center" wrapText="1"/>
    </xf>
    <xf numFmtId="0" fontId="47" fillId="0" borderId="465" xfId="10" applyFont="1" applyFill="1" applyBorder="1" applyAlignment="1">
      <alignment horizontal="left" vertical="center" wrapText="1"/>
    </xf>
    <xf numFmtId="0" fontId="47" fillId="0" borderId="343" xfId="10" applyFont="1" applyFill="1" applyBorder="1" applyAlignment="1">
      <alignment horizontal="left" vertical="center" wrapText="1"/>
    </xf>
    <xf numFmtId="0" fontId="51" fillId="0" borderId="203" xfId="0" applyFont="1" applyFill="1" applyBorder="1" applyAlignment="1">
      <alignment horizontal="left" vertical="center" wrapText="1"/>
    </xf>
    <xf numFmtId="0" fontId="51" fillId="0" borderId="370" xfId="0" applyFont="1" applyFill="1" applyBorder="1" applyAlignment="1">
      <alignment horizontal="left" vertical="center" wrapText="1"/>
    </xf>
    <xf numFmtId="0" fontId="48" fillId="0" borderId="366" xfId="0" applyFont="1" applyFill="1" applyBorder="1" applyAlignment="1">
      <alignment horizontal="left" vertical="center" wrapText="1"/>
    </xf>
    <xf numFmtId="0" fontId="48" fillId="0" borderId="367" xfId="0" applyFont="1" applyFill="1" applyBorder="1" applyAlignment="1">
      <alignment horizontal="left" vertical="center" wrapText="1"/>
    </xf>
    <xf numFmtId="0" fontId="48" fillId="0" borderId="220" xfId="0" applyFont="1" applyFill="1" applyBorder="1" applyAlignment="1">
      <alignment horizontal="left" vertical="center" wrapText="1"/>
    </xf>
    <xf numFmtId="0" fontId="48" fillId="0" borderId="454" xfId="0" applyFont="1" applyFill="1" applyBorder="1" applyAlignment="1">
      <alignment horizontal="left"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47" fillId="0" borderId="456" xfId="10" applyFont="1" applyFill="1" applyBorder="1" applyAlignment="1">
      <alignment horizontal="left" vertical="center" wrapText="1"/>
    </xf>
    <xf numFmtId="0" fontId="47" fillId="0" borderId="455" xfId="10" applyFont="1" applyFill="1" applyBorder="1" applyAlignment="1">
      <alignment horizontal="left" vertical="center" wrapText="1"/>
    </xf>
    <xf numFmtId="0" fontId="51" fillId="0" borderId="473" xfId="0" applyFont="1" applyFill="1" applyBorder="1" applyAlignment="1">
      <alignment horizontal="left" vertical="center" wrapText="1"/>
    </xf>
    <xf numFmtId="0" fontId="51" fillId="0" borderId="455" xfId="0" applyFont="1" applyFill="1" applyBorder="1" applyAlignment="1">
      <alignment horizontal="left" vertical="center" wrapText="1"/>
    </xf>
    <xf numFmtId="0" fontId="48" fillId="0" borderId="436" xfId="0" applyFont="1" applyFill="1" applyBorder="1" applyAlignment="1">
      <alignment horizontal="left" vertical="center" wrapText="1"/>
    </xf>
    <xf numFmtId="0" fontId="48" fillId="0" borderId="135" xfId="0" applyFont="1" applyFill="1" applyBorder="1" applyAlignment="1">
      <alignment horizontal="left" vertical="center" wrapText="1"/>
    </xf>
    <xf numFmtId="0" fontId="48" fillId="0" borderId="88" xfId="0" applyFont="1" applyFill="1" applyBorder="1" applyAlignment="1">
      <alignment horizontal="left" vertical="center" wrapText="1"/>
    </xf>
    <xf numFmtId="0" fontId="47" fillId="0" borderId="23" xfId="10" applyFont="1" applyFill="1" applyBorder="1" applyAlignment="1">
      <alignment horizontal="left" vertical="center" wrapText="1"/>
    </xf>
    <xf numFmtId="0" fontId="51" fillId="0" borderId="151" xfId="0" applyFont="1" applyFill="1" applyBorder="1" applyAlignment="1">
      <alignment horizontal="left" vertical="center" wrapText="1"/>
    </xf>
    <xf numFmtId="0" fontId="51" fillId="0" borderId="315" xfId="0" applyFont="1" applyFill="1" applyBorder="1" applyAlignment="1">
      <alignment horizontal="left" vertical="center" wrapText="1"/>
    </xf>
    <xf numFmtId="0" fontId="5" fillId="0" borderId="461" xfId="16" applyFont="1" applyFill="1" applyBorder="1" applyAlignment="1">
      <alignment horizontal="center" vertical="center" wrapText="1"/>
    </xf>
    <xf numFmtId="0" fontId="5" fillId="0" borderId="429" xfId="16" applyFont="1" applyFill="1" applyBorder="1" applyAlignment="1">
      <alignment horizontal="center" vertical="center" wrapText="1"/>
    </xf>
    <xf numFmtId="0" fontId="5" fillId="0" borderId="464" xfId="16" applyFont="1" applyFill="1" applyBorder="1" applyAlignment="1">
      <alignment horizontal="center" vertical="center" wrapText="1"/>
    </xf>
    <xf numFmtId="0" fontId="5" fillId="0" borderId="449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0" fillId="0" borderId="0" xfId="0" applyFont="1" applyFill="1" applyBorder="1" applyAlignment="1">
      <alignment horizontal="left" wrapText="1"/>
    </xf>
    <xf numFmtId="0" fontId="100" fillId="0" borderId="0" xfId="0" applyFont="1" applyFill="1" applyBorder="1" applyAlignment="1">
      <alignment horizontal="center" wrapText="1"/>
    </xf>
    <xf numFmtId="0" fontId="5" fillId="0" borderId="483" xfId="2" applyFont="1" applyFill="1" applyBorder="1" applyAlignment="1">
      <alignment horizontal="center" vertical="center"/>
    </xf>
    <xf numFmtId="0" fontId="100" fillId="0" borderId="0" xfId="0" applyFont="1" applyFill="1" applyBorder="1" applyAlignment="1">
      <alignment horizontal="right" wrapText="1"/>
    </xf>
    <xf numFmtId="0" fontId="5" fillId="0" borderId="438" xfId="2" applyFont="1" applyFill="1" applyBorder="1" applyAlignment="1">
      <alignment horizontal="center" vertical="center"/>
    </xf>
    <xf numFmtId="0" fontId="92" fillId="0" borderId="436" xfId="0" applyFont="1" applyFill="1" applyBorder="1" applyAlignment="1">
      <alignment horizontal="left" vertical="center"/>
    </xf>
    <xf numFmtId="0" fontId="5" fillId="0" borderId="482" xfId="14" applyFont="1" applyFill="1" applyBorder="1" applyAlignment="1">
      <alignment horizontal="center" vertical="center"/>
    </xf>
    <xf numFmtId="0" fontId="47" fillId="0" borderId="56" xfId="0" applyFont="1" applyFill="1" applyBorder="1" applyAlignment="1">
      <alignment horizontal="left" vertical="center"/>
    </xf>
    <xf numFmtId="0" fontId="47" fillId="0" borderId="542" xfId="0" applyFont="1" applyFill="1" applyBorder="1" applyAlignment="1">
      <alignment horizontal="left" vertical="center"/>
    </xf>
    <xf numFmtId="0" fontId="47" fillId="0" borderId="366" xfId="0" applyFont="1" applyFill="1" applyBorder="1" applyAlignment="1">
      <alignment horizontal="left" vertical="center"/>
    </xf>
    <xf numFmtId="0" fontId="47" fillId="0" borderId="367" xfId="0" applyFont="1" applyFill="1" applyBorder="1" applyAlignment="1">
      <alignment horizontal="left" vertical="center"/>
    </xf>
    <xf numFmtId="0" fontId="47" fillId="0" borderId="455" xfId="0" applyFont="1" applyFill="1" applyBorder="1" applyAlignment="1">
      <alignment horizontal="left" vertical="center"/>
    </xf>
    <xf numFmtId="0" fontId="47" fillId="0" borderId="3" xfId="0" applyFont="1" applyFill="1" applyBorder="1" applyAlignment="1">
      <alignment horizontal="left" vertical="center"/>
    </xf>
    <xf numFmtId="0" fontId="47" fillId="0" borderId="130" xfId="0" applyFont="1" applyFill="1" applyBorder="1" applyAlignment="1">
      <alignment horizontal="left" vertical="center"/>
    </xf>
    <xf numFmtId="0" fontId="5" fillId="0" borderId="482" xfId="16" applyFont="1" applyFill="1" applyBorder="1" applyAlignment="1">
      <alignment horizontal="center" vertical="center"/>
    </xf>
    <xf numFmtId="0" fontId="5" fillId="0" borderId="438" xfId="16" applyFont="1" applyFill="1" applyBorder="1" applyAlignment="1">
      <alignment horizontal="center" vertical="center"/>
    </xf>
    <xf numFmtId="0" fontId="5" fillId="0" borderId="343" xfId="16" applyFont="1" applyFill="1" applyBorder="1" applyAlignment="1">
      <alignment horizontal="center" vertical="center"/>
    </xf>
    <xf numFmtId="0" fontId="47" fillId="0" borderId="16" xfId="10" applyFont="1" applyFill="1" applyBorder="1" applyAlignment="1">
      <alignment horizontal="left" vertical="center"/>
    </xf>
    <xf numFmtId="0" fontId="47" fillId="0" borderId="448" xfId="10" applyFont="1" applyFill="1" applyBorder="1" applyAlignment="1">
      <alignment horizontal="left" vertical="center"/>
    </xf>
    <xf numFmtId="0" fontId="47" fillId="0" borderId="237" xfId="0" applyFont="1" applyFill="1" applyBorder="1" applyAlignment="1">
      <alignment horizontal="left" vertical="center"/>
    </xf>
    <xf numFmtId="0" fontId="47" fillId="0" borderId="544" xfId="0" applyFont="1" applyFill="1" applyBorder="1" applyAlignment="1">
      <alignment horizontal="left" vertical="center"/>
    </xf>
    <xf numFmtId="0" fontId="47" fillId="0" borderId="456" xfId="10" applyFont="1" applyFill="1" applyBorder="1" applyAlignment="1">
      <alignment horizontal="left" vertical="center"/>
    </xf>
    <xf numFmtId="0" fontId="47" fillId="0" borderId="455" xfId="10" applyFont="1" applyFill="1" applyBorder="1" applyAlignment="1">
      <alignment horizontal="left" vertical="center"/>
    </xf>
    <xf numFmtId="0" fontId="100" fillId="0" borderId="0" xfId="0" applyFont="1" applyFill="1" applyBorder="1" applyAlignment="1">
      <alignment horizontal="left" vertical="center" wrapText="1"/>
    </xf>
    <xf numFmtId="0" fontId="47" fillId="0" borderId="380" xfId="0" applyFont="1" applyFill="1" applyBorder="1" applyAlignment="1">
      <alignment horizontal="left" vertical="center" wrapText="1"/>
    </xf>
    <xf numFmtId="0" fontId="5" fillId="0" borderId="376" xfId="2" applyFont="1" applyFill="1" applyBorder="1" applyAlignment="1">
      <alignment horizontal="center" vertical="center" wrapText="1"/>
    </xf>
    <xf numFmtId="0" fontId="5" fillId="0" borderId="340" xfId="2" applyFont="1" applyFill="1" applyBorder="1" applyAlignment="1">
      <alignment horizontal="center" vertical="center" wrapText="1"/>
    </xf>
    <xf numFmtId="0" fontId="47" fillId="0" borderId="379" xfId="0" applyFont="1" applyFill="1" applyBorder="1" applyAlignment="1">
      <alignment horizontal="left" vertical="center" wrapText="1"/>
    </xf>
    <xf numFmtId="0" fontId="47" fillId="0" borderId="370" xfId="0" applyFont="1" applyFill="1" applyBorder="1" applyAlignment="1">
      <alignment horizontal="left" vertical="center" wrapText="1"/>
    </xf>
    <xf numFmtId="0" fontId="5" fillId="0" borderId="375" xfId="2" applyFont="1" applyFill="1" applyBorder="1" applyAlignment="1">
      <alignment horizontal="center" vertical="center" wrapText="1"/>
    </xf>
    <xf numFmtId="0" fontId="47" fillId="0" borderId="220" xfId="0" applyFont="1" applyFill="1" applyBorder="1" applyAlignment="1">
      <alignment horizontal="left" vertical="center" wrapText="1"/>
    </xf>
    <xf numFmtId="0" fontId="47" fillId="0" borderId="235" xfId="0" applyFont="1" applyFill="1" applyBorder="1" applyAlignment="1">
      <alignment horizontal="left" vertical="center" wrapText="1"/>
    </xf>
    <xf numFmtId="0" fontId="47" fillId="0" borderId="378" xfId="0" applyFont="1" applyFill="1" applyBorder="1" applyAlignment="1">
      <alignment horizontal="left" vertical="center" wrapText="1"/>
    </xf>
    <xf numFmtId="0" fontId="47" fillId="0" borderId="203" xfId="0" applyFont="1" applyFill="1" applyBorder="1" applyAlignment="1">
      <alignment horizontal="left" vertical="center" wrapText="1"/>
    </xf>
    <xf numFmtId="0" fontId="47" fillId="0" borderId="301" xfId="0" applyFont="1" applyFill="1" applyBorder="1" applyAlignment="1">
      <alignment horizontal="left" vertical="center" wrapText="1"/>
    </xf>
    <xf numFmtId="0" fontId="47" fillId="0" borderId="300" xfId="0" applyFont="1" applyFill="1" applyBorder="1" applyAlignment="1">
      <alignment horizontal="left" vertical="center" wrapText="1"/>
    </xf>
    <xf numFmtId="0" fontId="47" fillId="0" borderId="363" xfId="10" applyFont="1" applyFill="1" applyBorder="1" applyAlignment="1">
      <alignment horizontal="left" vertical="center" wrapText="1"/>
    </xf>
    <xf numFmtId="0" fontId="5" fillId="0" borderId="377" xfId="14" applyFont="1" applyFill="1" applyBorder="1" applyAlignment="1">
      <alignment horizontal="center" vertical="center" wrapText="1"/>
    </xf>
    <xf numFmtId="0" fontId="5" fillId="0" borderId="341" xfId="14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right" vertical="center" wrapText="1"/>
    </xf>
    <xf numFmtId="0" fontId="100" fillId="0" borderId="0" xfId="0" applyFont="1" applyFill="1" applyBorder="1" applyAlignment="1">
      <alignment horizontal="center" vertical="center" wrapText="1"/>
    </xf>
    <xf numFmtId="0" fontId="92" fillId="0" borderId="307" xfId="0" applyFont="1" applyFill="1" applyBorder="1" applyAlignment="1">
      <alignment horizontal="left" vertical="center" wrapText="1"/>
    </xf>
    <xf numFmtId="0" fontId="47" fillId="0" borderId="307" xfId="0" applyFont="1" applyFill="1" applyBorder="1" applyAlignment="1">
      <alignment horizontal="left" vertical="center" wrapText="1"/>
    </xf>
    <xf numFmtId="0" fontId="47" fillId="0" borderId="492" xfId="0" applyFont="1" applyFill="1" applyBorder="1" applyAlignment="1">
      <alignment horizontal="left" vertical="center" wrapText="1"/>
    </xf>
    <xf numFmtId="0" fontId="47" fillId="0" borderId="547" xfId="0" applyFont="1" applyFill="1" applyBorder="1" applyAlignment="1">
      <alignment horizontal="left" vertical="center" wrapText="1"/>
    </xf>
    <xf numFmtId="0" fontId="5" fillId="0" borderId="546" xfId="2" applyFont="1" applyFill="1" applyBorder="1" applyAlignment="1">
      <alignment horizontal="center" vertical="center" wrapText="1"/>
    </xf>
    <xf numFmtId="0" fontId="47" fillId="0" borderId="550" xfId="0" applyFont="1" applyFill="1" applyBorder="1" applyAlignment="1">
      <alignment horizontal="left" vertical="center" wrapText="1"/>
    </xf>
    <xf numFmtId="0" fontId="47" fillId="0" borderId="551" xfId="0" applyFont="1" applyFill="1" applyBorder="1" applyAlignment="1">
      <alignment horizontal="left" vertical="center" wrapText="1"/>
    </xf>
    <xf numFmtId="0" fontId="48" fillId="0" borderId="149" xfId="0" applyFont="1" applyFill="1" applyBorder="1" applyAlignment="1">
      <alignment horizontal="left" vertical="center" wrapText="1"/>
    </xf>
    <xf numFmtId="0" fontId="48" fillId="0" borderId="130" xfId="0" applyFont="1" applyFill="1" applyBorder="1" applyAlignment="1">
      <alignment horizontal="left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0" xfId="0" applyFont="1" applyFill="1" applyBorder="1" applyAlignment="1">
      <alignment horizontal="left" vertical="center" wrapText="1"/>
    </xf>
    <xf numFmtId="0" fontId="47" fillId="0" borderId="250" xfId="10" applyFont="1" applyFill="1" applyBorder="1" applyAlignment="1">
      <alignment horizontal="left" vertical="center" wrapText="1"/>
    </xf>
    <xf numFmtId="0" fontId="47" fillId="0" borderId="300" xfId="1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313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449" xfId="16" applyFont="1" applyFill="1" applyBorder="1" applyAlignment="1">
      <alignment horizontal="center" vertical="center" wrapText="1"/>
    </xf>
    <xf numFmtId="0" fontId="5" fillId="0" borderId="448" xfId="16" applyFont="1" applyFill="1" applyBorder="1" applyAlignment="1">
      <alignment horizontal="center" vertical="center" wrapText="1"/>
    </xf>
    <xf numFmtId="0" fontId="5" fillId="0" borderId="465" xfId="16" applyFont="1" applyFill="1" applyBorder="1" applyAlignment="1">
      <alignment horizontal="center" vertical="center" wrapText="1"/>
    </xf>
    <xf numFmtId="0" fontId="5" fillId="0" borderId="554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555" xfId="14" applyFont="1" applyFill="1" applyBorder="1" applyAlignment="1">
      <alignment horizontal="center" vertical="center" wrapText="1"/>
    </xf>
    <xf numFmtId="0" fontId="5" fillId="0" borderId="556" xfId="14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left" vertical="center" wrapText="1"/>
    </xf>
    <xf numFmtId="0" fontId="47" fillId="0" borderId="424" xfId="0" applyFont="1" applyFill="1" applyBorder="1" applyAlignment="1">
      <alignment horizontal="left" vertical="center" wrapText="1"/>
    </xf>
    <xf numFmtId="0" fontId="47" fillId="0" borderId="409" xfId="0" applyFont="1" applyFill="1" applyBorder="1" applyAlignment="1">
      <alignment horizontal="left" vertical="center" wrapText="1"/>
    </xf>
    <xf numFmtId="0" fontId="47" fillId="0" borderId="449" xfId="10" applyFont="1" applyFill="1" applyBorder="1" applyAlignment="1">
      <alignment horizontal="left" vertical="center" wrapText="1"/>
    </xf>
    <xf numFmtId="0" fontId="47" fillId="0" borderId="445" xfId="10" applyFont="1" applyFill="1" applyBorder="1" applyAlignment="1">
      <alignment horizontal="left" vertical="center" wrapText="1"/>
    </xf>
    <xf numFmtId="0" fontId="47" fillId="0" borderId="457" xfId="0" applyFont="1" applyFill="1" applyBorder="1" applyAlignment="1">
      <alignment horizontal="left" vertical="center" wrapText="1"/>
    </xf>
    <xf numFmtId="0" fontId="47" fillId="0" borderId="215" xfId="0" applyFont="1" applyFill="1" applyBorder="1" applyAlignment="1">
      <alignment horizontal="left" vertical="center" wrapText="1"/>
    </xf>
    <xf numFmtId="0" fontId="92" fillId="0" borderId="558" xfId="0" applyFont="1" applyFill="1" applyBorder="1" applyAlignment="1">
      <alignment horizontal="left" vertical="center" wrapText="1"/>
    </xf>
    <xf numFmtId="0" fontId="92" fillId="0" borderId="559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40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vertical="center" wrapText="1"/>
    </xf>
    <xf numFmtId="0" fontId="5" fillId="4" borderId="391" xfId="1" quotePrefix="1" applyFont="1" applyFill="1" applyBorder="1" applyAlignment="1">
      <alignment horizontal="center" vertical="center" wrapText="1"/>
    </xf>
    <xf numFmtId="0" fontId="5" fillId="4" borderId="395" xfId="1" quotePrefix="1" applyFont="1" applyFill="1" applyBorder="1" applyAlignment="1">
      <alignment horizontal="center" vertical="center" wrapText="1"/>
    </xf>
    <xf numFmtId="0" fontId="5" fillId="4" borderId="396" xfId="1" quotePrefix="1" applyFont="1" applyFill="1" applyBorder="1" applyAlignment="1">
      <alignment horizontal="center" vertical="center" wrapText="1"/>
    </xf>
    <xf numFmtId="0" fontId="5" fillId="4" borderId="391" xfId="13" quotePrefix="1" applyFont="1" applyFill="1" applyBorder="1" applyAlignment="1">
      <alignment horizontal="center" vertical="center" wrapText="1"/>
    </xf>
    <xf numFmtId="0" fontId="5" fillId="4" borderId="395" xfId="13" quotePrefix="1" applyFont="1" applyFill="1" applyBorder="1" applyAlignment="1">
      <alignment horizontal="center" vertical="center" wrapText="1"/>
    </xf>
    <xf numFmtId="0" fontId="5" fillId="4" borderId="396" xfId="13" quotePrefix="1" applyFont="1" applyFill="1" applyBorder="1" applyAlignment="1">
      <alignment horizontal="center" vertical="center" wrapText="1"/>
    </xf>
    <xf numFmtId="0" fontId="94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349" xfId="1" quotePrefix="1" applyFont="1" applyFill="1" applyBorder="1" applyAlignment="1">
      <alignment horizontal="center" vertical="center" wrapText="1"/>
    </xf>
    <xf numFmtId="0" fontId="5" fillId="4" borderId="388" xfId="1" quotePrefix="1" applyFont="1" applyFill="1" applyBorder="1" applyAlignment="1">
      <alignment horizontal="center" vertical="center" wrapText="1"/>
    </xf>
    <xf numFmtId="0" fontId="5" fillId="4" borderId="389" xfId="1" quotePrefix="1" applyFont="1" applyFill="1" applyBorder="1" applyAlignment="1">
      <alignment horizontal="center" vertical="center" wrapText="1"/>
    </xf>
    <xf numFmtId="0" fontId="5" fillId="4" borderId="394" xfId="13" quotePrefix="1" applyFont="1" applyFill="1" applyBorder="1" applyAlignment="1">
      <alignment horizontal="center" vertical="center" wrapText="1"/>
    </xf>
    <xf numFmtId="0" fontId="5" fillId="4" borderId="388" xfId="13" quotePrefix="1" applyFont="1" applyFill="1" applyBorder="1" applyAlignment="1">
      <alignment horizontal="center" vertical="center" wrapText="1"/>
    </xf>
    <xf numFmtId="0" fontId="5" fillId="4" borderId="389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" fillId="4" borderId="349" xfId="13" quotePrefix="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right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345" xfId="15" quotePrefix="1" applyFont="1" applyFill="1" applyBorder="1" applyAlignment="1">
      <alignment horizontal="center" vertical="center" wrapText="1"/>
    </xf>
    <xf numFmtId="0" fontId="16" fillId="5" borderId="329" xfId="15" quotePrefix="1" applyFont="1" applyFill="1" applyBorder="1" applyAlignment="1">
      <alignment horizontal="center" vertical="center" wrapText="1"/>
    </xf>
    <xf numFmtId="0" fontId="16" fillId="5" borderId="424" xfId="15" quotePrefix="1" applyFont="1" applyFill="1" applyBorder="1" applyAlignment="1">
      <alignment horizontal="center" vertical="center" wrapText="1"/>
    </xf>
    <xf numFmtId="0" fontId="16" fillId="5" borderId="398" xfId="1" quotePrefix="1" applyFont="1" applyFill="1" applyBorder="1" applyAlignment="1">
      <alignment horizontal="center" vertical="center" wrapText="1"/>
    </xf>
    <xf numFmtId="0" fontId="16" fillId="5" borderId="328" xfId="1" quotePrefix="1" applyFont="1" applyFill="1" applyBorder="1" applyAlignment="1">
      <alignment horizontal="center" vertical="center" wrapText="1"/>
    </xf>
    <xf numFmtId="0" fontId="16" fillId="4" borderId="385" xfId="1" quotePrefix="1" applyFont="1" applyFill="1" applyBorder="1" applyAlignment="1">
      <alignment horizontal="center" vertical="center" wrapText="1"/>
    </xf>
    <xf numFmtId="0" fontId="16" fillId="5" borderId="398" xfId="13" quotePrefix="1" applyFont="1" applyFill="1" applyBorder="1" applyAlignment="1">
      <alignment horizontal="center" vertical="center" wrapText="1"/>
    </xf>
    <xf numFmtId="0" fontId="16" fillId="5" borderId="328" xfId="13" quotePrefix="1" applyFont="1" applyFill="1" applyBorder="1" applyAlignment="1">
      <alignment horizontal="center" vertical="center" wrapText="1"/>
    </xf>
    <xf numFmtId="0" fontId="16" fillId="5" borderId="385" xfId="13" quotePrefix="1" applyFont="1" applyFill="1" applyBorder="1" applyAlignment="1">
      <alignment horizontal="center" vertical="center" wrapText="1"/>
    </xf>
    <xf numFmtId="0" fontId="16" fillId="5" borderId="424" xfId="13" quotePrefix="1" applyFont="1" applyFill="1" applyBorder="1" applyAlignment="1">
      <alignment horizontal="center" vertical="center" wrapText="1"/>
    </xf>
    <xf numFmtId="0" fontId="16" fillId="5" borderId="409" xfId="13" quotePrefix="1" applyFont="1" applyFill="1" applyBorder="1" applyAlignment="1">
      <alignment horizontal="center" vertical="center" wrapText="1"/>
    </xf>
    <xf numFmtId="0" fontId="16" fillId="5" borderId="416" xfId="13" quotePrefix="1" applyFont="1" applyFill="1" applyBorder="1" applyAlignment="1">
      <alignment horizontal="center" vertical="center" wrapText="1"/>
    </xf>
    <xf numFmtId="0" fontId="15" fillId="5" borderId="328" xfId="0" applyFont="1" applyFill="1" applyBorder="1" applyAlignment="1">
      <alignment wrapText="1"/>
    </xf>
    <xf numFmtId="0" fontId="15" fillId="5" borderId="250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85" xfId="0" applyFont="1" applyFill="1" applyBorder="1" applyAlignment="1">
      <alignment wrapText="1"/>
    </xf>
    <xf numFmtId="0" fontId="15" fillId="5" borderId="204" xfId="0" applyFont="1" applyFill="1" applyBorder="1" applyAlignment="1">
      <alignment wrapText="1"/>
    </xf>
    <xf numFmtId="0" fontId="15" fillId="5" borderId="325" xfId="0" applyFont="1" applyFill="1" applyBorder="1" applyAlignment="1">
      <alignment wrapText="1"/>
    </xf>
    <xf numFmtId="0" fontId="15" fillId="5" borderId="321" xfId="0" applyFont="1" applyFill="1" applyBorder="1" applyAlignment="1">
      <alignment wrapText="1"/>
    </xf>
    <xf numFmtId="0" fontId="15" fillId="5" borderId="424" xfId="0" applyFont="1" applyFill="1" applyBorder="1" applyAlignment="1">
      <alignment wrapText="1"/>
    </xf>
    <xf numFmtId="0" fontId="15" fillId="5" borderId="409" xfId="0" applyFont="1" applyFill="1" applyBorder="1" applyAlignment="1">
      <alignment wrapText="1"/>
    </xf>
    <xf numFmtId="0" fontId="15" fillId="5" borderId="416" xfId="0" applyFont="1" applyFill="1" applyBorder="1" applyAlignment="1">
      <alignment wrapText="1"/>
    </xf>
    <xf numFmtId="0" fontId="16" fillId="5" borderId="391" xfId="13" quotePrefix="1" applyFont="1" applyFill="1" applyBorder="1" applyAlignment="1">
      <alignment horizontal="center" vertical="center" wrapText="1"/>
    </xf>
    <xf numFmtId="0" fontId="16" fillId="5" borderId="395" xfId="13" quotePrefix="1" applyFont="1" applyFill="1" applyBorder="1" applyAlignment="1">
      <alignment horizontal="center" vertical="center" wrapText="1"/>
    </xf>
    <xf numFmtId="0" fontId="16" fillId="5" borderId="396" xfId="13" quotePrefix="1" applyFont="1" applyFill="1" applyBorder="1" applyAlignment="1">
      <alignment horizontal="center" vertical="center" wrapText="1"/>
    </xf>
    <xf numFmtId="0" fontId="16" fillId="5" borderId="331" xfId="1" quotePrefix="1" applyFont="1" applyFill="1" applyBorder="1" applyAlignment="1">
      <alignment horizontal="center" vertical="center" wrapText="1"/>
    </xf>
    <xf numFmtId="0" fontId="16" fillId="5" borderId="333" xfId="1" quotePrefix="1" applyFont="1" applyFill="1" applyBorder="1" applyAlignment="1">
      <alignment horizontal="center" vertical="center" wrapText="1"/>
    </xf>
    <xf numFmtId="0" fontId="16" fillId="5" borderId="336" xfId="1" quotePrefix="1" applyFont="1" applyFill="1" applyBorder="1" applyAlignment="1">
      <alignment horizontal="center" vertical="center" wrapText="1"/>
    </xf>
    <xf numFmtId="0" fontId="16" fillId="5" borderId="267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314" xfId="15" quotePrefix="1" applyFont="1" applyFill="1" applyBorder="1" applyAlignment="1">
      <alignment horizontal="center" vertical="center" wrapText="1"/>
    </xf>
    <xf numFmtId="0" fontId="16" fillId="4" borderId="220" xfId="1" quotePrefix="1" applyFont="1" applyFill="1" applyBorder="1" applyAlignment="1">
      <alignment horizontal="center" vertical="center" wrapText="1"/>
    </xf>
    <xf numFmtId="0" fontId="16" fillId="4" borderId="236" xfId="1" quotePrefix="1" applyFont="1" applyFill="1" applyBorder="1" applyAlignment="1">
      <alignment horizontal="center" vertical="center" wrapText="1"/>
    </xf>
    <xf numFmtId="0" fontId="16" fillId="4" borderId="269" xfId="1" quotePrefix="1" applyFont="1" applyFill="1" applyBorder="1" applyAlignment="1">
      <alignment horizontal="center" vertical="center" wrapText="1"/>
    </xf>
    <xf numFmtId="0" fontId="16" fillId="5" borderId="259" xfId="13" quotePrefix="1" applyFont="1" applyFill="1" applyBorder="1" applyAlignment="1">
      <alignment horizontal="center" vertical="center" wrapText="1"/>
    </xf>
    <xf numFmtId="0" fontId="16" fillId="5" borderId="260" xfId="13" quotePrefix="1" applyFont="1" applyFill="1" applyBorder="1" applyAlignment="1">
      <alignment horizontal="center" vertical="center" wrapText="1"/>
    </xf>
    <xf numFmtId="0" fontId="16" fillId="5" borderId="261" xfId="13" quotePrefix="1" applyFont="1" applyFill="1" applyBorder="1" applyAlignment="1">
      <alignment horizontal="center" vertical="center" wrapText="1"/>
    </xf>
    <xf numFmtId="0" fontId="16" fillId="5" borderId="314" xfId="13" quotePrefix="1" applyFont="1" applyFill="1" applyBorder="1" applyAlignment="1">
      <alignment horizontal="center" vertical="center" wrapText="1"/>
    </xf>
    <xf numFmtId="0" fontId="16" fillId="5" borderId="316" xfId="13" quotePrefix="1" applyFont="1" applyFill="1" applyBorder="1" applyAlignment="1">
      <alignment horizontal="center" vertical="center" wrapText="1"/>
    </xf>
    <xf numFmtId="0" fontId="16" fillId="5" borderId="224" xfId="13" quotePrefix="1" applyFont="1" applyFill="1" applyBorder="1" applyAlignment="1">
      <alignment horizontal="center" vertical="center" wrapText="1"/>
    </xf>
    <xf numFmtId="0" fontId="16" fillId="4" borderId="274" xfId="13" quotePrefix="1" applyFont="1" applyFill="1" applyBorder="1" applyAlignment="1">
      <alignment horizontal="center" vertical="center" wrapText="1"/>
    </xf>
    <xf numFmtId="0" fontId="16" fillId="4" borderId="278" xfId="13" quotePrefix="1" applyFont="1" applyFill="1" applyBorder="1" applyAlignment="1">
      <alignment horizontal="center" vertical="center" wrapText="1"/>
    </xf>
    <xf numFmtId="0" fontId="16" fillId="4" borderId="277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6" fillId="0" borderId="348" xfId="13" quotePrefix="1" applyFont="1" applyFill="1" applyBorder="1" applyAlignment="1">
      <alignment horizontal="center" vertical="center" wrapText="1"/>
    </xf>
    <xf numFmtId="0" fontId="16" fillId="0" borderId="344" xfId="13" quotePrefix="1" applyFont="1" applyFill="1" applyBorder="1" applyAlignment="1">
      <alignment horizontal="center" vertical="center" wrapText="1"/>
    </xf>
    <xf numFmtId="0" fontId="16" fillId="0" borderId="518" xfId="13" quotePrefix="1" applyFont="1" applyFill="1" applyBorder="1" applyAlignment="1">
      <alignment horizontal="center" vertical="center" wrapText="1"/>
    </xf>
    <xf numFmtId="0" fontId="16" fillId="0" borderId="424" xfId="13" quotePrefix="1" applyFont="1" applyFill="1" applyBorder="1" applyAlignment="1">
      <alignment horizontal="center" vertical="center" wrapText="1"/>
    </xf>
    <xf numFmtId="0" fontId="16" fillId="0" borderId="409" xfId="13" quotePrefix="1" applyFont="1" applyFill="1" applyBorder="1" applyAlignment="1">
      <alignment horizontal="center" vertical="center" wrapText="1"/>
    </xf>
    <xf numFmtId="0" fontId="16" fillId="0" borderId="416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345" xfId="15" quotePrefix="1" applyFont="1" applyFill="1" applyBorder="1" applyAlignment="1">
      <alignment horizontal="center" vertical="center" wrapText="1"/>
    </xf>
    <xf numFmtId="0" fontId="16" fillId="0" borderId="62" xfId="15" quotePrefix="1" applyFont="1" applyFill="1" applyBorder="1" applyAlignment="1">
      <alignment horizontal="center" vertical="center" wrapText="1"/>
    </xf>
    <xf numFmtId="0" fontId="16" fillId="0" borderId="424" xfId="15" quotePrefix="1" applyFont="1" applyFill="1" applyBorder="1" applyAlignment="1">
      <alignment horizontal="center" vertical="center" wrapText="1"/>
    </xf>
    <xf numFmtId="0" fontId="16" fillId="0" borderId="348" xfId="1" quotePrefix="1" applyFont="1" applyFill="1" applyBorder="1" applyAlignment="1">
      <alignment horizontal="center" vertical="center" wrapText="1"/>
    </xf>
    <xf numFmtId="0" fontId="16" fillId="0" borderId="344" xfId="1" quotePrefix="1" applyFont="1" applyFill="1" applyBorder="1" applyAlignment="1">
      <alignment horizontal="center" vertical="center" wrapText="1"/>
    </xf>
    <xf numFmtId="0" fontId="16" fillId="0" borderId="518" xfId="1" quotePrefix="1" applyFont="1" applyFill="1" applyBorder="1" applyAlignment="1">
      <alignment horizontal="center" vertical="center" wrapText="1"/>
    </xf>
    <xf numFmtId="0" fontId="16" fillId="0" borderId="424" xfId="1" quotePrefix="1" applyFont="1" applyFill="1" applyBorder="1" applyAlignment="1">
      <alignment horizontal="center" vertical="center" wrapText="1"/>
    </xf>
    <xf numFmtId="0" fontId="16" fillId="0" borderId="409" xfId="1" quotePrefix="1" applyFont="1" applyFill="1" applyBorder="1" applyAlignment="1">
      <alignment horizontal="center" vertical="center" wrapText="1"/>
    </xf>
    <xf numFmtId="0" fontId="16" fillId="0" borderId="416" xfId="1" quotePrefix="1" applyFont="1" applyFill="1" applyBorder="1" applyAlignment="1">
      <alignment horizontal="center" vertical="center" wrapText="1"/>
    </xf>
    <xf numFmtId="0" fontId="16" fillId="0" borderId="204" xfId="1" quotePrefix="1" applyFont="1" applyFill="1" applyBorder="1" applyAlignment="1">
      <alignment horizontal="center" vertical="center" wrapText="1"/>
    </xf>
    <xf numFmtId="0" fontId="16" fillId="0" borderId="325" xfId="1" quotePrefix="1" applyFont="1" applyFill="1" applyBorder="1" applyAlignment="1">
      <alignment horizontal="center" vertical="center" wrapText="1"/>
    </xf>
    <xf numFmtId="0" fontId="16" fillId="0" borderId="321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344" xfId="0" applyFont="1" applyFill="1" applyBorder="1" applyAlignment="1">
      <alignment wrapText="1"/>
    </xf>
    <xf numFmtId="0" fontId="15" fillId="0" borderId="250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518" xfId="0" applyFont="1" applyFill="1" applyBorder="1" applyAlignment="1">
      <alignment wrapText="1"/>
    </xf>
    <xf numFmtId="0" fontId="15" fillId="0" borderId="204" xfId="0" applyFont="1" applyFill="1" applyBorder="1" applyAlignment="1">
      <alignment wrapText="1"/>
    </xf>
    <xf numFmtId="0" fontId="15" fillId="0" borderId="325" xfId="0" applyFont="1" applyFill="1" applyBorder="1" applyAlignment="1">
      <alignment wrapText="1"/>
    </xf>
    <xf numFmtId="0" fontId="15" fillId="0" borderId="321" xfId="0" applyFont="1" applyFill="1" applyBorder="1" applyAlignment="1">
      <alignment wrapText="1"/>
    </xf>
    <xf numFmtId="0" fontId="15" fillId="0" borderId="424" xfId="0" applyFont="1" applyFill="1" applyBorder="1" applyAlignment="1">
      <alignment wrapText="1"/>
    </xf>
    <xf numFmtId="0" fontId="15" fillId="0" borderId="409" xfId="0" applyFont="1" applyFill="1" applyBorder="1" applyAlignment="1">
      <alignment wrapText="1"/>
    </xf>
    <xf numFmtId="0" fontId="15" fillId="0" borderId="416" xfId="0" applyFont="1" applyFill="1" applyBorder="1" applyAlignment="1">
      <alignment wrapText="1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575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4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8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8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83" xfId="13" quotePrefix="1" applyFont="1" applyFill="1" applyBorder="1" applyAlignment="1" applyProtection="1">
      <alignment horizontal="center" vertical="center" wrapText="1"/>
      <protection locked="0"/>
    </xf>
    <xf numFmtId="0" fontId="56" fillId="5" borderId="328" xfId="13" quotePrefix="1" applyFont="1" applyFill="1" applyBorder="1" applyAlignment="1" applyProtection="1">
      <alignment horizontal="center" vertical="center" wrapText="1"/>
      <protection locked="0"/>
    </xf>
    <xf numFmtId="0" fontId="56" fillId="5" borderId="518" xfId="13" quotePrefix="1" applyFont="1" applyFill="1" applyBorder="1" applyAlignment="1" applyProtection="1">
      <alignment horizontal="center" vertical="center" wrapText="1"/>
      <protection locked="0"/>
    </xf>
    <xf numFmtId="0" fontId="56" fillId="5" borderId="424" xfId="13" quotePrefix="1" applyFont="1" applyFill="1" applyBorder="1" applyAlignment="1" applyProtection="1">
      <alignment horizontal="center" vertical="center" wrapText="1"/>
      <protection locked="0"/>
    </xf>
    <xf numFmtId="0" fontId="56" fillId="5" borderId="326" xfId="13" quotePrefix="1" applyFont="1" applyFill="1" applyBorder="1" applyAlignment="1" applyProtection="1">
      <alignment horizontal="center" vertical="center" wrapText="1"/>
      <protection locked="0"/>
    </xf>
    <xf numFmtId="0" fontId="56" fillId="5" borderId="327" xfId="13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75" xfId="15" quotePrefix="1" applyFont="1" applyFill="1" applyBorder="1" applyAlignment="1" applyProtection="1">
      <alignment horizontal="center" vertical="center" wrapText="1"/>
      <protection locked="0"/>
    </xf>
    <xf numFmtId="0" fontId="56" fillId="5" borderId="62" xfId="15" quotePrefix="1" applyFont="1" applyFill="1" applyBorder="1" applyAlignment="1" applyProtection="1">
      <alignment horizontal="center" vertical="center" wrapText="1"/>
      <protection locked="0"/>
    </xf>
    <xf numFmtId="0" fontId="56" fillId="5" borderId="199" xfId="15" quotePrefix="1" applyFont="1" applyFill="1" applyBorder="1" applyAlignment="1" applyProtection="1">
      <alignment horizontal="center" vertical="center" wrapText="1"/>
      <protection locked="0"/>
    </xf>
    <xf numFmtId="0" fontId="56" fillId="5" borderId="583" xfId="1" quotePrefix="1" applyFont="1" applyFill="1" applyBorder="1" applyAlignment="1" applyProtection="1">
      <alignment horizontal="center" vertical="center" wrapText="1"/>
      <protection locked="0"/>
    </xf>
    <xf numFmtId="0" fontId="56" fillId="5" borderId="328" xfId="1" quotePrefix="1" applyFont="1" applyFill="1" applyBorder="1" applyAlignment="1" applyProtection="1">
      <alignment horizontal="center" vertical="center" wrapText="1"/>
      <protection locked="0"/>
    </xf>
    <xf numFmtId="0" fontId="56" fillId="5" borderId="518" xfId="1" quotePrefix="1" applyFont="1" applyFill="1" applyBorder="1" applyAlignment="1" applyProtection="1">
      <alignment horizontal="center" vertical="center" wrapText="1"/>
      <protection locked="0"/>
    </xf>
    <xf numFmtId="0" fontId="56" fillId="5" borderId="424" xfId="1" quotePrefix="1" applyFont="1" applyFill="1" applyBorder="1" applyAlignment="1" applyProtection="1">
      <alignment horizontal="center" vertical="center" wrapText="1"/>
      <protection locked="0"/>
    </xf>
    <xf numFmtId="0" fontId="56" fillId="5" borderId="326" xfId="1" quotePrefix="1" applyFont="1" applyFill="1" applyBorder="1" applyAlignment="1" applyProtection="1">
      <alignment horizontal="center" vertical="center" wrapText="1"/>
      <protection locked="0"/>
    </xf>
    <xf numFmtId="0" fontId="56" fillId="5" borderId="327" xfId="1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424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582" xfId="1" quotePrefix="1" applyFont="1" applyFill="1" applyBorder="1" applyAlignment="1" applyProtection="1">
      <alignment horizontal="center" vertical="center" wrapText="1"/>
      <protection locked="0"/>
    </xf>
    <xf numFmtId="0" fontId="56" fillId="5" borderId="585" xfId="1" quotePrefix="1" applyFont="1" applyFill="1" applyBorder="1" applyAlignment="1" applyProtection="1">
      <alignment horizontal="center" vertical="center" wrapText="1"/>
      <protection locked="0"/>
    </xf>
    <xf numFmtId="0" fontId="56" fillId="5" borderId="578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328" xfId="0" applyFont="1" applyFill="1" applyBorder="1" applyAlignment="1" applyProtection="1">
      <alignment wrapText="1"/>
      <protection locked="0"/>
    </xf>
    <xf numFmtId="0" fontId="58" fillId="5" borderId="250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8" fillId="5" borderId="518" xfId="0" applyFont="1" applyFill="1" applyBorder="1" applyAlignment="1" applyProtection="1">
      <alignment wrapText="1"/>
      <protection locked="0"/>
    </xf>
    <xf numFmtId="0" fontId="58" fillId="5" borderId="204" xfId="0" applyFont="1" applyFill="1" applyBorder="1" applyAlignment="1" applyProtection="1">
      <alignment wrapText="1"/>
      <protection locked="0"/>
    </xf>
    <xf numFmtId="0" fontId="58" fillId="5" borderId="325" xfId="0" applyFont="1" applyFill="1" applyBorder="1" applyAlignment="1" applyProtection="1">
      <alignment wrapText="1"/>
      <protection locked="0"/>
    </xf>
    <xf numFmtId="0" fontId="58" fillId="5" borderId="321" xfId="0" applyFont="1" applyFill="1" applyBorder="1" applyAlignment="1" applyProtection="1">
      <alignment wrapText="1"/>
      <protection locked="0"/>
    </xf>
    <xf numFmtId="0" fontId="58" fillId="5" borderId="424" xfId="0" applyFont="1" applyFill="1" applyBorder="1" applyAlignment="1" applyProtection="1">
      <alignment wrapText="1"/>
      <protection locked="0"/>
    </xf>
    <xf numFmtId="0" fontId="58" fillId="5" borderId="326" xfId="0" applyFont="1" applyFill="1" applyBorder="1" applyAlignment="1" applyProtection="1">
      <alignment wrapText="1"/>
      <protection locked="0"/>
    </xf>
    <xf numFmtId="0" fontId="58" fillId="5" borderId="327" xfId="0" applyFont="1" applyFill="1" applyBorder="1" applyAlignment="1" applyProtection="1">
      <alignment wrapText="1"/>
      <protection locked="0"/>
    </xf>
    <xf numFmtId="0" fontId="56" fillId="5" borderId="267" xfId="15" quotePrefix="1" applyFont="1" applyFill="1" applyBorder="1" applyAlignment="1" applyProtection="1">
      <alignment horizontal="center" vertical="center" wrapText="1"/>
      <protection locked="0"/>
    </xf>
    <xf numFmtId="0" fontId="56" fillId="5" borderId="206" xfId="15" quotePrefix="1" applyFont="1" applyFill="1" applyBorder="1" applyAlignment="1" applyProtection="1">
      <alignment horizontal="center" vertical="center" wrapText="1"/>
      <protection locked="0"/>
    </xf>
    <xf numFmtId="0" fontId="56" fillId="5" borderId="220" xfId="1" quotePrefix="1" applyFont="1" applyFill="1" applyBorder="1" applyAlignment="1" applyProtection="1">
      <alignment horizontal="center" vertical="center" wrapText="1"/>
      <protection locked="0"/>
    </xf>
    <xf numFmtId="0" fontId="56" fillId="5" borderId="236" xfId="1" quotePrefix="1" applyFont="1" applyFill="1" applyBorder="1" applyAlignment="1" applyProtection="1">
      <alignment horizontal="center" vertical="center" wrapText="1"/>
      <protection locked="0"/>
    </xf>
    <xf numFmtId="0" fontId="56" fillId="5" borderId="269" xfId="1" quotePrefix="1" applyFont="1" applyFill="1" applyBorder="1" applyAlignment="1" applyProtection="1">
      <alignment horizontal="center" vertical="center" wrapText="1"/>
      <protection locked="0"/>
    </xf>
    <xf numFmtId="0" fontId="56" fillId="5" borderId="259" xfId="13" quotePrefix="1" applyFont="1" applyFill="1" applyBorder="1" applyAlignment="1" applyProtection="1">
      <alignment horizontal="center" vertical="center" wrapText="1"/>
      <protection locked="0"/>
    </xf>
    <xf numFmtId="0" fontId="56" fillId="5" borderId="260" xfId="13" quotePrefix="1" applyFont="1" applyFill="1" applyBorder="1" applyAlignment="1" applyProtection="1">
      <alignment horizontal="center" vertical="center" wrapText="1"/>
      <protection locked="0"/>
    </xf>
    <xf numFmtId="0" fontId="56" fillId="5" borderId="261" xfId="13" quotePrefix="1" applyFont="1" applyFill="1" applyBorder="1" applyAlignment="1" applyProtection="1">
      <alignment horizontal="center" vertical="center" wrapText="1"/>
      <protection locked="0"/>
    </xf>
    <xf numFmtId="0" fontId="73" fillId="5" borderId="152" xfId="26" applyFont="1" applyFill="1" applyBorder="1" applyAlignment="1">
      <alignment horizontal="center" vertical="center" wrapText="1"/>
    </xf>
    <xf numFmtId="0" fontId="73" fillId="5" borderId="153" xfId="26" applyFont="1" applyFill="1" applyBorder="1" applyAlignment="1">
      <alignment horizontal="center" vertical="center" wrapText="1"/>
    </xf>
    <xf numFmtId="0" fontId="73" fillId="5" borderId="67" xfId="26" applyFont="1" applyFill="1" applyBorder="1" applyAlignment="1">
      <alignment horizontal="center" vertical="center" wrapText="1"/>
    </xf>
    <xf numFmtId="0" fontId="70" fillId="5" borderId="16" xfId="26" applyFont="1" applyFill="1" applyBorder="1" applyAlignment="1">
      <alignment horizontal="center" vertical="center"/>
    </xf>
    <xf numFmtId="0" fontId="70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70" fillId="5" borderId="63" xfId="26" applyFont="1" applyFill="1" applyBorder="1" applyAlignment="1">
      <alignment horizontal="center" vertical="center"/>
    </xf>
    <xf numFmtId="0" fontId="70" fillId="5" borderId="69" xfId="26" applyFont="1" applyFill="1" applyBorder="1" applyAlignment="1">
      <alignment horizontal="center" vertical="center"/>
    </xf>
    <xf numFmtId="0" fontId="70" fillId="5" borderId="70" xfId="26" applyFont="1" applyFill="1" applyBorder="1" applyAlignment="1">
      <alignment horizontal="center" vertical="center"/>
    </xf>
    <xf numFmtId="0" fontId="102" fillId="5" borderId="170" xfId="1" quotePrefix="1" applyFont="1" applyFill="1" applyBorder="1" applyAlignment="1">
      <alignment horizontal="center" vertical="center" wrapText="1"/>
    </xf>
    <xf numFmtId="0" fontId="102" fillId="5" borderId="154" xfId="1" quotePrefix="1" applyFont="1" applyFill="1" applyBorder="1" applyAlignment="1">
      <alignment horizontal="center" vertical="center" wrapText="1"/>
    </xf>
    <xf numFmtId="0" fontId="102" fillId="5" borderId="157" xfId="1" quotePrefix="1" applyFont="1" applyFill="1" applyBorder="1" applyAlignment="1">
      <alignment horizontal="center" vertical="center" wrapText="1"/>
    </xf>
    <xf numFmtId="0" fontId="102" fillId="6" borderId="144" xfId="2" applyFont="1" applyFill="1" applyBorder="1" applyAlignment="1">
      <alignment horizontal="center" vertical="center" wrapText="1"/>
    </xf>
    <xf numFmtId="0" fontId="102" fillId="6" borderId="143" xfId="2" applyFont="1" applyFill="1" applyBorder="1" applyAlignment="1">
      <alignment horizontal="center" vertical="center" wrapText="1"/>
    </xf>
    <xf numFmtId="0" fontId="102" fillId="6" borderId="142" xfId="2" applyFont="1" applyFill="1" applyBorder="1" applyAlignment="1">
      <alignment horizontal="center" vertical="center" wrapText="1"/>
    </xf>
    <xf numFmtId="0" fontId="94" fillId="5" borderId="80" xfId="26" applyFont="1" applyFill="1" applyBorder="1" applyAlignment="1">
      <alignment horizontal="center" vertical="center"/>
    </xf>
    <xf numFmtId="0" fontId="94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2" fillId="6" borderId="141" xfId="2" applyFont="1" applyFill="1" applyBorder="1" applyAlignment="1">
      <alignment horizontal="center" vertical="center" wrapText="1"/>
    </xf>
    <xf numFmtId="0" fontId="102" fillId="6" borderId="16" xfId="2" applyFont="1" applyFill="1" applyBorder="1" applyAlignment="1">
      <alignment horizontal="center" vertical="center" wrapText="1"/>
    </xf>
    <xf numFmtId="0" fontId="102" fillId="6" borderId="52" xfId="2" applyFont="1" applyFill="1" applyBorder="1" applyAlignment="1">
      <alignment horizontal="center" vertical="center" wrapText="1"/>
    </xf>
    <xf numFmtId="0" fontId="102" fillId="6" borderId="33" xfId="2" applyFont="1" applyFill="1" applyBorder="1" applyAlignment="1">
      <alignment horizontal="center" vertical="center" wrapText="1"/>
    </xf>
    <xf numFmtId="0" fontId="102" fillId="6" borderId="49" xfId="2" applyFont="1" applyFill="1" applyBorder="1" applyAlignment="1">
      <alignment horizontal="center" vertical="center" wrapText="1"/>
    </xf>
    <xf numFmtId="0" fontId="102" fillId="6" borderId="80" xfId="2" applyFont="1" applyFill="1" applyBorder="1" applyAlignment="1">
      <alignment horizontal="center" vertical="center" wrapText="1"/>
    </xf>
    <xf numFmtId="0" fontId="102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73" fillId="5" borderId="21" xfId="26" applyFont="1" applyFill="1" applyBorder="1" applyAlignment="1">
      <alignment horizontal="center" vertical="center" wrapText="1"/>
    </xf>
    <xf numFmtId="0" fontId="73" fillId="5" borderId="62" xfId="26" applyFont="1" applyFill="1" applyBorder="1" applyAlignment="1">
      <alignment horizontal="center" vertical="center" wrapText="1"/>
    </xf>
    <xf numFmtId="0" fontId="111" fillId="5" borderId="16" xfId="26" applyFont="1" applyFill="1" applyBorder="1" applyAlignment="1">
      <alignment horizontal="center" vertical="center"/>
    </xf>
    <xf numFmtId="0" fontId="111" fillId="5" borderId="52" xfId="26" applyFont="1" applyFill="1" applyBorder="1" applyAlignment="1">
      <alignment horizontal="center" vertical="center"/>
    </xf>
    <xf numFmtId="0" fontId="111" fillId="5" borderId="33" xfId="26" applyFont="1" applyFill="1" applyBorder="1" applyAlignment="1">
      <alignment horizontal="center" vertical="center"/>
    </xf>
    <xf numFmtId="0" fontId="111" fillId="5" borderId="49" xfId="26" applyFont="1" applyFill="1" applyBorder="1" applyAlignment="1">
      <alignment horizontal="center" vertical="center"/>
    </xf>
    <xf numFmtId="0" fontId="111" fillId="5" borderId="80" xfId="26" applyFont="1" applyFill="1" applyBorder="1" applyAlignment="1">
      <alignment horizontal="center" vertical="center"/>
    </xf>
    <xf numFmtId="0" fontId="111" fillId="5" borderId="66" xfId="26" applyFont="1" applyFill="1" applyBorder="1" applyAlignment="1">
      <alignment horizontal="center" vertical="center"/>
    </xf>
    <xf numFmtId="0" fontId="73" fillId="5" borderId="32" xfId="26" applyFont="1" applyFill="1" applyBorder="1" applyAlignment="1">
      <alignment horizontal="center" vertical="center" wrapText="1"/>
    </xf>
    <xf numFmtId="0" fontId="73" fillId="5" borderId="29" xfId="26" applyFont="1" applyFill="1" applyBorder="1" applyAlignment="1">
      <alignment horizontal="center" vertical="center" wrapText="1"/>
    </xf>
    <xf numFmtId="0" fontId="102" fillId="6" borderId="88" xfId="2" applyFont="1" applyFill="1" applyBorder="1" applyAlignment="1">
      <alignment horizontal="center" vertical="center" wrapText="1"/>
    </xf>
    <xf numFmtId="0" fontId="102" fillId="6" borderId="89" xfId="2" applyFont="1" applyFill="1" applyBorder="1" applyAlignment="1">
      <alignment horizontal="center" vertical="center" wrapText="1"/>
    </xf>
    <xf numFmtId="0" fontId="102" fillId="6" borderId="147" xfId="2" applyFont="1" applyFill="1" applyBorder="1" applyAlignment="1">
      <alignment horizontal="center" vertical="center" wrapText="1"/>
    </xf>
    <xf numFmtId="0" fontId="102" fillId="6" borderId="137" xfId="2" applyFont="1" applyFill="1" applyBorder="1" applyAlignment="1">
      <alignment horizontal="center" vertical="center" wrapText="1"/>
    </xf>
    <xf numFmtId="0" fontId="102" fillId="5" borderId="3" xfId="1" quotePrefix="1" applyFont="1" applyFill="1" applyBorder="1" applyAlignment="1">
      <alignment horizontal="center" vertical="center" wrapText="1"/>
    </xf>
    <xf numFmtId="0" fontId="102" fillId="5" borderId="23" xfId="1" quotePrefix="1" applyFont="1" applyFill="1" applyBorder="1" applyAlignment="1">
      <alignment horizontal="center" vertical="center" wrapText="1"/>
    </xf>
    <xf numFmtId="0" fontId="102" fillId="5" borderId="54" xfId="1" quotePrefix="1" applyFont="1" applyFill="1" applyBorder="1" applyAlignment="1">
      <alignment horizontal="center" vertical="center" wrapText="1"/>
    </xf>
    <xf numFmtId="0" fontId="102" fillId="5" borderId="3" xfId="13" quotePrefix="1" applyFont="1" applyFill="1" applyBorder="1" applyAlignment="1">
      <alignment horizontal="center" vertical="center" wrapText="1"/>
    </xf>
    <xf numFmtId="0" fontId="102" fillId="5" borderId="23" xfId="13" quotePrefix="1" applyFont="1" applyFill="1" applyBorder="1" applyAlignment="1">
      <alignment horizontal="center" vertical="center" wrapText="1"/>
    </xf>
    <xf numFmtId="0" fontId="102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4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4" fillId="5" borderId="0" xfId="26" applyFont="1" applyFill="1" applyAlignment="1">
      <alignment horizontal="center" vertical="center"/>
    </xf>
    <xf numFmtId="0" fontId="73" fillId="5" borderId="56" xfId="26" applyFont="1" applyFill="1" applyBorder="1" applyAlignment="1">
      <alignment horizontal="center" vertical="center"/>
    </xf>
    <xf numFmtId="0" fontId="73" fillId="5" borderId="37" xfId="26" applyFont="1" applyFill="1" applyBorder="1" applyAlignment="1">
      <alignment horizontal="center" vertical="center"/>
    </xf>
    <xf numFmtId="0" fontId="73" fillId="5" borderId="35" xfId="26" applyFont="1" applyFill="1" applyBorder="1" applyAlignment="1">
      <alignment horizontal="center" vertical="center"/>
    </xf>
    <xf numFmtId="0" fontId="94" fillId="5" borderId="80" xfId="26" applyFont="1" applyFill="1" applyBorder="1" applyAlignment="1">
      <alignment horizontal="center"/>
    </xf>
    <xf numFmtId="0" fontId="73" fillId="5" borderId="16" xfId="26" applyFont="1" applyFill="1" applyBorder="1" applyAlignment="1">
      <alignment horizontal="center" vertical="center"/>
    </xf>
    <xf numFmtId="0" fontId="73" fillId="5" borderId="52" xfId="26" applyFont="1" applyFill="1" applyBorder="1" applyAlignment="1">
      <alignment horizontal="center" vertical="center"/>
    </xf>
    <xf numFmtId="0" fontId="73" fillId="5" borderId="33" xfId="26" applyFont="1" applyFill="1" applyBorder="1" applyAlignment="1">
      <alignment horizontal="center" vertical="center"/>
    </xf>
    <xf numFmtId="0" fontId="94" fillId="5" borderId="52" xfId="26" applyFont="1" applyFill="1" applyBorder="1" applyAlignment="1">
      <alignment horizontal="center"/>
    </xf>
    <xf numFmtId="0" fontId="70" fillId="5" borderId="52" xfId="26" applyFont="1" applyFill="1" applyBorder="1" applyAlignment="1">
      <alignment horizontal="center" vertical="center"/>
    </xf>
    <xf numFmtId="0" fontId="70" fillId="5" borderId="56" xfId="26" applyFont="1" applyFill="1" applyBorder="1" applyAlignment="1">
      <alignment horizontal="center" vertical="center"/>
    </xf>
    <xf numFmtId="0" fontId="70" fillId="5" borderId="37" xfId="26" applyFont="1" applyFill="1" applyBorder="1" applyAlignment="1">
      <alignment horizontal="center" vertical="center"/>
    </xf>
    <xf numFmtId="0" fontId="70" fillId="5" borderId="35" xfId="26" applyFont="1" applyFill="1" applyBorder="1" applyAlignment="1">
      <alignment horizontal="center" vertical="center"/>
    </xf>
    <xf numFmtId="0" fontId="20" fillId="4" borderId="459" xfId="0" applyFont="1" applyFill="1" applyBorder="1" applyAlignment="1">
      <alignment horizontal="center" vertical="center" wrapText="1"/>
    </xf>
    <xf numFmtId="0" fontId="18" fillId="4" borderId="303" xfId="0" applyFont="1" applyFill="1" applyBorder="1" applyAlignment="1">
      <alignment horizontal="center" vertical="center"/>
    </xf>
    <xf numFmtId="0" fontId="18" fillId="4" borderId="425" xfId="0" applyFont="1" applyFill="1" applyBorder="1" applyAlignment="1">
      <alignment horizontal="center" vertical="center"/>
    </xf>
    <xf numFmtId="0" fontId="18" fillId="4" borderId="426" xfId="0" applyFont="1" applyFill="1" applyBorder="1" applyAlignment="1">
      <alignment horizontal="center" vertical="center"/>
    </xf>
    <xf numFmtId="0" fontId="18" fillId="4" borderId="597" xfId="0" applyFont="1" applyFill="1" applyBorder="1" applyAlignment="1">
      <alignment horizontal="center" vertical="center"/>
    </xf>
    <xf numFmtId="0" fontId="18" fillId="4" borderId="570" xfId="0" applyFont="1" applyFill="1" applyBorder="1" applyAlignment="1">
      <alignment horizontal="center" vertical="center"/>
    </xf>
    <xf numFmtId="0" fontId="20" fillId="4" borderId="600" xfId="0" applyFont="1" applyFill="1" applyBorder="1" applyAlignment="1">
      <alignment horizontal="center" vertical="center" wrapText="1"/>
    </xf>
    <xf numFmtId="0" fontId="20" fillId="4" borderId="586" xfId="0" applyFont="1" applyFill="1" applyBorder="1" applyAlignment="1">
      <alignment horizontal="center" vertical="center" wrapText="1"/>
    </xf>
    <xf numFmtId="0" fontId="20" fillId="4" borderId="587" xfId="0" applyFont="1" applyFill="1" applyBorder="1" applyAlignment="1">
      <alignment horizontal="center" vertical="center" wrapText="1"/>
    </xf>
    <xf numFmtId="0" fontId="20" fillId="4" borderId="584" xfId="0" applyFont="1" applyFill="1" applyBorder="1" applyAlignment="1">
      <alignment horizontal="center" vertical="center" wrapText="1"/>
    </xf>
    <xf numFmtId="0" fontId="20" fillId="4" borderId="588" xfId="0" applyFont="1" applyFill="1" applyBorder="1" applyAlignment="1">
      <alignment horizontal="center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zoomScale="50" zoomScaleNormal="50" workbookViewId="0">
      <selection activeCell="R21" sqref="R21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389" t="s">
        <v>124</v>
      </c>
      <c r="B1" s="3389"/>
      <c r="C1" s="3389"/>
      <c r="D1" s="3389"/>
      <c r="E1" s="3389"/>
      <c r="F1" s="3389"/>
      <c r="G1" s="3389"/>
      <c r="H1" s="3389"/>
      <c r="I1" s="3389"/>
      <c r="J1" s="3389"/>
      <c r="K1" s="3389"/>
      <c r="L1" s="3389"/>
      <c r="M1" s="3389"/>
      <c r="N1" s="3389"/>
      <c r="O1" s="3389"/>
      <c r="P1" s="3389"/>
      <c r="Q1" s="3389"/>
      <c r="R1" s="3389"/>
      <c r="S1" s="3389"/>
      <c r="T1" s="3389"/>
      <c r="U1" s="3389"/>
      <c r="V1" s="3389"/>
      <c r="W1" s="3389"/>
    </row>
    <row r="2" spans="1:24" ht="9.75" customHeight="1" x14ac:dyDescent="0.35">
      <c r="A2" s="3390"/>
      <c r="B2" s="3390"/>
      <c r="C2" s="3390"/>
      <c r="D2" s="3390"/>
      <c r="E2" s="3390"/>
      <c r="F2" s="3390"/>
      <c r="G2" s="3390"/>
      <c r="H2" s="3390"/>
      <c r="I2" s="3390"/>
      <c r="J2" s="3390"/>
      <c r="K2" s="3390"/>
      <c r="L2" s="3390"/>
      <c r="M2" s="3390"/>
      <c r="N2" s="3390"/>
      <c r="O2" s="3390"/>
      <c r="P2" s="3390"/>
      <c r="Q2" s="3390"/>
      <c r="R2" s="3390"/>
      <c r="S2" s="3390"/>
      <c r="T2" s="3390"/>
      <c r="U2" s="3390"/>
      <c r="V2" s="3390"/>
      <c r="W2" s="3390"/>
    </row>
    <row r="3" spans="1:24" ht="30" customHeight="1" x14ac:dyDescent="0.35">
      <c r="A3" s="3391" t="s">
        <v>374</v>
      </c>
      <c r="B3" s="3391"/>
      <c r="C3" s="3391"/>
      <c r="D3" s="3391"/>
      <c r="E3" s="3391"/>
      <c r="F3" s="3391"/>
      <c r="G3" s="3391"/>
      <c r="H3" s="3391"/>
      <c r="I3" s="3391"/>
      <c r="J3" s="3391"/>
      <c r="K3" s="3391"/>
      <c r="L3" s="3391"/>
      <c r="M3" s="3391"/>
      <c r="N3" s="3391"/>
      <c r="O3" s="3391"/>
      <c r="P3" s="3391"/>
      <c r="Q3" s="3391"/>
      <c r="R3" s="3391"/>
      <c r="S3" s="3391"/>
      <c r="T3" s="3391"/>
      <c r="U3" s="3391"/>
      <c r="V3" s="3391"/>
      <c r="W3" s="3391"/>
    </row>
    <row r="4" spans="1:24" ht="22.5" customHeight="1" thickBot="1" x14ac:dyDescent="0.4">
      <c r="B4" s="4"/>
    </row>
    <row r="5" spans="1:24" ht="33" customHeight="1" x14ac:dyDescent="0.35">
      <c r="B5" s="3392" t="s">
        <v>9</v>
      </c>
      <c r="C5" s="3376" t="s">
        <v>0</v>
      </c>
      <c r="D5" s="3377"/>
      <c r="E5" s="3378"/>
      <c r="F5" s="3376" t="s">
        <v>1</v>
      </c>
      <c r="G5" s="3377"/>
      <c r="H5" s="3378"/>
      <c r="I5" s="3376" t="s">
        <v>2</v>
      </c>
      <c r="J5" s="3377"/>
      <c r="K5" s="3378"/>
      <c r="L5" s="3376" t="s">
        <v>3</v>
      </c>
      <c r="M5" s="3377"/>
      <c r="N5" s="3378"/>
      <c r="O5" s="3376">
        <v>5</v>
      </c>
      <c r="P5" s="3377"/>
      <c r="Q5" s="3378"/>
      <c r="R5" s="3376">
        <v>6</v>
      </c>
      <c r="S5" s="3377"/>
      <c r="T5" s="3378"/>
      <c r="U5" s="3382" t="s">
        <v>341</v>
      </c>
      <c r="V5" s="3383"/>
      <c r="W5" s="3384"/>
    </row>
    <row r="6" spans="1:24" ht="16.5" customHeight="1" thickBot="1" x14ac:dyDescent="0.4">
      <c r="B6" s="3393"/>
      <c r="C6" s="3379"/>
      <c r="D6" s="3380"/>
      <c r="E6" s="3381"/>
      <c r="F6" s="3379"/>
      <c r="G6" s="3380"/>
      <c r="H6" s="3381"/>
      <c r="I6" s="3379"/>
      <c r="J6" s="3380"/>
      <c r="K6" s="3381"/>
      <c r="L6" s="3379"/>
      <c r="M6" s="3380"/>
      <c r="N6" s="3381"/>
      <c r="O6" s="3379"/>
      <c r="P6" s="3380"/>
      <c r="Q6" s="3381"/>
      <c r="R6" s="3379"/>
      <c r="S6" s="3380"/>
      <c r="T6" s="3381"/>
      <c r="U6" s="3385"/>
      <c r="V6" s="3386"/>
      <c r="W6" s="3387"/>
    </row>
    <row r="7" spans="1:24" ht="92.25" customHeight="1" thickBot="1" x14ac:dyDescent="0.4">
      <c r="B7" s="3394"/>
      <c r="C7" s="332" t="s">
        <v>26</v>
      </c>
      <c r="D7" s="333" t="s">
        <v>27</v>
      </c>
      <c r="E7" s="334" t="s">
        <v>4</v>
      </c>
      <c r="F7" s="332" t="s">
        <v>26</v>
      </c>
      <c r="G7" s="333" t="s">
        <v>27</v>
      </c>
      <c r="H7" s="334" t="s">
        <v>4</v>
      </c>
      <c r="I7" s="332" t="s">
        <v>26</v>
      </c>
      <c r="J7" s="333" t="s">
        <v>27</v>
      </c>
      <c r="K7" s="334" t="s">
        <v>4</v>
      </c>
      <c r="L7" s="332" t="s">
        <v>26</v>
      </c>
      <c r="M7" s="333" t="s">
        <v>27</v>
      </c>
      <c r="N7" s="334" t="s">
        <v>4</v>
      </c>
      <c r="O7" s="332" t="s">
        <v>26</v>
      </c>
      <c r="P7" s="333" t="s">
        <v>27</v>
      </c>
      <c r="Q7" s="334" t="s">
        <v>4</v>
      </c>
      <c r="R7" s="332" t="s">
        <v>26</v>
      </c>
      <c r="S7" s="333" t="s">
        <v>27</v>
      </c>
      <c r="T7" s="334" t="s">
        <v>4</v>
      </c>
      <c r="U7" s="332" t="s">
        <v>26</v>
      </c>
      <c r="V7" s="333" t="s">
        <v>27</v>
      </c>
      <c r="W7" s="334" t="s">
        <v>4</v>
      </c>
    </row>
    <row r="8" spans="1:24" ht="34.5" customHeight="1" outlineLevel="1" x14ac:dyDescent="0.35">
      <c r="B8" s="2538" t="s">
        <v>172</v>
      </c>
      <c r="C8" s="2539">
        <f>C15+C21</f>
        <v>340</v>
      </c>
      <c r="D8" s="2539">
        <f>D15+D21</f>
        <v>129</v>
      </c>
      <c r="E8" s="2546">
        <f>C8+D8</f>
        <v>469</v>
      </c>
      <c r="F8" s="2539">
        <f t="shared" ref="F8:G8" si="0">F15+F21</f>
        <v>324</v>
      </c>
      <c r="G8" s="2539">
        <f t="shared" si="0"/>
        <v>343</v>
      </c>
      <c r="H8" s="2546">
        <f t="shared" ref="H8" si="1">F8+G8</f>
        <v>667</v>
      </c>
      <c r="I8" s="2539">
        <f t="shared" ref="I8:J8" si="2">I15+I21</f>
        <v>296</v>
      </c>
      <c r="J8" s="2539">
        <f t="shared" si="2"/>
        <v>247</v>
      </c>
      <c r="K8" s="2546">
        <f t="shared" ref="K8" si="3">I8+J8</f>
        <v>543</v>
      </c>
      <c r="L8" s="2539">
        <f t="shared" ref="L8:M8" si="4">L15+L21</f>
        <v>291</v>
      </c>
      <c r="M8" s="2539">
        <f t="shared" si="4"/>
        <v>199</v>
      </c>
      <c r="N8" s="2546">
        <f t="shared" ref="N8" si="5">L8+M8</f>
        <v>490</v>
      </c>
      <c r="O8" s="2539">
        <f t="shared" ref="O8:P8" si="6">O15+O21</f>
        <v>277</v>
      </c>
      <c r="P8" s="2539">
        <f t="shared" si="6"/>
        <v>220</v>
      </c>
      <c r="Q8" s="2546">
        <f t="shared" ref="Q8" si="7">O8+P8</f>
        <v>497</v>
      </c>
      <c r="R8" s="2539">
        <f t="shared" ref="R8:S8" si="8">R15+R21</f>
        <v>273</v>
      </c>
      <c r="S8" s="2539">
        <f t="shared" si="8"/>
        <v>216</v>
      </c>
      <c r="T8" s="2540">
        <f t="shared" ref="T8" si="9">R8+S8</f>
        <v>489</v>
      </c>
      <c r="U8" s="2539">
        <f>C8+F8+I8+L8+O8+R8</f>
        <v>1801</v>
      </c>
      <c r="V8" s="2540">
        <f t="shared" ref="V8:W8" si="10">D8+G8+J8+M8+P8+S8</f>
        <v>1354</v>
      </c>
      <c r="W8" s="2540">
        <f t="shared" si="10"/>
        <v>3155</v>
      </c>
      <c r="X8" s="354"/>
    </row>
    <row r="9" spans="1:24" ht="31.5" customHeight="1" outlineLevel="1" x14ac:dyDescent="0.35">
      <c r="B9" s="2541" t="s">
        <v>173</v>
      </c>
      <c r="C9" s="2542">
        <f t="shared" ref="C9:D9" si="11">C16+C22</f>
        <v>101</v>
      </c>
      <c r="D9" s="2542">
        <f t="shared" si="11"/>
        <v>55</v>
      </c>
      <c r="E9" s="2553">
        <f t="shared" ref="E9:E11" si="12">C9+D9</f>
        <v>156</v>
      </c>
      <c r="F9" s="2542">
        <f t="shared" ref="F9:G9" si="13">F16+F22</f>
        <v>99</v>
      </c>
      <c r="G9" s="2542">
        <f t="shared" si="13"/>
        <v>56</v>
      </c>
      <c r="H9" s="2553">
        <f t="shared" ref="H9:H11" si="14">F9+G9</f>
        <v>155</v>
      </c>
      <c r="I9" s="2542">
        <f t="shared" ref="I9:J9" si="15">I16+I22</f>
        <v>80</v>
      </c>
      <c r="J9" s="2542">
        <f t="shared" si="15"/>
        <v>14</v>
      </c>
      <c r="K9" s="2553">
        <f t="shared" ref="K9:K11" si="16">I9+J9</f>
        <v>94</v>
      </c>
      <c r="L9" s="2542">
        <f t="shared" ref="L9:M9" si="17">L16+L22</f>
        <v>70</v>
      </c>
      <c r="M9" s="2542">
        <f t="shared" si="17"/>
        <v>10</v>
      </c>
      <c r="N9" s="2553">
        <f t="shared" ref="N9:N11" si="18">L9+M9</f>
        <v>80</v>
      </c>
      <c r="O9" s="2542">
        <f t="shared" ref="O9:P9" si="19">O16+O22</f>
        <v>67</v>
      </c>
      <c r="P9" s="2542">
        <f t="shared" si="19"/>
        <v>12</v>
      </c>
      <c r="Q9" s="2553">
        <f t="shared" ref="Q9:Q11" si="20">O9+P9</f>
        <v>79</v>
      </c>
      <c r="R9" s="2542">
        <f t="shared" ref="R9:S9" si="21">R16+R22</f>
        <v>69</v>
      </c>
      <c r="S9" s="2542">
        <f t="shared" si="21"/>
        <v>7</v>
      </c>
      <c r="T9" s="2543">
        <f t="shared" ref="T9:T11" si="22">R9+S9</f>
        <v>76</v>
      </c>
      <c r="U9" s="2542">
        <f t="shared" ref="U9:U11" si="23">C9+F9+I9+L9+O9+R9</f>
        <v>486</v>
      </c>
      <c r="V9" s="2543">
        <f t="shared" ref="V9:V11" si="24">D9+G9+J9+M9+P9+S9</f>
        <v>154</v>
      </c>
      <c r="W9" s="2543">
        <f t="shared" ref="W9:W11" si="25">E9+H9+K9+N9+Q9+T9</f>
        <v>640</v>
      </c>
      <c r="X9" s="354"/>
    </row>
    <row r="10" spans="1:24" ht="27.75" customHeight="1" outlineLevel="1" x14ac:dyDescent="0.35">
      <c r="B10" s="2541" t="s">
        <v>174</v>
      </c>
      <c r="C10" s="2542">
        <f t="shared" ref="C10:D10" si="26">C17+C23</f>
        <v>30</v>
      </c>
      <c r="D10" s="2542">
        <f t="shared" si="26"/>
        <v>100</v>
      </c>
      <c r="E10" s="2553">
        <f t="shared" si="12"/>
        <v>130</v>
      </c>
      <c r="F10" s="2542">
        <f t="shared" ref="F10:G10" si="27">F17+F23</f>
        <v>37</v>
      </c>
      <c r="G10" s="2542">
        <f t="shared" si="27"/>
        <v>127</v>
      </c>
      <c r="H10" s="2553">
        <f t="shared" si="14"/>
        <v>164</v>
      </c>
      <c r="I10" s="2542">
        <f t="shared" ref="I10:J10" si="28">I17+I23</f>
        <v>31</v>
      </c>
      <c r="J10" s="2542">
        <f t="shared" si="28"/>
        <v>62</v>
      </c>
      <c r="K10" s="2553">
        <f t="shared" si="16"/>
        <v>93</v>
      </c>
      <c r="L10" s="2542">
        <f t="shared" ref="L10:M10" si="29">L17+L23</f>
        <v>32</v>
      </c>
      <c r="M10" s="2542">
        <f t="shared" si="29"/>
        <v>71</v>
      </c>
      <c r="N10" s="2553">
        <f t="shared" si="18"/>
        <v>103</v>
      </c>
      <c r="O10" s="2542">
        <f t="shared" ref="O10:P10" si="30">O17+O23</f>
        <v>27</v>
      </c>
      <c r="P10" s="2542">
        <f t="shared" si="30"/>
        <v>83</v>
      </c>
      <c r="Q10" s="2553">
        <f t="shared" si="20"/>
        <v>110</v>
      </c>
      <c r="R10" s="2542">
        <f t="shared" ref="R10:S10" si="31">R17+R23</f>
        <v>0</v>
      </c>
      <c r="S10" s="2542">
        <f t="shared" si="31"/>
        <v>0</v>
      </c>
      <c r="T10" s="2543">
        <f t="shared" si="22"/>
        <v>0</v>
      </c>
      <c r="U10" s="2542">
        <f t="shared" si="23"/>
        <v>157</v>
      </c>
      <c r="V10" s="2543">
        <f t="shared" si="24"/>
        <v>443</v>
      </c>
      <c r="W10" s="2543">
        <f t="shared" si="25"/>
        <v>600</v>
      </c>
      <c r="X10" s="354"/>
    </row>
    <row r="11" spans="1:24" ht="34.5" customHeight="1" outlineLevel="1" thickBot="1" x14ac:dyDescent="0.4">
      <c r="B11" s="516" t="s">
        <v>175</v>
      </c>
      <c r="C11" s="2544">
        <f t="shared" ref="C11:D11" si="32">C18+C24</f>
        <v>45</v>
      </c>
      <c r="D11" s="2544">
        <f t="shared" si="32"/>
        <v>23</v>
      </c>
      <c r="E11" s="2554">
        <f t="shared" si="12"/>
        <v>68</v>
      </c>
      <c r="F11" s="2544">
        <f t="shared" ref="F11:G11" si="33">F18+F24</f>
        <v>41</v>
      </c>
      <c r="G11" s="2544">
        <f t="shared" si="33"/>
        <v>28</v>
      </c>
      <c r="H11" s="2554">
        <f t="shared" si="14"/>
        <v>69</v>
      </c>
      <c r="I11" s="2544">
        <f t="shared" ref="I11:J11" si="34">I18+I24</f>
        <v>37</v>
      </c>
      <c r="J11" s="2544">
        <f t="shared" si="34"/>
        <v>4</v>
      </c>
      <c r="K11" s="2554">
        <f t="shared" si="16"/>
        <v>41</v>
      </c>
      <c r="L11" s="2544">
        <f t="shared" ref="L11:M11" si="35">L18+L24</f>
        <v>40</v>
      </c>
      <c r="M11" s="2544">
        <f t="shared" si="35"/>
        <v>7</v>
      </c>
      <c r="N11" s="2554">
        <f t="shared" si="18"/>
        <v>47</v>
      </c>
      <c r="O11" s="2544">
        <f t="shared" ref="O11:P11" si="36">O18+O24</f>
        <v>41</v>
      </c>
      <c r="P11" s="2544">
        <f t="shared" si="36"/>
        <v>13</v>
      </c>
      <c r="Q11" s="2554">
        <f t="shared" si="20"/>
        <v>54</v>
      </c>
      <c r="R11" s="2544">
        <f t="shared" ref="R11:S11" si="37">R18+R24</f>
        <v>0</v>
      </c>
      <c r="S11" s="2544">
        <f t="shared" si="37"/>
        <v>0</v>
      </c>
      <c r="T11" s="2545">
        <f t="shared" si="22"/>
        <v>0</v>
      </c>
      <c r="U11" s="2544">
        <f t="shared" si="23"/>
        <v>204</v>
      </c>
      <c r="V11" s="2545">
        <f t="shared" si="24"/>
        <v>75</v>
      </c>
      <c r="W11" s="2545">
        <f t="shared" si="25"/>
        <v>279</v>
      </c>
      <c r="X11" s="354"/>
    </row>
    <row r="12" spans="1:24" ht="37.5" customHeight="1" outlineLevel="1" thickBot="1" x14ac:dyDescent="0.4">
      <c r="B12" s="419" t="s">
        <v>16</v>
      </c>
      <c r="C12" s="420">
        <f t="shared" ref="C12:V12" si="38">SUM(C8:C11)</f>
        <v>516</v>
      </c>
      <c r="D12" s="420">
        <f t="shared" si="38"/>
        <v>307</v>
      </c>
      <c r="E12" s="420">
        <f t="shared" si="38"/>
        <v>823</v>
      </c>
      <c r="F12" s="420">
        <f t="shared" si="38"/>
        <v>501</v>
      </c>
      <c r="G12" s="420">
        <f t="shared" si="38"/>
        <v>554</v>
      </c>
      <c r="H12" s="420">
        <f t="shared" si="38"/>
        <v>1055</v>
      </c>
      <c r="I12" s="420">
        <f t="shared" si="38"/>
        <v>444</v>
      </c>
      <c r="J12" s="420">
        <f t="shared" si="38"/>
        <v>327</v>
      </c>
      <c r="K12" s="420">
        <f t="shared" si="38"/>
        <v>771</v>
      </c>
      <c r="L12" s="420">
        <f t="shared" si="38"/>
        <v>433</v>
      </c>
      <c r="M12" s="420">
        <f t="shared" si="38"/>
        <v>287</v>
      </c>
      <c r="N12" s="420">
        <f t="shared" si="38"/>
        <v>720</v>
      </c>
      <c r="O12" s="420">
        <f t="shared" si="38"/>
        <v>412</v>
      </c>
      <c r="P12" s="420">
        <f t="shared" si="38"/>
        <v>328</v>
      </c>
      <c r="Q12" s="420">
        <f>SUM(Q8:Q11)</f>
        <v>740</v>
      </c>
      <c r="R12" s="420">
        <f t="shared" si="38"/>
        <v>342</v>
      </c>
      <c r="S12" s="420">
        <f t="shared" si="38"/>
        <v>223</v>
      </c>
      <c r="T12" s="420">
        <f t="shared" si="38"/>
        <v>565</v>
      </c>
      <c r="U12" s="420">
        <f t="shared" si="38"/>
        <v>2648</v>
      </c>
      <c r="V12" s="420">
        <f t="shared" si="38"/>
        <v>2026</v>
      </c>
      <c r="W12" s="420">
        <f>SUM(W8:W11)</f>
        <v>4674</v>
      </c>
    </row>
    <row r="13" spans="1:24" ht="30" customHeight="1" thickBot="1" x14ac:dyDescent="0.4">
      <c r="B13" s="426" t="s">
        <v>23</v>
      </c>
      <c r="C13" s="427"/>
      <c r="D13" s="427"/>
      <c r="E13" s="427"/>
      <c r="F13" s="427"/>
      <c r="G13" s="427"/>
      <c r="H13" s="427"/>
      <c r="I13" s="427"/>
      <c r="J13" s="427"/>
      <c r="K13" s="427"/>
      <c r="L13" s="427"/>
      <c r="M13" s="427"/>
      <c r="N13" s="427"/>
      <c r="O13" s="427"/>
      <c r="P13" s="427"/>
      <c r="Q13" s="427"/>
      <c r="R13" s="427"/>
      <c r="S13" s="427"/>
      <c r="T13" s="427"/>
      <c r="U13" s="427"/>
      <c r="V13" s="427"/>
      <c r="W13" s="418"/>
      <c r="X13" s="354"/>
    </row>
    <row r="14" spans="1:24" ht="30.75" customHeight="1" thickBot="1" x14ac:dyDescent="0.4">
      <c r="B14" s="428" t="s">
        <v>11</v>
      </c>
      <c r="C14" s="378"/>
      <c r="D14" s="416"/>
      <c r="E14" s="429"/>
      <c r="F14" s="378"/>
      <c r="G14" s="416"/>
      <c r="H14" s="416"/>
      <c r="I14" s="416"/>
      <c r="J14" s="416"/>
      <c r="K14" s="429"/>
      <c r="L14" s="378"/>
      <c r="M14" s="416"/>
      <c r="N14" s="416"/>
      <c r="O14" s="416"/>
      <c r="P14" s="416"/>
      <c r="Q14" s="429"/>
      <c r="R14" s="378"/>
      <c r="S14" s="416"/>
      <c r="T14" s="416"/>
      <c r="U14" s="416"/>
      <c r="V14" s="416"/>
      <c r="W14" s="421"/>
      <c r="X14" s="354"/>
    </row>
    <row r="15" spans="1:24" ht="30.75" customHeight="1" outlineLevel="1" x14ac:dyDescent="0.35">
      <c r="B15" s="2538" t="s">
        <v>172</v>
      </c>
      <c r="C15" s="2539">
        <v>325</v>
      </c>
      <c r="D15" s="2547">
        <v>76</v>
      </c>
      <c r="E15" s="2548">
        <v>402</v>
      </c>
      <c r="F15" s="2549">
        <v>308</v>
      </c>
      <c r="G15" s="2547">
        <v>102</v>
      </c>
      <c r="H15" s="2547">
        <v>410</v>
      </c>
      <c r="I15" s="2547">
        <v>277</v>
      </c>
      <c r="J15" s="2547">
        <v>43</v>
      </c>
      <c r="K15" s="2548">
        <v>320</v>
      </c>
      <c r="L15" s="2549">
        <v>277</v>
      </c>
      <c r="M15" s="2540">
        <v>28</v>
      </c>
      <c r="N15" s="2540">
        <v>305</v>
      </c>
      <c r="O15" s="2547">
        <v>249</v>
      </c>
      <c r="P15" s="2547">
        <v>39</v>
      </c>
      <c r="Q15" s="2548">
        <v>288</v>
      </c>
      <c r="R15" s="2549">
        <v>264</v>
      </c>
      <c r="S15" s="2547">
        <v>27</v>
      </c>
      <c r="T15" s="2547">
        <v>291</v>
      </c>
      <c r="U15" s="2539">
        <f>C15+F15+I15+L15+O15+R15</f>
        <v>1700</v>
      </c>
      <c r="V15" s="2540">
        <f t="shared" ref="V15" si="39">D15+G15+J15+M15+P15+S15</f>
        <v>315</v>
      </c>
      <c r="W15" s="2540">
        <f>U15+V15</f>
        <v>2015</v>
      </c>
      <c r="X15" s="354"/>
    </row>
    <row r="16" spans="1:24" ht="30" customHeight="1" outlineLevel="1" x14ac:dyDescent="0.35">
      <c r="B16" s="2541" t="s">
        <v>173</v>
      </c>
      <c r="C16" s="2542">
        <v>100</v>
      </c>
      <c r="D16" s="2550">
        <v>52</v>
      </c>
      <c r="E16" s="2551">
        <v>153</v>
      </c>
      <c r="F16" s="2552">
        <v>99</v>
      </c>
      <c r="G16" s="2550">
        <v>55</v>
      </c>
      <c r="H16" s="2550">
        <v>154</v>
      </c>
      <c r="I16" s="2550">
        <v>77</v>
      </c>
      <c r="J16" s="2550">
        <v>13</v>
      </c>
      <c r="K16" s="2551">
        <v>90</v>
      </c>
      <c r="L16" s="2552">
        <v>69</v>
      </c>
      <c r="M16" s="2543">
        <v>10</v>
      </c>
      <c r="N16" s="2543">
        <v>79</v>
      </c>
      <c r="O16" s="2550">
        <v>66</v>
      </c>
      <c r="P16" s="2550">
        <v>12</v>
      </c>
      <c r="Q16" s="2551">
        <v>78</v>
      </c>
      <c r="R16" s="2552">
        <v>68</v>
      </c>
      <c r="S16" s="2550">
        <v>6</v>
      </c>
      <c r="T16" s="2550">
        <v>74</v>
      </c>
      <c r="U16" s="2542">
        <f t="shared" ref="U16:U18" si="40">C16+F16+I16+L16+O16+R16</f>
        <v>479</v>
      </c>
      <c r="V16" s="2543">
        <f t="shared" ref="V16:V18" si="41">D16+G16+J16+M16+P16+S16</f>
        <v>148</v>
      </c>
      <c r="W16" s="2543">
        <f t="shared" ref="W16:W18" si="42">U16+V16</f>
        <v>627</v>
      </c>
      <c r="X16" s="354"/>
    </row>
    <row r="17" spans="2:24" ht="25.5" customHeight="1" outlineLevel="1" x14ac:dyDescent="0.4">
      <c r="B17" s="2541" t="s">
        <v>174</v>
      </c>
      <c r="C17" s="630">
        <v>30</v>
      </c>
      <c r="D17" s="631">
        <v>87</v>
      </c>
      <c r="E17" s="629">
        <v>117</v>
      </c>
      <c r="F17" s="630">
        <v>30</v>
      </c>
      <c r="G17" s="631">
        <v>109</v>
      </c>
      <c r="H17" s="631">
        <v>139</v>
      </c>
      <c r="I17" s="631">
        <v>29</v>
      </c>
      <c r="J17" s="631">
        <v>48</v>
      </c>
      <c r="K17" s="629">
        <v>77</v>
      </c>
      <c r="L17" s="630">
        <v>30</v>
      </c>
      <c r="M17" s="631">
        <v>59</v>
      </c>
      <c r="N17" s="631">
        <v>89</v>
      </c>
      <c r="O17" s="631">
        <v>26</v>
      </c>
      <c r="P17" s="631">
        <v>57</v>
      </c>
      <c r="Q17" s="629">
        <v>83</v>
      </c>
      <c r="R17" s="630">
        <v>0</v>
      </c>
      <c r="S17" s="631">
        <v>0</v>
      </c>
      <c r="T17" s="631">
        <v>0</v>
      </c>
      <c r="U17" s="2542">
        <f t="shared" si="40"/>
        <v>145</v>
      </c>
      <c r="V17" s="2543">
        <f t="shared" si="41"/>
        <v>360</v>
      </c>
      <c r="W17" s="2543">
        <f t="shared" si="42"/>
        <v>505</v>
      </c>
      <c r="X17" s="354"/>
    </row>
    <row r="18" spans="2:24" ht="31.5" customHeight="1" outlineLevel="1" thickBot="1" x14ac:dyDescent="0.45">
      <c r="B18" s="516" t="s">
        <v>175</v>
      </c>
      <c r="C18" s="984">
        <v>43</v>
      </c>
      <c r="D18" s="985">
        <v>22</v>
      </c>
      <c r="E18" s="517">
        <v>65</v>
      </c>
      <c r="F18" s="984">
        <v>41</v>
      </c>
      <c r="G18" s="985">
        <v>27</v>
      </c>
      <c r="H18" s="517">
        <v>68</v>
      </c>
      <c r="I18" s="984">
        <v>36</v>
      </c>
      <c r="J18" s="985">
        <v>2</v>
      </c>
      <c r="K18" s="985">
        <v>38</v>
      </c>
      <c r="L18" s="985">
        <v>38</v>
      </c>
      <c r="M18" s="985">
        <v>7</v>
      </c>
      <c r="N18" s="517">
        <v>45</v>
      </c>
      <c r="O18" s="984">
        <v>41</v>
      </c>
      <c r="P18" s="985">
        <v>12</v>
      </c>
      <c r="Q18" s="985">
        <v>53</v>
      </c>
      <c r="R18" s="984">
        <v>0</v>
      </c>
      <c r="S18" s="985">
        <v>0</v>
      </c>
      <c r="T18" s="985">
        <v>0</v>
      </c>
      <c r="U18" s="2544">
        <f t="shared" si="40"/>
        <v>199</v>
      </c>
      <c r="V18" s="2545">
        <f t="shared" si="41"/>
        <v>70</v>
      </c>
      <c r="W18" s="2545">
        <f t="shared" si="42"/>
        <v>269</v>
      </c>
      <c r="X18" s="354"/>
    </row>
    <row r="19" spans="2:24" ht="30" customHeight="1" outlineLevel="1" thickBot="1" x14ac:dyDescent="0.4">
      <c r="B19" s="425" t="s">
        <v>8</v>
      </c>
      <c r="C19" s="276">
        <f t="shared" ref="C19:W19" si="43">SUM(C15:C18)</f>
        <v>498</v>
      </c>
      <c r="D19" s="276">
        <f t="shared" si="43"/>
        <v>237</v>
      </c>
      <c r="E19" s="276">
        <f t="shared" si="43"/>
        <v>737</v>
      </c>
      <c r="F19" s="276">
        <f t="shared" si="43"/>
        <v>478</v>
      </c>
      <c r="G19" s="276">
        <f t="shared" si="43"/>
        <v>293</v>
      </c>
      <c r="H19" s="276">
        <f t="shared" si="43"/>
        <v>771</v>
      </c>
      <c r="I19" s="276">
        <f t="shared" si="43"/>
        <v>419</v>
      </c>
      <c r="J19" s="276">
        <f t="shared" si="43"/>
        <v>106</v>
      </c>
      <c r="K19" s="276">
        <f t="shared" si="43"/>
        <v>525</v>
      </c>
      <c r="L19" s="276">
        <f t="shared" si="43"/>
        <v>414</v>
      </c>
      <c r="M19" s="276">
        <f t="shared" si="43"/>
        <v>104</v>
      </c>
      <c r="N19" s="276">
        <f t="shared" si="43"/>
        <v>518</v>
      </c>
      <c r="O19" s="276">
        <f t="shared" si="43"/>
        <v>382</v>
      </c>
      <c r="P19" s="276">
        <f t="shared" si="43"/>
        <v>120</v>
      </c>
      <c r="Q19" s="276">
        <f t="shared" si="43"/>
        <v>502</v>
      </c>
      <c r="R19" s="276">
        <f t="shared" si="43"/>
        <v>332</v>
      </c>
      <c r="S19" s="276">
        <f t="shared" si="43"/>
        <v>33</v>
      </c>
      <c r="T19" s="276">
        <f t="shared" si="43"/>
        <v>365</v>
      </c>
      <c r="U19" s="276">
        <f t="shared" si="43"/>
        <v>2523</v>
      </c>
      <c r="V19" s="276">
        <f t="shared" si="43"/>
        <v>893</v>
      </c>
      <c r="W19" s="276">
        <f t="shared" si="43"/>
        <v>3416</v>
      </c>
      <c r="X19" s="354"/>
    </row>
    <row r="20" spans="2:24" ht="47.25" customHeight="1" thickBot="1" x14ac:dyDescent="0.4">
      <c r="B20" s="422" t="s">
        <v>25</v>
      </c>
      <c r="C20" s="423"/>
      <c r="D20" s="423"/>
      <c r="E20" s="423"/>
      <c r="F20" s="423"/>
      <c r="G20" s="423"/>
      <c r="H20" s="423"/>
      <c r="I20" s="423"/>
      <c r="J20" s="423"/>
      <c r="K20" s="423"/>
      <c r="L20" s="423"/>
      <c r="M20" s="423"/>
      <c r="N20" s="423"/>
      <c r="O20" s="423"/>
      <c r="P20" s="423"/>
      <c r="Q20" s="423"/>
      <c r="R20" s="423"/>
      <c r="S20" s="423"/>
      <c r="T20" s="423"/>
      <c r="U20" s="423"/>
      <c r="V20" s="423"/>
      <c r="W20" s="424"/>
      <c r="X20" s="354"/>
    </row>
    <row r="21" spans="2:24" ht="38.25" customHeight="1" outlineLevel="1" x14ac:dyDescent="0.35">
      <c r="B21" s="2538" t="s">
        <v>172</v>
      </c>
      <c r="C21" s="2549">
        <v>15</v>
      </c>
      <c r="D21" s="2547">
        <v>53</v>
      </c>
      <c r="E21" s="2548">
        <v>68</v>
      </c>
      <c r="F21" s="2539">
        <v>16</v>
      </c>
      <c r="G21" s="2540">
        <v>241</v>
      </c>
      <c r="H21" s="2540">
        <v>256</v>
      </c>
      <c r="I21" s="2540">
        <v>19</v>
      </c>
      <c r="J21" s="2540">
        <v>204</v>
      </c>
      <c r="K21" s="2546">
        <v>223</v>
      </c>
      <c r="L21" s="2539">
        <v>14</v>
      </c>
      <c r="M21" s="2540">
        <v>171</v>
      </c>
      <c r="N21" s="2540">
        <v>185</v>
      </c>
      <c r="O21" s="2540">
        <v>28</v>
      </c>
      <c r="P21" s="2540">
        <v>181</v>
      </c>
      <c r="Q21" s="2546">
        <v>209</v>
      </c>
      <c r="R21" s="2539">
        <v>9</v>
      </c>
      <c r="S21" s="2540">
        <v>189</v>
      </c>
      <c r="T21" s="2540">
        <v>198</v>
      </c>
      <c r="U21" s="2539">
        <f>C21+F21+I21+L21+O21+R21</f>
        <v>101</v>
      </c>
      <c r="V21" s="2539">
        <f>D21+G21+J21+M21+P21+S21</f>
        <v>1039</v>
      </c>
      <c r="W21" s="2539">
        <f>U21+V21</f>
        <v>1140</v>
      </c>
      <c r="X21" s="354"/>
    </row>
    <row r="22" spans="2:24" ht="29.25" customHeight="1" outlineLevel="1" x14ac:dyDescent="0.4">
      <c r="B22" s="2541" t="s">
        <v>173</v>
      </c>
      <c r="C22" s="630">
        <v>1</v>
      </c>
      <c r="D22" s="631">
        <v>3</v>
      </c>
      <c r="E22" s="629">
        <v>4</v>
      </c>
      <c r="F22" s="630">
        <v>0</v>
      </c>
      <c r="G22" s="631">
        <v>1</v>
      </c>
      <c r="H22" s="631">
        <v>1</v>
      </c>
      <c r="I22" s="631">
        <v>3</v>
      </c>
      <c r="J22" s="631">
        <v>1</v>
      </c>
      <c r="K22" s="629">
        <v>4</v>
      </c>
      <c r="L22" s="630">
        <v>1</v>
      </c>
      <c r="M22" s="631">
        <v>0</v>
      </c>
      <c r="N22" s="631">
        <v>1</v>
      </c>
      <c r="O22" s="631">
        <v>1</v>
      </c>
      <c r="P22" s="631">
        <v>0</v>
      </c>
      <c r="Q22" s="629">
        <v>1</v>
      </c>
      <c r="R22" s="630">
        <v>1</v>
      </c>
      <c r="S22" s="631">
        <v>1</v>
      </c>
      <c r="T22" s="631">
        <v>2</v>
      </c>
      <c r="U22" s="2542">
        <f t="shared" ref="U22:U24" si="44">C22+F22+I22+L22+O22+R22</f>
        <v>7</v>
      </c>
      <c r="V22" s="2542">
        <f t="shared" ref="V22:V24" si="45">D22+G22+J22+M22+P22+S22</f>
        <v>6</v>
      </c>
      <c r="W22" s="2542">
        <f t="shared" ref="W22:W24" si="46">U22+V22</f>
        <v>13</v>
      </c>
      <c r="X22" s="354"/>
    </row>
    <row r="23" spans="2:24" ht="29.25" customHeight="1" outlineLevel="1" x14ac:dyDescent="0.4">
      <c r="B23" s="2541" t="s">
        <v>174</v>
      </c>
      <c r="C23" s="630">
        <v>0</v>
      </c>
      <c r="D23" s="631">
        <v>13</v>
      </c>
      <c r="E23" s="629">
        <v>13</v>
      </c>
      <c r="F23" s="630">
        <v>7</v>
      </c>
      <c r="G23" s="631">
        <v>18</v>
      </c>
      <c r="H23" s="631">
        <v>25</v>
      </c>
      <c r="I23" s="631">
        <v>2</v>
      </c>
      <c r="J23" s="631">
        <v>14</v>
      </c>
      <c r="K23" s="629">
        <v>16</v>
      </c>
      <c r="L23" s="630">
        <v>2</v>
      </c>
      <c r="M23" s="631">
        <v>12</v>
      </c>
      <c r="N23" s="631">
        <v>14</v>
      </c>
      <c r="O23" s="631">
        <v>1</v>
      </c>
      <c r="P23" s="631">
        <v>26</v>
      </c>
      <c r="Q23" s="629">
        <v>27</v>
      </c>
      <c r="R23" s="630">
        <v>0</v>
      </c>
      <c r="S23" s="631">
        <v>0</v>
      </c>
      <c r="T23" s="631">
        <v>0</v>
      </c>
      <c r="U23" s="2542">
        <f t="shared" si="44"/>
        <v>12</v>
      </c>
      <c r="V23" s="2542">
        <f t="shared" si="45"/>
        <v>83</v>
      </c>
      <c r="W23" s="2542">
        <f t="shared" si="46"/>
        <v>95</v>
      </c>
      <c r="X23" s="354"/>
    </row>
    <row r="24" spans="2:24" ht="30.75" customHeight="1" outlineLevel="1" thickBot="1" x14ac:dyDescent="0.45">
      <c r="B24" s="516" t="s">
        <v>175</v>
      </c>
      <c r="C24" s="984">
        <v>2</v>
      </c>
      <c r="D24" s="985">
        <v>1</v>
      </c>
      <c r="E24" s="517">
        <v>3</v>
      </c>
      <c r="F24" s="984">
        <v>0</v>
      </c>
      <c r="G24" s="985">
        <v>1</v>
      </c>
      <c r="H24" s="985">
        <v>0</v>
      </c>
      <c r="I24" s="985">
        <v>1</v>
      </c>
      <c r="J24" s="985">
        <v>2</v>
      </c>
      <c r="K24" s="517">
        <v>3</v>
      </c>
      <c r="L24" s="984">
        <v>2</v>
      </c>
      <c r="M24" s="985">
        <v>0</v>
      </c>
      <c r="N24" s="985">
        <v>2</v>
      </c>
      <c r="O24" s="985">
        <v>0</v>
      </c>
      <c r="P24" s="985">
        <v>1</v>
      </c>
      <c r="Q24" s="517">
        <v>1</v>
      </c>
      <c r="R24" s="984">
        <v>0</v>
      </c>
      <c r="S24" s="985">
        <v>0</v>
      </c>
      <c r="T24" s="985">
        <v>0</v>
      </c>
      <c r="U24" s="2544">
        <f t="shared" si="44"/>
        <v>5</v>
      </c>
      <c r="V24" s="2544">
        <f t="shared" si="45"/>
        <v>5</v>
      </c>
      <c r="W24" s="2544">
        <f t="shared" si="46"/>
        <v>10</v>
      </c>
      <c r="X24" s="354"/>
    </row>
    <row r="25" spans="2:24" ht="47.25" customHeight="1" outlineLevel="1" thickBot="1" x14ac:dyDescent="0.4">
      <c r="B25" s="314" t="s">
        <v>13</v>
      </c>
      <c r="C25" s="417">
        <f t="shared" ref="C25:W25" si="47">SUM(C21:C24)</f>
        <v>18</v>
      </c>
      <c r="D25" s="417">
        <f t="shared" si="47"/>
        <v>70</v>
      </c>
      <c r="E25" s="417">
        <f t="shared" si="47"/>
        <v>88</v>
      </c>
      <c r="F25" s="417">
        <f t="shared" si="47"/>
        <v>23</v>
      </c>
      <c r="G25" s="417">
        <f t="shared" si="47"/>
        <v>261</v>
      </c>
      <c r="H25" s="417">
        <f t="shared" si="47"/>
        <v>282</v>
      </c>
      <c r="I25" s="417">
        <f t="shared" si="47"/>
        <v>25</v>
      </c>
      <c r="J25" s="417">
        <f t="shared" si="47"/>
        <v>221</v>
      </c>
      <c r="K25" s="417">
        <f t="shared" si="47"/>
        <v>246</v>
      </c>
      <c r="L25" s="417">
        <f t="shared" si="47"/>
        <v>19</v>
      </c>
      <c r="M25" s="417">
        <f t="shared" si="47"/>
        <v>183</v>
      </c>
      <c r="N25" s="417">
        <f t="shared" si="47"/>
        <v>202</v>
      </c>
      <c r="O25" s="417">
        <f t="shared" si="47"/>
        <v>30</v>
      </c>
      <c r="P25" s="417">
        <f t="shared" si="47"/>
        <v>208</v>
      </c>
      <c r="Q25" s="417">
        <f t="shared" si="47"/>
        <v>238</v>
      </c>
      <c r="R25" s="417">
        <f t="shared" si="47"/>
        <v>10</v>
      </c>
      <c r="S25" s="417">
        <f t="shared" si="47"/>
        <v>190</v>
      </c>
      <c r="T25" s="417">
        <f t="shared" si="47"/>
        <v>200</v>
      </c>
      <c r="U25" s="276">
        <f t="shared" si="47"/>
        <v>125</v>
      </c>
      <c r="V25" s="276">
        <f t="shared" si="47"/>
        <v>1133</v>
      </c>
      <c r="W25" s="276">
        <f t="shared" si="47"/>
        <v>1258</v>
      </c>
      <c r="X25" s="354"/>
    </row>
    <row r="26" spans="2:24" ht="46.5" customHeight="1" thickBot="1" x14ac:dyDescent="0.4">
      <c r="B26" s="1" t="s">
        <v>325</v>
      </c>
      <c r="C26" s="274">
        <f>C19+C25</f>
        <v>516</v>
      </c>
      <c r="D26" s="274">
        <f t="shared" ref="D26:W26" si="48">D19+D25</f>
        <v>307</v>
      </c>
      <c r="E26" s="274">
        <f t="shared" si="48"/>
        <v>825</v>
      </c>
      <c r="F26" s="274">
        <f t="shared" si="48"/>
        <v>501</v>
      </c>
      <c r="G26" s="274">
        <f t="shared" si="48"/>
        <v>554</v>
      </c>
      <c r="H26" s="274">
        <f t="shared" si="48"/>
        <v>1053</v>
      </c>
      <c r="I26" s="274">
        <f t="shared" si="48"/>
        <v>444</v>
      </c>
      <c r="J26" s="274">
        <f t="shared" si="48"/>
        <v>327</v>
      </c>
      <c r="K26" s="274">
        <f t="shared" si="48"/>
        <v>771</v>
      </c>
      <c r="L26" s="274">
        <f t="shared" si="48"/>
        <v>433</v>
      </c>
      <c r="M26" s="274">
        <f t="shared" si="48"/>
        <v>287</v>
      </c>
      <c r="N26" s="274">
        <f t="shared" si="48"/>
        <v>720</v>
      </c>
      <c r="O26" s="274">
        <f t="shared" si="48"/>
        <v>412</v>
      </c>
      <c r="P26" s="274">
        <f t="shared" si="48"/>
        <v>328</v>
      </c>
      <c r="Q26" s="274">
        <f t="shared" si="48"/>
        <v>740</v>
      </c>
      <c r="R26" s="274">
        <f t="shared" si="48"/>
        <v>342</v>
      </c>
      <c r="S26" s="274">
        <f t="shared" si="48"/>
        <v>223</v>
      </c>
      <c r="T26" s="274">
        <f t="shared" si="48"/>
        <v>565</v>
      </c>
      <c r="U26" s="274">
        <f t="shared" si="48"/>
        <v>2648</v>
      </c>
      <c r="V26" s="274">
        <f t="shared" si="48"/>
        <v>2026</v>
      </c>
      <c r="W26" s="3375">
        <f t="shared" si="48"/>
        <v>4674</v>
      </c>
      <c r="X26" s="354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388"/>
      <c r="C29" s="3388"/>
      <c r="D29" s="3388"/>
      <c r="E29" s="3388"/>
      <c r="F29" s="3388"/>
      <c r="G29" s="3388"/>
      <c r="H29" s="3388"/>
      <c r="I29" s="3388"/>
      <c r="J29" s="3388"/>
      <c r="K29" s="3388"/>
      <c r="L29" s="3388"/>
      <c r="M29" s="3388"/>
      <c r="N29" s="3388"/>
      <c r="O29" s="3388"/>
      <c r="P29" s="3388"/>
      <c r="Q29" s="3388"/>
      <c r="R29" s="3388"/>
      <c r="S29" s="3388"/>
      <c r="T29" s="3388"/>
      <c r="U29" s="3388"/>
      <c r="V29" s="3388"/>
      <c r="W29" s="3388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D30" sqref="D30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399"/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3399"/>
      <c r="O1" s="3399"/>
      <c r="P1" s="3399"/>
      <c r="Q1" s="3399"/>
      <c r="R1" s="3399"/>
      <c r="S1" s="3399"/>
      <c r="T1" s="3399"/>
    </row>
    <row r="2" spans="1:20" ht="30.75" customHeight="1" x14ac:dyDescent="0.35">
      <c r="A2" s="3389" t="s">
        <v>271</v>
      </c>
      <c r="B2" s="3389"/>
      <c r="C2" s="3389"/>
      <c r="D2" s="3389"/>
      <c r="E2" s="3389"/>
      <c r="F2" s="3389"/>
      <c r="G2" s="3389"/>
      <c r="H2" s="3389"/>
      <c r="I2" s="3389"/>
      <c r="J2" s="3389"/>
      <c r="K2" s="3389"/>
      <c r="L2" s="3389"/>
      <c r="M2" s="3389"/>
      <c r="N2" s="3389"/>
      <c r="O2" s="3389"/>
      <c r="P2" s="3389"/>
    </row>
    <row r="3" spans="1:20" ht="24.75" customHeight="1" x14ac:dyDescent="0.35">
      <c r="A3" s="3389" t="s">
        <v>370</v>
      </c>
      <c r="B3" s="3389"/>
      <c r="C3" s="3389"/>
      <c r="D3" s="3389"/>
      <c r="E3" s="3389"/>
      <c r="F3" s="3389"/>
      <c r="G3" s="3389"/>
      <c r="H3" s="3389"/>
      <c r="I3" s="3389"/>
      <c r="J3" s="3389"/>
      <c r="K3" s="3389"/>
      <c r="L3" s="3389"/>
      <c r="M3" s="3389"/>
      <c r="N3" s="387"/>
      <c r="O3" s="387"/>
      <c r="P3" s="388"/>
    </row>
    <row r="4" spans="1:20" ht="33" customHeight="1" thickBot="1" x14ac:dyDescent="0.4">
      <c r="A4" s="389"/>
      <c r="B4" s="388"/>
      <c r="C4" s="388"/>
      <c r="D4" s="388"/>
      <c r="E4" s="388"/>
      <c r="F4" s="388"/>
      <c r="G4" s="388"/>
      <c r="H4" s="388"/>
      <c r="I4" s="388"/>
      <c r="J4" s="388"/>
      <c r="K4" s="388"/>
      <c r="L4" s="388"/>
      <c r="M4" s="388"/>
      <c r="N4" s="388"/>
      <c r="O4" s="388"/>
      <c r="P4" s="388"/>
    </row>
    <row r="5" spans="1:20" ht="33" customHeight="1" thickBot="1" x14ac:dyDescent="0.4">
      <c r="A5" s="3392" t="s">
        <v>9</v>
      </c>
      <c r="B5" s="3401" t="s">
        <v>19</v>
      </c>
      <c r="C5" s="3402"/>
      <c r="D5" s="3403"/>
      <c r="E5" s="3401" t="s">
        <v>20</v>
      </c>
      <c r="F5" s="3402"/>
      <c r="G5" s="3403"/>
      <c r="H5" s="3401" t="s">
        <v>29</v>
      </c>
      <c r="I5" s="3402"/>
      <c r="J5" s="3403"/>
      <c r="K5" s="3382" t="s">
        <v>21</v>
      </c>
      <c r="L5" s="3383"/>
      <c r="M5" s="3384"/>
      <c r="N5" s="10"/>
      <c r="O5" s="10"/>
    </row>
    <row r="6" spans="1:20" ht="33" customHeight="1" thickBot="1" x14ac:dyDescent="0.4">
      <c r="A6" s="3393"/>
      <c r="B6" s="3396" t="s">
        <v>5</v>
      </c>
      <c r="C6" s="3397"/>
      <c r="D6" s="3398"/>
      <c r="E6" s="3396" t="s">
        <v>5</v>
      </c>
      <c r="F6" s="3397"/>
      <c r="G6" s="3398"/>
      <c r="H6" s="3396" t="s">
        <v>5</v>
      </c>
      <c r="I6" s="3397"/>
      <c r="J6" s="3398"/>
      <c r="K6" s="3385"/>
      <c r="L6" s="3386"/>
      <c r="M6" s="3387"/>
      <c r="N6" s="10"/>
      <c r="O6" s="10"/>
    </row>
    <row r="7" spans="1:20" ht="99.75" customHeight="1" thickBot="1" x14ac:dyDescent="0.4">
      <c r="A7" s="3400"/>
      <c r="B7" s="29" t="s">
        <v>26</v>
      </c>
      <c r="C7" s="31" t="s">
        <v>27</v>
      </c>
      <c r="D7" s="32" t="s">
        <v>4</v>
      </c>
      <c r="E7" s="29" t="s">
        <v>26</v>
      </c>
      <c r="F7" s="31" t="s">
        <v>27</v>
      </c>
      <c r="G7" s="32" t="s">
        <v>4</v>
      </c>
      <c r="H7" s="29" t="s">
        <v>26</v>
      </c>
      <c r="I7" s="31" t="s">
        <v>27</v>
      </c>
      <c r="J7" s="32" t="s">
        <v>4</v>
      </c>
      <c r="K7" s="29" t="s">
        <v>26</v>
      </c>
      <c r="L7" s="31" t="s">
        <v>27</v>
      </c>
      <c r="M7" s="32" t="s">
        <v>4</v>
      </c>
      <c r="N7" s="10"/>
      <c r="O7" s="10"/>
    </row>
    <row r="8" spans="1:20" ht="36.75" customHeight="1" thickBot="1" x14ac:dyDescent="0.4">
      <c r="A8" s="22" t="s">
        <v>22</v>
      </c>
      <c r="B8" s="164"/>
      <c r="C8" s="112"/>
      <c r="D8" s="168"/>
      <c r="E8" s="164"/>
      <c r="F8" s="112"/>
      <c r="G8" s="11"/>
      <c r="H8" s="16"/>
      <c r="I8" s="112"/>
      <c r="J8" s="113"/>
      <c r="K8" s="169"/>
      <c r="L8" s="178"/>
      <c r="M8" s="173"/>
      <c r="N8" s="10"/>
      <c r="O8" s="10"/>
    </row>
    <row r="9" spans="1:20" ht="29.25" customHeight="1" thickBot="1" x14ac:dyDescent="0.4">
      <c r="A9" s="33" t="s">
        <v>28</v>
      </c>
      <c r="B9" s="27">
        <f>B13+B17</f>
        <v>0</v>
      </c>
      <c r="C9" s="27">
        <v>0</v>
      </c>
      <c r="D9" s="27">
        <v>0</v>
      </c>
      <c r="E9" s="27">
        <f>E13+E17</f>
        <v>0</v>
      </c>
      <c r="F9" s="27">
        <v>11</v>
      </c>
      <c r="G9" s="27">
        <v>11</v>
      </c>
      <c r="H9" s="27">
        <v>0</v>
      </c>
      <c r="I9" s="27">
        <v>27</v>
      </c>
      <c r="J9" s="27">
        <v>27</v>
      </c>
      <c r="K9" s="170">
        <f>B9+E9+H9</f>
        <v>0</v>
      </c>
      <c r="L9" s="28">
        <f>C9+F9+I9</f>
        <v>38</v>
      </c>
      <c r="M9" s="174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0</v>
      </c>
      <c r="D10" s="18">
        <f t="shared" si="0"/>
        <v>0</v>
      </c>
      <c r="E10" s="18">
        <f t="shared" ref="E10:H10" si="1">SUM(E8:E9)</f>
        <v>0</v>
      </c>
      <c r="F10" s="18">
        <f t="shared" si="1"/>
        <v>11</v>
      </c>
      <c r="G10" s="18">
        <f t="shared" si="1"/>
        <v>11</v>
      </c>
      <c r="H10" s="18">
        <f t="shared" si="1"/>
        <v>0</v>
      </c>
      <c r="I10" s="18">
        <f t="shared" ref="I10:J10" si="2">SUM(I8:I9)</f>
        <v>27</v>
      </c>
      <c r="J10" s="18">
        <f t="shared" si="2"/>
        <v>27</v>
      </c>
      <c r="K10" s="18">
        <f t="shared" si="0"/>
        <v>0</v>
      </c>
      <c r="L10" s="21">
        <f t="shared" si="0"/>
        <v>38</v>
      </c>
      <c r="M10" s="161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20"/>
      <c r="M11" s="24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26"/>
      <c r="M12" s="110"/>
      <c r="N12" s="8"/>
      <c r="O12" s="8"/>
    </row>
    <row r="13" spans="1:20" ht="35.25" customHeight="1" thickBot="1" x14ac:dyDescent="0.4">
      <c r="A13" s="33" t="s">
        <v>28</v>
      </c>
      <c r="B13" s="162">
        <v>0</v>
      </c>
      <c r="C13" s="162">
        <v>0</v>
      </c>
      <c r="D13" s="162">
        <v>0</v>
      </c>
      <c r="E13" s="162">
        <v>0</v>
      </c>
      <c r="F13" s="162">
        <v>10</v>
      </c>
      <c r="G13" s="162">
        <v>10</v>
      </c>
      <c r="H13" s="162">
        <v>0</v>
      </c>
      <c r="I13" s="162">
        <v>27</v>
      </c>
      <c r="J13" s="162">
        <v>27</v>
      </c>
      <c r="K13" s="171">
        <f>B13+E13+H13</f>
        <v>0</v>
      </c>
      <c r="L13" s="122">
        <f>C13+F13+I13</f>
        <v>37</v>
      </c>
      <c r="M13" s="175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5">
        <f t="shared" ref="B14:D14" si="3">SUM(B13:B13)</f>
        <v>0</v>
      </c>
      <c r="C14" s="25">
        <f t="shared" si="3"/>
        <v>0</v>
      </c>
      <c r="D14" s="25">
        <f t="shared" si="3"/>
        <v>0</v>
      </c>
      <c r="E14" s="25">
        <f t="shared" ref="E14:J14" si="4">SUM(E13:E13)</f>
        <v>0</v>
      </c>
      <c r="F14" s="25">
        <f t="shared" si="4"/>
        <v>10</v>
      </c>
      <c r="G14" s="25">
        <f t="shared" si="4"/>
        <v>10</v>
      </c>
      <c r="H14" s="25">
        <f t="shared" si="4"/>
        <v>0</v>
      </c>
      <c r="I14" s="25">
        <f t="shared" si="4"/>
        <v>27</v>
      </c>
      <c r="J14" s="25">
        <f t="shared" si="4"/>
        <v>27</v>
      </c>
      <c r="K14" s="25">
        <f>SUM(K13:K13)</f>
        <v>0</v>
      </c>
      <c r="L14" s="108">
        <f>SUM(L13:L13)</f>
        <v>37</v>
      </c>
      <c r="M14" s="166">
        <f>SUM(M13:M13)</f>
        <v>37</v>
      </c>
      <c r="N14" s="11"/>
      <c r="O14" s="11"/>
    </row>
    <row r="15" spans="1:20" ht="24.95" customHeight="1" thickBot="1" x14ac:dyDescent="0.4">
      <c r="A15" s="30" t="s">
        <v>25</v>
      </c>
      <c r="B15" s="165"/>
      <c r="C15" s="165"/>
      <c r="D15" s="165"/>
      <c r="E15" s="165"/>
      <c r="F15" s="165"/>
      <c r="G15" s="165"/>
      <c r="H15" s="165"/>
      <c r="I15" s="165"/>
      <c r="J15" s="165"/>
      <c r="K15" s="170"/>
      <c r="L15" s="28"/>
      <c r="M15" s="174"/>
      <c r="N15" s="6"/>
      <c r="O15" s="6"/>
    </row>
    <row r="16" spans="1:20" ht="24.95" customHeight="1" thickBot="1" x14ac:dyDescent="0.4">
      <c r="A16" s="33" t="s">
        <v>28</v>
      </c>
      <c r="B16" s="163">
        <v>0</v>
      </c>
      <c r="C16" s="163">
        <v>0</v>
      </c>
      <c r="D16" s="163">
        <v>0</v>
      </c>
      <c r="E16" s="163">
        <v>0</v>
      </c>
      <c r="F16" s="163">
        <v>1</v>
      </c>
      <c r="G16" s="163">
        <v>1</v>
      </c>
      <c r="H16" s="163">
        <v>0</v>
      </c>
      <c r="I16" s="163">
        <v>0</v>
      </c>
      <c r="J16" s="163">
        <v>0</v>
      </c>
      <c r="K16" s="172">
        <f>B16+E16+H16</f>
        <v>0</v>
      </c>
      <c r="L16" s="109">
        <f>C16+F16+I16</f>
        <v>1</v>
      </c>
      <c r="M16" s="176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5">
        <f t="shared" ref="B17:D17" si="5">SUM(B16:B16)</f>
        <v>0</v>
      </c>
      <c r="C17" s="25">
        <f t="shared" si="5"/>
        <v>0</v>
      </c>
      <c r="D17" s="25">
        <f t="shared" si="5"/>
        <v>0</v>
      </c>
      <c r="E17" s="25">
        <f t="shared" ref="E17:J17" si="6">SUM(E16:E16)</f>
        <v>0</v>
      </c>
      <c r="F17" s="25">
        <f t="shared" si="6"/>
        <v>1</v>
      </c>
      <c r="G17" s="25">
        <f t="shared" si="6"/>
        <v>1</v>
      </c>
      <c r="H17" s="25">
        <f t="shared" si="6"/>
        <v>0</v>
      </c>
      <c r="I17" s="25">
        <f t="shared" si="6"/>
        <v>0</v>
      </c>
      <c r="J17" s="25">
        <f t="shared" si="6"/>
        <v>0</v>
      </c>
      <c r="K17" s="25">
        <f t="shared" ref="K17:M17" si="7">SUM(K16:K16)</f>
        <v>0</v>
      </c>
      <c r="L17" s="108">
        <f t="shared" si="7"/>
        <v>1</v>
      </c>
      <c r="M17" s="166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8">B14</f>
        <v>0</v>
      </c>
      <c r="C18" s="18">
        <f t="shared" si="8"/>
        <v>0</v>
      </c>
      <c r="D18" s="18">
        <f t="shared" si="8"/>
        <v>0</v>
      </c>
      <c r="E18" s="18">
        <f t="shared" ref="E18:H18" si="9">E14</f>
        <v>0</v>
      </c>
      <c r="F18" s="18">
        <f t="shared" si="9"/>
        <v>10</v>
      </c>
      <c r="G18" s="18">
        <f t="shared" si="9"/>
        <v>10</v>
      </c>
      <c r="H18" s="18">
        <f t="shared" si="9"/>
        <v>0</v>
      </c>
      <c r="I18" s="18">
        <f t="shared" si="8"/>
        <v>27</v>
      </c>
      <c r="J18" s="18">
        <f t="shared" si="8"/>
        <v>27</v>
      </c>
      <c r="K18" s="18">
        <f t="shared" si="8"/>
        <v>0</v>
      </c>
      <c r="L18" s="21">
        <f t="shared" si="8"/>
        <v>37</v>
      </c>
      <c r="M18" s="161">
        <f t="shared" si="8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10">B17</f>
        <v>0</v>
      </c>
      <c r="C19" s="18">
        <f t="shared" si="10"/>
        <v>0</v>
      </c>
      <c r="D19" s="18">
        <f t="shared" si="10"/>
        <v>0</v>
      </c>
      <c r="E19" s="18">
        <f t="shared" ref="E19:H19" si="11">E17</f>
        <v>0</v>
      </c>
      <c r="F19" s="18">
        <f t="shared" si="11"/>
        <v>1</v>
      </c>
      <c r="G19" s="18">
        <f t="shared" si="11"/>
        <v>1</v>
      </c>
      <c r="H19" s="18">
        <f t="shared" si="11"/>
        <v>0</v>
      </c>
      <c r="I19" s="18">
        <f t="shared" si="10"/>
        <v>0</v>
      </c>
      <c r="J19" s="18">
        <f t="shared" si="10"/>
        <v>0</v>
      </c>
      <c r="K19" s="18">
        <f t="shared" si="10"/>
        <v>0</v>
      </c>
      <c r="L19" s="21">
        <f t="shared" si="10"/>
        <v>1</v>
      </c>
      <c r="M19" s="161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12">SUM(B18:B19)</f>
        <v>0</v>
      </c>
      <c r="C20" s="19">
        <f t="shared" si="12"/>
        <v>0</v>
      </c>
      <c r="D20" s="19">
        <f t="shared" si="12"/>
        <v>0</v>
      </c>
      <c r="E20" s="19">
        <f t="shared" ref="E20:H20" si="13">SUM(E18:E19)</f>
        <v>0</v>
      </c>
      <c r="F20" s="19">
        <f t="shared" si="13"/>
        <v>11</v>
      </c>
      <c r="G20" s="19">
        <f t="shared" si="13"/>
        <v>11</v>
      </c>
      <c r="H20" s="19">
        <f t="shared" si="13"/>
        <v>0</v>
      </c>
      <c r="I20" s="19">
        <f t="shared" si="12"/>
        <v>27</v>
      </c>
      <c r="J20" s="19">
        <f t="shared" si="12"/>
        <v>27</v>
      </c>
      <c r="K20" s="19">
        <f t="shared" si="12"/>
        <v>0</v>
      </c>
      <c r="L20" s="167">
        <f t="shared" si="12"/>
        <v>38</v>
      </c>
      <c r="M20" s="177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395"/>
      <c r="B23" s="3395"/>
      <c r="C23" s="3395"/>
      <c r="D23" s="3395"/>
      <c r="E23" s="3395"/>
      <c r="F23" s="3395"/>
      <c r="G23" s="3395"/>
      <c r="H23" s="3395"/>
      <c r="I23" s="3395"/>
      <c r="J23" s="3395"/>
      <c r="K23" s="3395"/>
      <c r="L23" s="3395"/>
      <c r="M23" s="3395"/>
      <c r="N23" s="3395"/>
      <c r="O23" s="3395"/>
      <c r="P23" s="339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view="pageBreakPreview" topLeftCell="A7" zoomScale="55" zoomScaleNormal="50" zoomScaleSheetLayoutView="55" workbookViewId="0">
      <selection activeCell="G28" sqref="G28"/>
    </sheetView>
  </sheetViews>
  <sheetFormatPr defaultRowHeight="25.5" x14ac:dyDescent="0.35"/>
  <cols>
    <col min="1" max="1" width="88.85546875" style="354" customWidth="1"/>
    <col min="2" max="2" width="12.7109375" style="354" customWidth="1"/>
    <col min="3" max="3" width="12.85546875" style="354" customWidth="1"/>
    <col min="4" max="4" width="12.28515625" style="354" customWidth="1"/>
    <col min="5" max="5" width="10.28515625" style="354" customWidth="1"/>
    <col min="6" max="6" width="8.7109375" style="354" customWidth="1"/>
    <col min="7" max="7" width="11" style="354" customWidth="1"/>
    <col min="8" max="8" width="13.85546875" style="354" customWidth="1"/>
    <col min="9" max="9" width="10.42578125" style="354" customWidth="1"/>
    <col min="10" max="10" width="12.28515625" style="354" customWidth="1"/>
    <col min="11" max="11" width="11.85546875" style="354" customWidth="1"/>
    <col min="12" max="12" width="9.5703125" style="354" customWidth="1"/>
    <col min="13" max="16" width="12" style="354" customWidth="1"/>
    <col min="17" max="17" width="12.5703125" style="354" customWidth="1"/>
    <col min="18" max="18" width="11" style="354" customWidth="1"/>
    <col min="19" max="19" width="10.85546875" style="354" customWidth="1"/>
    <col min="20" max="21" width="10.7109375" style="354" customWidth="1"/>
    <col min="22" max="22" width="9.140625" style="354"/>
    <col min="23" max="23" width="12.85546875" style="354" customWidth="1"/>
    <col min="24" max="24" width="23.42578125" style="354" customWidth="1"/>
    <col min="25" max="26" width="9.140625" style="354"/>
    <col min="27" max="27" width="10.5703125" style="354" bestFit="1" customWidth="1"/>
    <col min="28" max="28" width="11.28515625" style="354" customWidth="1"/>
    <col min="29" max="256" width="9.140625" style="354"/>
    <col min="257" max="257" width="88.85546875" style="354" customWidth="1"/>
    <col min="258" max="258" width="12.7109375" style="354" customWidth="1"/>
    <col min="259" max="259" width="12.85546875" style="354" customWidth="1"/>
    <col min="260" max="260" width="12.28515625" style="354" customWidth="1"/>
    <col min="261" max="261" width="10.28515625" style="354" customWidth="1"/>
    <col min="262" max="262" width="8.7109375" style="354" customWidth="1"/>
    <col min="263" max="263" width="11" style="354" customWidth="1"/>
    <col min="264" max="264" width="9.42578125" style="354" customWidth="1"/>
    <col min="265" max="265" width="10.42578125" style="354" customWidth="1"/>
    <col min="266" max="266" width="12.28515625" style="354" customWidth="1"/>
    <col min="267" max="268" width="9.5703125" style="354" customWidth="1"/>
    <col min="269" max="272" width="12" style="354" customWidth="1"/>
    <col min="273" max="273" width="12.5703125" style="354" customWidth="1"/>
    <col min="274" max="274" width="11" style="354" customWidth="1"/>
    <col min="275" max="275" width="10.85546875" style="354" customWidth="1"/>
    <col min="276" max="277" width="10.7109375" style="354" customWidth="1"/>
    <col min="278" max="278" width="9.140625" style="354"/>
    <col min="279" max="279" width="12.85546875" style="354" customWidth="1"/>
    <col min="280" max="280" width="23.42578125" style="354" customWidth="1"/>
    <col min="281" max="282" width="9.140625" style="354"/>
    <col min="283" max="283" width="10.5703125" style="354" bestFit="1" customWidth="1"/>
    <col min="284" max="284" width="11.28515625" style="354" customWidth="1"/>
    <col min="285" max="512" width="9.140625" style="354"/>
    <col min="513" max="513" width="88.85546875" style="354" customWidth="1"/>
    <col min="514" max="514" width="12.7109375" style="354" customWidth="1"/>
    <col min="515" max="515" width="12.85546875" style="354" customWidth="1"/>
    <col min="516" max="516" width="12.28515625" style="354" customWidth="1"/>
    <col min="517" max="517" width="10.28515625" style="354" customWidth="1"/>
    <col min="518" max="518" width="8.7109375" style="354" customWidth="1"/>
    <col min="519" max="519" width="11" style="354" customWidth="1"/>
    <col min="520" max="520" width="9.42578125" style="354" customWidth="1"/>
    <col min="521" max="521" width="10.42578125" style="354" customWidth="1"/>
    <col min="522" max="522" width="12.28515625" style="354" customWidth="1"/>
    <col min="523" max="524" width="9.5703125" style="354" customWidth="1"/>
    <col min="525" max="528" width="12" style="354" customWidth="1"/>
    <col min="529" max="529" width="12.5703125" style="354" customWidth="1"/>
    <col min="530" max="530" width="11" style="354" customWidth="1"/>
    <col min="531" max="531" width="10.85546875" style="354" customWidth="1"/>
    <col min="532" max="533" width="10.7109375" style="354" customWidth="1"/>
    <col min="534" max="534" width="9.140625" style="354"/>
    <col min="535" max="535" width="12.85546875" style="354" customWidth="1"/>
    <col min="536" max="536" width="23.42578125" style="354" customWidth="1"/>
    <col min="537" max="538" width="9.140625" style="354"/>
    <col min="539" max="539" width="10.5703125" style="354" bestFit="1" customWidth="1"/>
    <col min="540" max="540" width="11.28515625" style="354" customWidth="1"/>
    <col min="541" max="768" width="9.140625" style="354"/>
    <col min="769" max="769" width="88.85546875" style="354" customWidth="1"/>
    <col min="770" max="770" width="12.7109375" style="354" customWidth="1"/>
    <col min="771" max="771" width="12.85546875" style="354" customWidth="1"/>
    <col min="772" max="772" width="12.28515625" style="354" customWidth="1"/>
    <col min="773" max="773" width="10.28515625" style="354" customWidth="1"/>
    <col min="774" max="774" width="8.7109375" style="354" customWidth="1"/>
    <col min="775" max="775" width="11" style="354" customWidth="1"/>
    <col min="776" max="776" width="9.42578125" style="354" customWidth="1"/>
    <col min="777" max="777" width="10.42578125" style="354" customWidth="1"/>
    <col min="778" max="778" width="12.28515625" style="354" customWidth="1"/>
    <col min="779" max="780" width="9.5703125" style="354" customWidth="1"/>
    <col min="781" max="784" width="12" style="354" customWidth="1"/>
    <col min="785" max="785" width="12.5703125" style="354" customWidth="1"/>
    <col min="786" max="786" width="11" style="354" customWidth="1"/>
    <col min="787" max="787" width="10.85546875" style="354" customWidth="1"/>
    <col min="788" max="789" width="10.7109375" style="354" customWidth="1"/>
    <col min="790" max="790" width="9.140625" style="354"/>
    <col min="791" max="791" width="12.85546875" style="354" customWidth="1"/>
    <col min="792" max="792" width="23.42578125" style="354" customWidth="1"/>
    <col min="793" max="794" width="9.140625" style="354"/>
    <col min="795" max="795" width="10.5703125" style="354" bestFit="1" customWidth="1"/>
    <col min="796" max="796" width="11.28515625" style="354" customWidth="1"/>
    <col min="797" max="1024" width="9.140625" style="354"/>
    <col min="1025" max="1025" width="88.85546875" style="354" customWidth="1"/>
    <col min="1026" max="1026" width="12.7109375" style="354" customWidth="1"/>
    <col min="1027" max="1027" width="12.85546875" style="354" customWidth="1"/>
    <col min="1028" max="1028" width="12.28515625" style="354" customWidth="1"/>
    <col min="1029" max="1029" width="10.28515625" style="354" customWidth="1"/>
    <col min="1030" max="1030" width="8.7109375" style="354" customWidth="1"/>
    <col min="1031" max="1031" width="11" style="354" customWidth="1"/>
    <col min="1032" max="1032" width="9.42578125" style="354" customWidth="1"/>
    <col min="1033" max="1033" width="10.42578125" style="354" customWidth="1"/>
    <col min="1034" max="1034" width="12.28515625" style="354" customWidth="1"/>
    <col min="1035" max="1036" width="9.5703125" style="354" customWidth="1"/>
    <col min="1037" max="1040" width="12" style="354" customWidth="1"/>
    <col min="1041" max="1041" width="12.5703125" style="354" customWidth="1"/>
    <col min="1042" max="1042" width="11" style="354" customWidth="1"/>
    <col min="1043" max="1043" width="10.85546875" style="354" customWidth="1"/>
    <col min="1044" max="1045" width="10.7109375" style="354" customWidth="1"/>
    <col min="1046" max="1046" width="9.140625" style="354"/>
    <col min="1047" max="1047" width="12.85546875" style="354" customWidth="1"/>
    <col min="1048" max="1048" width="23.42578125" style="354" customWidth="1"/>
    <col min="1049" max="1050" width="9.140625" style="354"/>
    <col min="1051" max="1051" width="10.5703125" style="354" bestFit="1" customWidth="1"/>
    <col min="1052" max="1052" width="11.28515625" style="354" customWidth="1"/>
    <col min="1053" max="1280" width="9.140625" style="354"/>
    <col min="1281" max="1281" width="88.85546875" style="354" customWidth="1"/>
    <col min="1282" max="1282" width="12.7109375" style="354" customWidth="1"/>
    <col min="1283" max="1283" width="12.85546875" style="354" customWidth="1"/>
    <col min="1284" max="1284" width="12.28515625" style="354" customWidth="1"/>
    <col min="1285" max="1285" width="10.28515625" style="354" customWidth="1"/>
    <col min="1286" max="1286" width="8.7109375" style="354" customWidth="1"/>
    <col min="1287" max="1287" width="11" style="354" customWidth="1"/>
    <col min="1288" max="1288" width="9.42578125" style="354" customWidth="1"/>
    <col min="1289" max="1289" width="10.42578125" style="354" customWidth="1"/>
    <col min="1290" max="1290" width="12.28515625" style="354" customWidth="1"/>
    <col min="1291" max="1292" width="9.5703125" style="354" customWidth="1"/>
    <col min="1293" max="1296" width="12" style="354" customWidth="1"/>
    <col min="1297" max="1297" width="12.5703125" style="354" customWidth="1"/>
    <col min="1298" max="1298" width="11" style="354" customWidth="1"/>
    <col min="1299" max="1299" width="10.85546875" style="354" customWidth="1"/>
    <col min="1300" max="1301" width="10.7109375" style="354" customWidth="1"/>
    <col min="1302" max="1302" width="9.140625" style="354"/>
    <col min="1303" max="1303" width="12.85546875" style="354" customWidth="1"/>
    <col min="1304" max="1304" width="23.42578125" style="354" customWidth="1"/>
    <col min="1305" max="1306" width="9.140625" style="354"/>
    <col min="1307" max="1307" width="10.5703125" style="354" bestFit="1" customWidth="1"/>
    <col min="1308" max="1308" width="11.28515625" style="354" customWidth="1"/>
    <col min="1309" max="1536" width="9.140625" style="354"/>
    <col min="1537" max="1537" width="88.85546875" style="354" customWidth="1"/>
    <col min="1538" max="1538" width="12.7109375" style="354" customWidth="1"/>
    <col min="1539" max="1539" width="12.85546875" style="354" customWidth="1"/>
    <col min="1540" max="1540" width="12.28515625" style="354" customWidth="1"/>
    <col min="1541" max="1541" width="10.28515625" style="354" customWidth="1"/>
    <col min="1542" max="1542" width="8.7109375" style="354" customWidth="1"/>
    <col min="1543" max="1543" width="11" style="354" customWidth="1"/>
    <col min="1544" max="1544" width="9.42578125" style="354" customWidth="1"/>
    <col min="1545" max="1545" width="10.42578125" style="354" customWidth="1"/>
    <col min="1546" max="1546" width="12.28515625" style="354" customWidth="1"/>
    <col min="1547" max="1548" width="9.5703125" style="354" customWidth="1"/>
    <col min="1549" max="1552" width="12" style="354" customWidth="1"/>
    <col min="1553" max="1553" width="12.5703125" style="354" customWidth="1"/>
    <col min="1554" max="1554" width="11" style="354" customWidth="1"/>
    <col min="1555" max="1555" width="10.85546875" style="354" customWidth="1"/>
    <col min="1556" max="1557" width="10.7109375" style="354" customWidth="1"/>
    <col min="1558" max="1558" width="9.140625" style="354"/>
    <col min="1559" max="1559" width="12.85546875" style="354" customWidth="1"/>
    <col min="1560" max="1560" width="23.42578125" style="354" customWidth="1"/>
    <col min="1561" max="1562" width="9.140625" style="354"/>
    <col min="1563" max="1563" width="10.5703125" style="354" bestFit="1" customWidth="1"/>
    <col min="1564" max="1564" width="11.28515625" style="354" customWidth="1"/>
    <col min="1565" max="1792" width="9.140625" style="354"/>
    <col min="1793" max="1793" width="88.85546875" style="354" customWidth="1"/>
    <col min="1794" max="1794" width="12.7109375" style="354" customWidth="1"/>
    <col min="1795" max="1795" width="12.85546875" style="354" customWidth="1"/>
    <col min="1796" max="1796" width="12.28515625" style="354" customWidth="1"/>
    <col min="1797" max="1797" width="10.28515625" style="354" customWidth="1"/>
    <col min="1798" max="1798" width="8.7109375" style="354" customWidth="1"/>
    <col min="1799" max="1799" width="11" style="354" customWidth="1"/>
    <col min="1800" max="1800" width="9.42578125" style="354" customWidth="1"/>
    <col min="1801" max="1801" width="10.42578125" style="354" customWidth="1"/>
    <col min="1802" max="1802" width="12.28515625" style="354" customWidth="1"/>
    <col min="1803" max="1804" width="9.5703125" style="354" customWidth="1"/>
    <col min="1805" max="1808" width="12" style="354" customWidth="1"/>
    <col min="1809" max="1809" width="12.5703125" style="354" customWidth="1"/>
    <col min="1810" max="1810" width="11" style="354" customWidth="1"/>
    <col min="1811" max="1811" width="10.85546875" style="354" customWidth="1"/>
    <col min="1812" max="1813" width="10.7109375" style="354" customWidth="1"/>
    <col min="1814" max="1814" width="9.140625" style="354"/>
    <col min="1815" max="1815" width="12.85546875" style="354" customWidth="1"/>
    <col min="1816" max="1816" width="23.42578125" style="354" customWidth="1"/>
    <col min="1817" max="1818" width="9.140625" style="354"/>
    <col min="1819" max="1819" width="10.5703125" style="354" bestFit="1" customWidth="1"/>
    <col min="1820" max="1820" width="11.28515625" style="354" customWidth="1"/>
    <col min="1821" max="2048" width="9.140625" style="354"/>
    <col min="2049" max="2049" width="88.85546875" style="354" customWidth="1"/>
    <col min="2050" max="2050" width="12.7109375" style="354" customWidth="1"/>
    <col min="2051" max="2051" width="12.85546875" style="354" customWidth="1"/>
    <col min="2052" max="2052" width="12.28515625" style="354" customWidth="1"/>
    <col min="2053" max="2053" width="10.28515625" style="354" customWidth="1"/>
    <col min="2054" max="2054" width="8.7109375" style="354" customWidth="1"/>
    <col min="2055" max="2055" width="11" style="354" customWidth="1"/>
    <col min="2056" max="2056" width="9.42578125" style="354" customWidth="1"/>
    <col min="2057" max="2057" width="10.42578125" style="354" customWidth="1"/>
    <col min="2058" max="2058" width="12.28515625" style="354" customWidth="1"/>
    <col min="2059" max="2060" width="9.5703125" style="354" customWidth="1"/>
    <col min="2061" max="2064" width="12" style="354" customWidth="1"/>
    <col min="2065" max="2065" width="12.5703125" style="354" customWidth="1"/>
    <col min="2066" max="2066" width="11" style="354" customWidth="1"/>
    <col min="2067" max="2067" width="10.85546875" style="354" customWidth="1"/>
    <col min="2068" max="2069" width="10.7109375" style="354" customWidth="1"/>
    <col min="2070" max="2070" width="9.140625" style="354"/>
    <col min="2071" max="2071" width="12.85546875" style="354" customWidth="1"/>
    <col min="2072" max="2072" width="23.42578125" style="354" customWidth="1"/>
    <col min="2073" max="2074" width="9.140625" style="354"/>
    <col min="2075" max="2075" width="10.5703125" style="354" bestFit="1" customWidth="1"/>
    <col min="2076" max="2076" width="11.28515625" style="354" customWidth="1"/>
    <col min="2077" max="2304" width="9.140625" style="354"/>
    <col min="2305" max="2305" width="88.85546875" style="354" customWidth="1"/>
    <col min="2306" max="2306" width="12.7109375" style="354" customWidth="1"/>
    <col min="2307" max="2307" width="12.85546875" style="354" customWidth="1"/>
    <col min="2308" max="2308" width="12.28515625" style="354" customWidth="1"/>
    <col min="2309" max="2309" width="10.28515625" style="354" customWidth="1"/>
    <col min="2310" max="2310" width="8.7109375" style="354" customWidth="1"/>
    <col min="2311" max="2311" width="11" style="354" customWidth="1"/>
    <col min="2312" max="2312" width="9.42578125" style="354" customWidth="1"/>
    <col min="2313" max="2313" width="10.42578125" style="354" customWidth="1"/>
    <col min="2314" max="2314" width="12.28515625" style="354" customWidth="1"/>
    <col min="2315" max="2316" width="9.5703125" style="354" customWidth="1"/>
    <col min="2317" max="2320" width="12" style="354" customWidth="1"/>
    <col min="2321" max="2321" width="12.5703125" style="354" customWidth="1"/>
    <col min="2322" max="2322" width="11" style="354" customWidth="1"/>
    <col min="2323" max="2323" width="10.85546875" style="354" customWidth="1"/>
    <col min="2324" max="2325" width="10.7109375" style="354" customWidth="1"/>
    <col min="2326" max="2326" width="9.140625" style="354"/>
    <col min="2327" max="2327" width="12.85546875" style="354" customWidth="1"/>
    <col min="2328" max="2328" width="23.42578125" style="354" customWidth="1"/>
    <col min="2329" max="2330" width="9.140625" style="354"/>
    <col min="2331" max="2331" width="10.5703125" style="354" bestFit="1" customWidth="1"/>
    <col min="2332" max="2332" width="11.28515625" style="354" customWidth="1"/>
    <col min="2333" max="2560" width="9.140625" style="354"/>
    <col min="2561" max="2561" width="88.85546875" style="354" customWidth="1"/>
    <col min="2562" max="2562" width="12.7109375" style="354" customWidth="1"/>
    <col min="2563" max="2563" width="12.85546875" style="354" customWidth="1"/>
    <col min="2564" max="2564" width="12.28515625" style="354" customWidth="1"/>
    <col min="2565" max="2565" width="10.28515625" style="354" customWidth="1"/>
    <col min="2566" max="2566" width="8.7109375" style="354" customWidth="1"/>
    <col min="2567" max="2567" width="11" style="354" customWidth="1"/>
    <col min="2568" max="2568" width="9.42578125" style="354" customWidth="1"/>
    <col min="2569" max="2569" width="10.42578125" style="354" customWidth="1"/>
    <col min="2570" max="2570" width="12.28515625" style="354" customWidth="1"/>
    <col min="2571" max="2572" width="9.5703125" style="354" customWidth="1"/>
    <col min="2573" max="2576" width="12" style="354" customWidth="1"/>
    <col min="2577" max="2577" width="12.5703125" style="354" customWidth="1"/>
    <col min="2578" max="2578" width="11" style="354" customWidth="1"/>
    <col min="2579" max="2579" width="10.85546875" style="354" customWidth="1"/>
    <col min="2580" max="2581" width="10.7109375" style="354" customWidth="1"/>
    <col min="2582" max="2582" width="9.140625" style="354"/>
    <col min="2583" max="2583" width="12.85546875" style="354" customWidth="1"/>
    <col min="2584" max="2584" width="23.42578125" style="354" customWidth="1"/>
    <col min="2585" max="2586" width="9.140625" style="354"/>
    <col min="2587" max="2587" width="10.5703125" style="354" bestFit="1" customWidth="1"/>
    <col min="2588" max="2588" width="11.28515625" style="354" customWidth="1"/>
    <col min="2589" max="2816" width="9.140625" style="354"/>
    <col min="2817" max="2817" width="88.85546875" style="354" customWidth="1"/>
    <col min="2818" max="2818" width="12.7109375" style="354" customWidth="1"/>
    <col min="2819" max="2819" width="12.85546875" style="354" customWidth="1"/>
    <col min="2820" max="2820" width="12.28515625" style="354" customWidth="1"/>
    <col min="2821" max="2821" width="10.28515625" style="354" customWidth="1"/>
    <col min="2822" max="2822" width="8.7109375" style="354" customWidth="1"/>
    <col min="2823" max="2823" width="11" style="354" customWidth="1"/>
    <col min="2824" max="2824" width="9.42578125" style="354" customWidth="1"/>
    <col min="2825" max="2825" width="10.42578125" style="354" customWidth="1"/>
    <col min="2826" max="2826" width="12.28515625" style="354" customWidth="1"/>
    <col min="2827" max="2828" width="9.5703125" style="354" customWidth="1"/>
    <col min="2829" max="2832" width="12" style="354" customWidth="1"/>
    <col min="2833" max="2833" width="12.5703125" style="354" customWidth="1"/>
    <col min="2834" max="2834" width="11" style="354" customWidth="1"/>
    <col min="2835" max="2835" width="10.85546875" style="354" customWidth="1"/>
    <col min="2836" max="2837" width="10.7109375" style="354" customWidth="1"/>
    <col min="2838" max="2838" width="9.140625" style="354"/>
    <col min="2839" max="2839" width="12.85546875" style="354" customWidth="1"/>
    <col min="2840" max="2840" width="23.42578125" style="354" customWidth="1"/>
    <col min="2841" max="2842" width="9.140625" style="354"/>
    <col min="2843" max="2843" width="10.5703125" style="354" bestFit="1" customWidth="1"/>
    <col min="2844" max="2844" width="11.28515625" style="354" customWidth="1"/>
    <col min="2845" max="3072" width="9.140625" style="354"/>
    <col min="3073" max="3073" width="88.85546875" style="354" customWidth="1"/>
    <col min="3074" max="3074" width="12.7109375" style="354" customWidth="1"/>
    <col min="3075" max="3075" width="12.85546875" style="354" customWidth="1"/>
    <col min="3076" max="3076" width="12.28515625" style="354" customWidth="1"/>
    <col min="3077" max="3077" width="10.28515625" style="354" customWidth="1"/>
    <col min="3078" max="3078" width="8.7109375" style="354" customWidth="1"/>
    <col min="3079" max="3079" width="11" style="354" customWidth="1"/>
    <col min="3080" max="3080" width="9.42578125" style="354" customWidth="1"/>
    <col min="3081" max="3081" width="10.42578125" style="354" customWidth="1"/>
    <col min="3082" max="3082" width="12.28515625" style="354" customWidth="1"/>
    <col min="3083" max="3084" width="9.5703125" style="354" customWidth="1"/>
    <col min="3085" max="3088" width="12" style="354" customWidth="1"/>
    <col min="3089" max="3089" width="12.5703125" style="354" customWidth="1"/>
    <col min="3090" max="3090" width="11" style="354" customWidth="1"/>
    <col min="3091" max="3091" width="10.85546875" style="354" customWidth="1"/>
    <col min="3092" max="3093" width="10.7109375" style="354" customWidth="1"/>
    <col min="3094" max="3094" width="9.140625" style="354"/>
    <col min="3095" max="3095" width="12.85546875" style="354" customWidth="1"/>
    <col min="3096" max="3096" width="23.42578125" style="354" customWidth="1"/>
    <col min="3097" max="3098" width="9.140625" style="354"/>
    <col min="3099" max="3099" width="10.5703125" style="354" bestFit="1" customWidth="1"/>
    <col min="3100" max="3100" width="11.28515625" style="354" customWidth="1"/>
    <col min="3101" max="3328" width="9.140625" style="354"/>
    <col min="3329" max="3329" width="88.85546875" style="354" customWidth="1"/>
    <col min="3330" max="3330" width="12.7109375" style="354" customWidth="1"/>
    <col min="3331" max="3331" width="12.85546875" style="354" customWidth="1"/>
    <col min="3332" max="3332" width="12.28515625" style="354" customWidth="1"/>
    <col min="3333" max="3333" width="10.28515625" style="354" customWidth="1"/>
    <col min="3334" max="3334" width="8.7109375" style="354" customWidth="1"/>
    <col min="3335" max="3335" width="11" style="354" customWidth="1"/>
    <col min="3336" max="3336" width="9.42578125" style="354" customWidth="1"/>
    <col min="3337" max="3337" width="10.42578125" style="354" customWidth="1"/>
    <col min="3338" max="3338" width="12.28515625" style="354" customWidth="1"/>
    <col min="3339" max="3340" width="9.5703125" style="354" customWidth="1"/>
    <col min="3341" max="3344" width="12" style="354" customWidth="1"/>
    <col min="3345" max="3345" width="12.5703125" style="354" customWidth="1"/>
    <col min="3346" max="3346" width="11" style="354" customWidth="1"/>
    <col min="3347" max="3347" width="10.85546875" style="354" customWidth="1"/>
    <col min="3348" max="3349" width="10.7109375" style="354" customWidth="1"/>
    <col min="3350" max="3350" width="9.140625" style="354"/>
    <col min="3351" max="3351" width="12.85546875" style="354" customWidth="1"/>
    <col min="3352" max="3352" width="23.42578125" style="354" customWidth="1"/>
    <col min="3353" max="3354" width="9.140625" style="354"/>
    <col min="3355" max="3355" width="10.5703125" style="354" bestFit="1" customWidth="1"/>
    <col min="3356" max="3356" width="11.28515625" style="354" customWidth="1"/>
    <col min="3357" max="3584" width="9.140625" style="354"/>
    <col min="3585" max="3585" width="88.85546875" style="354" customWidth="1"/>
    <col min="3586" max="3586" width="12.7109375" style="354" customWidth="1"/>
    <col min="3587" max="3587" width="12.85546875" style="354" customWidth="1"/>
    <col min="3588" max="3588" width="12.28515625" style="354" customWidth="1"/>
    <col min="3589" max="3589" width="10.28515625" style="354" customWidth="1"/>
    <col min="3590" max="3590" width="8.7109375" style="354" customWidth="1"/>
    <col min="3591" max="3591" width="11" style="354" customWidth="1"/>
    <col min="3592" max="3592" width="9.42578125" style="354" customWidth="1"/>
    <col min="3593" max="3593" width="10.42578125" style="354" customWidth="1"/>
    <col min="3594" max="3594" width="12.28515625" style="354" customWidth="1"/>
    <col min="3595" max="3596" width="9.5703125" style="354" customWidth="1"/>
    <col min="3597" max="3600" width="12" style="354" customWidth="1"/>
    <col min="3601" max="3601" width="12.5703125" style="354" customWidth="1"/>
    <col min="3602" max="3602" width="11" style="354" customWidth="1"/>
    <col min="3603" max="3603" width="10.85546875" style="354" customWidth="1"/>
    <col min="3604" max="3605" width="10.7109375" style="354" customWidth="1"/>
    <col min="3606" max="3606" width="9.140625" style="354"/>
    <col min="3607" max="3607" width="12.85546875" style="354" customWidth="1"/>
    <col min="3608" max="3608" width="23.42578125" style="354" customWidth="1"/>
    <col min="3609" max="3610" width="9.140625" style="354"/>
    <col min="3611" max="3611" width="10.5703125" style="354" bestFit="1" customWidth="1"/>
    <col min="3612" max="3612" width="11.28515625" style="354" customWidth="1"/>
    <col min="3613" max="3840" width="9.140625" style="354"/>
    <col min="3841" max="3841" width="88.85546875" style="354" customWidth="1"/>
    <col min="3842" max="3842" width="12.7109375" style="354" customWidth="1"/>
    <col min="3843" max="3843" width="12.85546875" style="354" customWidth="1"/>
    <col min="3844" max="3844" width="12.28515625" style="354" customWidth="1"/>
    <col min="3845" max="3845" width="10.28515625" style="354" customWidth="1"/>
    <col min="3846" max="3846" width="8.7109375" style="354" customWidth="1"/>
    <col min="3847" max="3847" width="11" style="354" customWidth="1"/>
    <col min="3848" max="3848" width="9.42578125" style="354" customWidth="1"/>
    <col min="3849" max="3849" width="10.42578125" style="354" customWidth="1"/>
    <col min="3850" max="3850" width="12.28515625" style="354" customWidth="1"/>
    <col min="3851" max="3852" width="9.5703125" style="354" customWidth="1"/>
    <col min="3853" max="3856" width="12" style="354" customWidth="1"/>
    <col min="3857" max="3857" width="12.5703125" style="354" customWidth="1"/>
    <col min="3858" max="3858" width="11" style="354" customWidth="1"/>
    <col min="3859" max="3859" width="10.85546875" style="354" customWidth="1"/>
    <col min="3860" max="3861" width="10.7109375" style="354" customWidth="1"/>
    <col min="3862" max="3862" width="9.140625" style="354"/>
    <col min="3863" max="3863" width="12.85546875" style="354" customWidth="1"/>
    <col min="3864" max="3864" width="23.42578125" style="354" customWidth="1"/>
    <col min="3865" max="3866" width="9.140625" style="354"/>
    <col min="3867" max="3867" width="10.5703125" style="354" bestFit="1" customWidth="1"/>
    <col min="3868" max="3868" width="11.28515625" style="354" customWidth="1"/>
    <col min="3869" max="4096" width="9.140625" style="354"/>
    <col min="4097" max="4097" width="88.85546875" style="354" customWidth="1"/>
    <col min="4098" max="4098" width="12.7109375" style="354" customWidth="1"/>
    <col min="4099" max="4099" width="12.85546875" style="354" customWidth="1"/>
    <col min="4100" max="4100" width="12.28515625" style="354" customWidth="1"/>
    <col min="4101" max="4101" width="10.28515625" style="354" customWidth="1"/>
    <col min="4102" max="4102" width="8.7109375" style="354" customWidth="1"/>
    <col min="4103" max="4103" width="11" style="354" customWidth="1"/>
    <col min="4104" max="4104" width="9.42578125" style="354" customWidth="1"/>
    <col min="4105" max="4105" width="10.42578125" style="354" customWidth="1"/>
    <col min="4106" max="4106" width="12.28515625" style="354" customWidth="1"/>
    <col min="4107" max="4108" width="9.5703125" style="354" customWidth="1"/>
    <col min="4109" max="4112" width="12" style="354" customWidth="1"/>
    <col min="4113" max="4113" width="12.5703125" style="354" customWidth="1"/>
    <col min="4114" max="4114" width="11" style="354" customWidth="1"/>
    <col min="4115" max="4115" width="10.85546875" style="354" customWidth="1"/>
    <col min="4116" max="4117" width="10.7109375" style="354" customWidth="1"/>
    <col min="4118" max="4118" width="9.140625" style="354"/>
    <col min="4119" max="4119" width="12.85546875" style="354" customWidth="1"/>
    <col min="4120" max="4120" width="23.42578125" style="354" customWidth="1"/>
    <col min="4121" max="4122" width="9.140625" style="354"/>
    <col min="4123" max="4123" width="10.5703125" style="354" bestFit="1" customWidth="1"/>
    <col min="4124" max="4124" width="11.28515625" style="354" customWidth="1"/>
    <col min="4125" max="4352" width="9.140625" style="354"/>
    <col min="4353" max="4353" width="88.85546875" style="354" customWidth="1"/>
    <col min="4354" max="4354" width="12.7109375" style="354" customWidth="1"/>
    <col min="4355" max="4355" width="12.85546875" style="354" customWidth="1"/>
    <col min="4356" max="4356" width="12.28515625" style="354" customWidth="1"/>
    <col min="4357" max="4357" width="10.28515625" style="354" customWidth="1"/>
    <col min="4358" max="4358" width="8.7109375" style="354" customWidth="1"/>
    <col min="4359" max="4359" width="11" style="354" customWidth="1"/>
    <col min="4360" max="4360" width="9.42578125" style="354" customWidth="1"/>
    <col min="4361" max="4361" width="10.42578125" style="354" customWidth="1"/>
    <col min="4362" max="4362" width="12.28515625" style="354" customWidth="1"/>
    <col min="4363" max="4364" width="9.5703125" style="354" customWidth="1"/>
    <col min="4365" max="4368" width="12" style="354" customWidth="1"/>
    <col min="4369" max="4369" width="12.5703125" style="354" customWidth="1"/>
    <col min="4370" max="4370" width="11" style="354" customWidth="1"/>
    <col min="4371" max="4371" width="10.85546875" style="354" customWidth="1"/>
    <col min="4372" max="4373" width="10.7109375" style="354" customWidth="1"/>
    <col min="4374" max="4374" width="9.140625" style="354"/>
    <col min="4375" max="4375" width="12.85546875" style="354" customWidth="1"/>
    <col min="4376" max="4376" width="23.42578125" style="354" customWidth="1"/>
    <col min="4377" max="4378" width="9.140625" style="354"/>
    <col min="4379" max="4379" width="10.5703125" style="354" bestFit="1" customWidth="1"/>
    <col min="4380" max="4380" width="11.28515625" style="354" customWidth="1"/>
    <col min="4381" max="4608" width="9.140625" style="354"/>
    <col min="4609" max="4609" width="88.85546875" style="354" customWidth="1"/>
    <col min="4610" max="4610" width="12.7109375" style="354" customWidth="1"/>
    <col min="4611" max="4611" width="12.85546875" style="354" customWidth="1"/>
    <col min="4612" max="4612" width="12.28515625" style="354" customWidth="1"/>
    <col min="4613" max="4613" width="10.28515625" style="354" customWidth="1"/>
    <col min="4614" max="4614" width="8.7109375" style="354" customWidth="1"/>
    <col min="4615" max="4615" width="11" style="354" customWidth="1"/>
    <col min="4616" max="4616" width="9.42578125" style="354" customWidth="1"/>
    <col min="4617" max="4617" width="10.42578125" style="354" customWidth="1"/>
    <col min="4618" max="4618" width="12.28515625" style="354" customWidth="1"/>
    <col min="4619" max="4620" width="9.5703125" style="354" customWidth="1"/>
    <col min="4621" max="4624" width="12" style="354" customWidth="1"/>
    <col min="4625" max="4625" width="12.5703125" style="354" customWidth="1"/>
    <col min="4626" max="4626" width="11" style="354" customWidth="1"/>
    <col min="4627" max="4627" width="10.85546875" style="354" customWidth="1"/>
    <col min="4628" max="4629" width="10.7109375" style="354" customWidth="1"/>
    <col min="4630" max="4630" width="9.140625" style="354"/>
    <col min="4631" max="4631" width="12.85546875" style="354" customWidth="1"/>
    <col min="4632" max="4632" width="23.42578125" style="354" customWidth="1"/>
    <col min="4633" max="4634" width="9.140625" style="354"/>
    <col min="4635" max="4635" width="10.5703125" style="354" bestFit="1" customWidth="1"/>
    <col min="4636" max="4636" width="11.28515625" style="354" customWidth="1"/>
    <col min="4637" max="4864" width="9.140625" style="354"/>
    <col min="4865" max="4865" width="88.85546875" style="354" customWidth="1"/>
    <col min="4866" max="4866" width="12.7109375" style="354" customWidth="1"/>
    <col min="4867" max="4867" width="12.85546875" style="354" customWidth="1"/>
    <col min="4868" max="4868" width="12.28515625" style="354" customWidth="1"/>
    <col min="4869" max="4869" width="10.28515625" style="354" customWidth="1"/>
    <col min="4870" max="4870" width="8.7109375" style="354" customWidth="1"/>
    <col min="4871" max="4871" width="11" style="354" customWidth="1"/>
    <col min="4872" max="4872" width="9.42578125" style="354" customWidth="1"/>
    <col min="4873" max="4873" width="10.42578125" style="354" customWidth="1"/>
    <col min="4874" max="4874" width="12.28515625" style="354" customWidth="1"/>
    <col min="4875" max="4876" width="9.5703125" style="354" customWidth="1"/>
    <col min="4877" max="4880" width="12" style="354" customWidth="1"/>
    <col min="4881" max="4881" width="12.5703125" style="354" customWidth="1"/>
    <col min="4882" max="4882" width="11" style="354" customWidth="1"/>
    <col min="4883" max="4883" width="10.85546875" style="354" customWidth="1"/>
    <col min="4884" max="4885" width="10.7109375" style="354" customWidth="1"/>
    <col min="4886" max="4886" width="9.140625" style="354"/>
    <col min="4887" max="4887" width="12.85546875" style="354" customWidth="1"/>
    <col min="4888" max="4888" width="23.42578125" style="354" customWidth="1"/>
    <col min="4889" max="4890" width="9.140625" style="354"/>
    <col min="4891" max="4891" width="10.5703125" style="354" bestFit="1" customWidth="1"/>
    <col min="4892" max="4892" width="11.28515625" style="354" customWidth="1"/>
    <col min="4893" max="5120" width="9.140625" style="354"/>
    <col min="5121" max="5121" width="88.85546875" style="354" customWidth="1"/>
    <col min="5122" max="5122" width="12.7109375" style="354" customWidth="1"/>
    <col min="5123" max="5123" width="12.85546875" style="354" customWidth="1"/>
    <col min="5124" max="5124" width="12.28515625" style="354" customWidth="1"/>
    <col min="5125" max="5125" width="10.28515625" style="354" customWidth="1"/>
    <col min="5126" max="5126" width="8.7109375" style="354" customWidth="1"/>
    <col min="5127" max="5127" width="11" style="354" customWidth="1"/>
    <col min="5128" max="5128" width="9.42578125" style="354" customWidth="1"/>
    <col min="5129" max="5129" width="10.42578125" style="354" customWidth="1"/>
    <col min="5130" max="5130" width="12.28515625" style="354" customWidth="1"/>
    <col min="5131" max="5132" width="9.5703125" style="354" customWidth="1"/>
    <col min="5133" max="5136" width="12" style="354" customWidth="1"/>
    <col min="5137" max="5137" width="12.5703125" style="354" customWidth="1"/>
    <col min="5138" max="5138" width="11" style="354" customWidth="1"/>
    <col min="5139" max="5139" width="10.85546875" style="354" customWidth="1"/>
    <col min="5140" max="5141" width="10.7109375" style="354" customWidth="1"/>
    <col min="5142" max="5142" width="9.140625" style="354"/>
    <col min="5143" max="5143" width="12.85546875" style="354" customWidth="1"/>
    <col min="5144" max="5144" width="23.42578125" style="354" customWidth="1"/>
    <col min="5145" max="5146" width="9.140625" style="354"/>
    <col min="5147" max="5147" width="10.5703125" style="354" bestFit="1" customWidth="1"/>
    <col min="5148" max="5148" width="11.28515625" style="354" customWidth="1"/>
    <col min="5149" max="5376" width="9.140625" style="354"/>
    <col min="5377" max="5377" width="88.85546875" style="354" customWidth="1"/>
    <col min="5378" max="5378" width="12.7109375" style="354" customWidth="1"/>
    <col min="5379" max="5379" width="12.85546875" style="354" customWidth="1"/>
    <col min="5380" max="5380" width="12.28515625" style="354" customWidth="1"/>
    <col min="5381" max="5381" width="10.28515625" style="354" customWidth="1"/>
    <col min="5382" max="5382" width="8.7109375" style="354" customWidth="1"/>
    <col min="5383" max="5383" width="11" style="354" customWidth="1"/>
    <col min="5384" max="5384" width="9.42578125" style="354" customWidth="1"/>
    <col min="5385" max="5385" width="10.42578125" style="354" customWidth="1"/>
    <col min="5386" max="5386" width="12.28515625" style="354" customWidth="1"/>
    <col min="5387" max="5388" width="9.5703125" style="354" customWidth="1"/>
    <col min="5389" max="5392" width="12" style="354" customWidth="1"/>
    <col min="5393" max="5393" width="12.5703125" style="354" customWidth="1"/>
    <col min="5394" max="5394" width="11" style="354" customWidth="1"/>
    <col min="5395" max="5395" width="10.85546875" style="354" customWidth="1"/>
    <col min="5396" max="5397" width="10.7109375" style="354" customWidth="1"/>
    <col min="5398" max="5398" width="9.140625" style="354"/>
    <col min="5399" max="5399" width="12.85546875" style="354" customWidth="1"/>
    <col min="5400" max="5400" width="23.42578125" style="354" customWidth="1"/>
    <col min="5401" max="5402" width="9.140625" style="354"/>
    <col min="5403" max="5403" width="10.5703125" style="354" bestFit="1" customWidth="1"/>
    <col min="5404" max="5404" width="11.28515625" style="354" customWidth="1"/>
    <col min="5405" max="5632" width="9.140625" style="354"/>
    <col min="5633" max="5633" width="88.85546875" style="354" customWidth="1"/>
    <col min="5634" max="5634" width="12.7109375" style="354" customWidth="1"/>
    <col min="5635" max="5635" width="12.85546875" style="354" customWidth="1"/>
    <col min="5636" max="5636" width="12.28515625" style="354" customWidth="1"/>
    <col min="5637" max="5637" width="10.28515625" style="354" customWidth="1"/>
    <col min="5638" max="5638" width="8.7109375" style="354" customWidth="1"/>
    <col min="5639" max="5639" width="11" style="354" customWidth="1"/>
    <col min="5640" max="5640" width="9.42578125" style="354" customWidth="1"/>
    <col min="5641" max="5641" width="10.42578125" style="354" customWidth="1"/>
    <col min="5642" max="5642" width="12.28515625" style="354" customWidth="1"/>
    <col min="5643" max="5644" width="9.5703125" style="354" customWidth="1"/>
    <col min="5645" max="5648" width="12" style="354" customWidth="1"/>
    <col min="5649" max="5649" width="12.5703125" style="354" customWidth="1"/>
    <col min="5650" max="5650" width="11" style="354" customWidth="1"/>
    <col min="5651" max="5651" width="10.85546875" style="354" customWidth="1"/>
    <col min="5652" max="5653" width="10.7109375" style="354" customWidth="1"/>
    <col min="5654" max="5654" width="9.140625" style="354"/>
    <col min="5655" max="5655" width="12.85546875" style="354" customWidth="1"/>
    <col min="5656" max="5656" width="23.42578125" style="354" customWidth="1"/>
    <col min="5657" max="5658" width="9.140625" style="354"/>
    <col min="5659" max="5659" width="10.5703125" style="354" bestFit="1" customWidth="1"/>
    <col min="5660" max="5660" width="11.28515625" style="354" customWidth="1"/>
    <col min="5661" max="5888" width="9.140625" style="354"/>
    <col min="5889" max="5889" width="88.85546875" style="354" customWidth="1"/>
    <col min="5890" max="5890" width="12.7109375" style="354" customWidth="1"/>
    <col min="5891" max="5891" width="12.85546875" style="354" customWidth="1"/>
    <col min="5892" max="5892" width="12.28515625" style="354" customWidth="1"/>
    <col min="5893" max="5893" width="10.28515625" style="354" customWidth="1"/>
    <col min="5894" max="5894" width="8.7109375" style="354" customWidth="1"/>
    <col min="5895" max="5895" width="11" style="354" customWidth="1"/>
    <col min="5896" max="5896" width="9.42578125" style="354" customWidth="1"/>
    <col min="5897" max="5897" width="10.42578125" style="354" customWidth="1"/>
    <col min="5898" max="5898" width="12.28515625" style="354" customWidth="1"/>
    <col min="5899" max="5900" width="9.5703125" style="354" customWidth="1"/>
    <col min="5901" max="5904" width="12" style="354" customWidth="1"/>
    <col min="5905" max="5905" width="12.5703125" style="354" customWidth="1"/>
    <col min="5906" max="5906" width="11" style="354" customWidth="1"/>
    <col min="5907" max="5907" width="10.85546875" style="354" customWidth="1"/>
    <col min="5908" max="5909" width="10.7109375" style="354" customWidth="1"/>
    <col min="5910" max="5910" width="9.140625" style="354"/>
    <col min="5911" max="5911" width="12.85546875" style="354" customWidth="1"/>
    <col min="5912" max="5912" width="23.42578125" style="354" customWidth="1"/>
    <col min="5913" max="5914" width="9.140625" style="354"/>
    <col min="5915" max="5915" width="10.5703125" style="354" bestFit="1" customWidth="1"/>
    <col min="5916" max="5916" width="11.28515625" style="354" customWidth="1"/>
    <col min="5917" max="6144" width="9.140625" style="354"/>
    <col min="6145" max="6145" width="88.85546875" style="354" customWidth="1"/>
    <col min="6146" max="6146" width="12.7109375" style="354" customWidth="1"/>
    <col min="6147" max="6147" width="12.85546875" style="354" customWidth="1"/>
    <col min="6148" max="6148" width="12.28515625" style="354" customWidth="1"/>
    <col min="6149" max="6149" width="10.28515625" style="354" customWidth="1"/>
    <col min="6150" max="6150" width="8.7109375" style="354" customWidth="1"/>
    <col min="6151" max="6151" width="11" style="354" customWidth="1"/>
    <col min="6152" max="6152" width="9.42578125" style="354" customWidth="1"/>
    <col min="6153" max="6153" width="10.42578125" style="354" customWidth="1"/>
    <col min="6154" max="6154" width="12.28515625" style="354" customWidth="1"/>
    <col min="6155" max="6156" width="9.5703125" style="354" customWidth="1"/>
    <col min="6157" max="6160" width="12" style="354" customWidth="1"/>
    <col min="6161" max="6161" width="12.5703125" style="354" customWidth="1"/>
    <col min="6162" max="6162" width="11" style="354" customWidth="1"/>
    <col min="6163" max="6163" width="10.85546875" style="354" customWidth="1"/>
    <col min="6164" max="6165" width="10.7109375" style="354" customWidth="1"/>
    <col min="6166" max="6166" width="9.140625" style="354"/>
    <col min="6167" max="6167" width="12.85546875" style="354" customWidth="1"/>
    <col min="6168" max="6168" width="23.42578125" style="354" customWidth="1"/>
    <col min="6169" max="6170" width="9.140625" style="354"/>
    <col min="6171" max="6171" width="10.5703125" style="354" bestFit="1" customWidth="1"/>
    <col min="6172" max="6172" width="11.28515625" style="354" customWidth="1"/>
    <col min="6173" max="6400" width="9.140625" style="354"/>
    <col min="6401" max="6401" width="88.85546875" style="354" customWidth="1"/>
    <col min="6402" max="6402" width="12.7109375" style="354" customWidth="1"/>
    <col min="6403" max="6403" width="12.85546875" style="354" customWidth="1"/>
    <col min="6404" max="6404" width="12.28515625" style="354" customWidth="1"/>
    <col min="6405" max="6405" width="10.28515625" style="354" customWidth="1"/>
    <col min="6406" max="6406" width="8.7109375" style="354" customWidth="1"/>
    <col min="6407" max="6407" width="11" style="354" customWidth="1"/>
    <col min="6408" max="6408" width="9.42578125" style="354" customWidth="1"/>
    <col min="6409" max="6409" width="10.42578125" style="354" customWidth="1"/>
    <col min="6410" max="6410" width="12.28515625" style="354" customWidth="1"/>
    <col min="6411" max="6412" width="9.5703125" style="354" customWidth="1"/>
    <col min="6413" max="6416" width="12" style="354" customWidth="1"/>
    <col min="6417" max="6417" width="12.5703125" style="354" customWidth="1"/>
    <col min="6418" max="6418" width="11" style="354" customWidth="1"/>
    <col min="6419" max="6419" width="10.85546875" style="354" customWidth="1"/>
    <col min="6420" max="6421" width="10.7109375" style="354" customWidth="1"/>
    <col min="6422" max="6422" width="9.140625" style="354"/>
    <col min="6423" max="6423" width="12.85546875" style="354" customWidth="1"/>
    <col min="6424" max="6424" width="23.42578125" style="354" customWidth="1"/>
    <col min="6425" max="6426" width="9.140625" style="354"/>
    <col min="6427" max="6427" width="10.5703125" style="354" bestFit="1" customWidth="1"/>
    <col min="6428" max="6428" width="11.28515625" style="354" customWidth="1"/>
    <col min="6429" max="6656" width="9.140625" style="354"/>
    <col min="6657" max="6657" width="88.85546875" style="354" customWidth="1"/>
    <col min="6658" max="6658" width="12.7109375" style="354" customWidth="1"/>
    <col min="6659" max="6659" width="12.85546875" style="354" customWidth="1"/>
    <col min="6660" max="6660" width="12.28515625" style="354" customWidth="1"/>
    <col min="6661" max="6661" width="10.28515625" style="354" customWidth="1"/>
    <col min="6662" max="6662" width="8.7109375" style="354" customWidth="1"/>
    <col min="6663" max="6663" width="11" style="354" customWidth="1"/>
    <col min="6664" max="6664" width="9.42578125" style="354" customWidth="1"/>
    <col min="6665" max="6665" width="10.42578125" style="354" customWidth="1"/>
    <col min="6666" max="6666" width="12.28515625" style="354" customWidth="1"/>
    <col min="6667" max="6668" width="9.5703125" style="354" customWidth="1"/>
    <col min="6669" max="6672" width="12" style="354" customWidth="1"/>
    <col min="6673" max="6673" width="12.5703125" style="354" customWidth="1"/>
    <col min="6674" max="6674" width="11" style="354" customWidth="1"/>
    <col min="6675" max="6675" width="10.85546875" style="354" customWidth="1"/>
    <col min="6676" max="6677" width="10.7109375" style="354" customWidth="1"/>
    <col min="6678" max="6678" width="9.140625" style="354"/>
    <col min="6679" max="6679" width="12.85546875" style="354" customWidth="1"/>
    <col min="6680" max="6680" width="23.42578125" style="354" customWidth="1"/>
    <col min="6681" max="6682" width="9.140625" style="354"/>
    <col min="6683" max="6683" width="10.5703125" style="354" bestFit="1" customWidth="1"/>
    <col min="6684" max="6684" width="11.28515625" style="354" customWidth="1"/>
    <col min="6685" max="6912" width="9.140625" style="354"/>
    <col min="6913" max="6913" width="88.85546875" style="354" customWidth="1"/>
    <col min="6914" max="6914" width="12.7109375" style="354" customWidth="1"/>
    <col min="6915" max="6915" width="12.85546875" style="354" customWidth="1"/>
    <col min="6916" max="6916" width="12.28515625" style="354" customWidth="1"/>
    <col min="6917" max="6917" width="10.28515625" style="354" customWidth="1"/>
    <col min="6918" max="6918" width="8.7109375" style="354" customWidth="1"/>
    <col min="6919" max="6919" width="11" style="354" customWidth="1"/>
    <col min="6920" max="6920" width="9.42578125" style="354" customWidth="1"/>
    <col min="6921" max="6921" width="10.42578125" style="354" customWidth="1"/>
    <col min="6922" max="6922" width="12.28515625" style="354" customWidth="1"/>
    <col min="6923" max="6924" width="9.5703125" style="354" customWidth="1"/>
    <col min="6925" max="6928" width="12" style="354" customWidth="1"/>
    <col min="6929" max="6929" width="12.5703125" style="354" customWidth="1"/>
    <col min="6930" max="6930" width="11" style="354" customWidth="1"/>
    <col min="6931" max="6931" width="10.85546875" style="354" customWidth="1"/>
    <col min="6932" max="6933" width="10.7109375" style="354" customWidth="1"/>
    <col min="6934" max="6934" width="9.140625" style="354"/>
    <col min="6935" max="6935" width="12.85546875" style="354" customWidth="1"/>
    <col min="6936" max="6936" width="23.42578125" style="354" customWidth="1"/>
    <col min="6937" max="6938" width="9.140625" style="354"/>
    <col min="6939" max="6939" width="10.5703125" style="354" bestFit="1" customWidth="1"/>
    <col min="6940" max="6940" width="11.28515625" style="354" customWidth="1"/>
    <col min="6941" max="7168" width="9.140625" style="354"/>
    <col min="7169" max="7169" width="88.85546875" style="354" customWidth="1"/>
    <col min="7170" max="7170" width="12.7109375" style="354" customWidth="1"/>
    <col min="7171" max="7171" width="12.85546875" style="354" customWidth="1"/>
    <col min="7172" max="7172" width="12.28515625" style="354" customWidth="1"/>
    <col min="7173" max="7173" width="10.28515625" style="354" customWidth="1"/>
    <col min="7174" max="7174" width="8.7109375" style="354" customWidth="1"/>
    <col min="7175" max="7175" width="11" style="354" customWidth="1"/>
    <col min="7176" max="7176" width="9.42578125" style="354" customWidth="1"/>
    <col min="7177" max="7177" width="10.42578125" style="354" customWidth="1"/>
    <col min="7178" max="7178" width="12.28515625" style="354" customWidth="1"/>
    <col min="7179" max="7180" width="9.5703125" style="354" customWidth="1"/>
    <col min="7181" max="7184" width="12" style="354" customWidth="1"/>
    <col min="7185" max="7185" width="12.5703125" style="354" customWidth="1"/>
    <col min="7186" max="7186" width="11" style="354" customWidth="1"/>
    <col min="7187" max="7187" width="10.85546875" style="354" customWidth="1"/>
    <col min="7188" max="7189" width="10.7109375" style="354" customWidth="1"/>
    <col min="7190" max="7190" width="9.140625" style="354"/>
    <col min="7191" max="7191" width="12.85546875" style="354" customWidth="1"/>
    <col min="7192" max="7192" width="23.42578125" style="354" customWidth="1"/>
    <col min="7193" max="7194" width="9.140625" style="354"/>
    <col min="7195" max="7195" width="10.5703125" style="354" bestFit="1" customWidth="1"/>
    <col min="7196" max="7196" width="11.28515625" style="354" customWidth="1"/>
    <col min="7197" max="7424" width="9.140625" style="354"/>
    <col min="7425" max="7425" width="88.85546875" style="354" customWidth="1"/>
    <col min="7426" max="7426" width="12.7109375" style="354" customWidth="1"/>
    <col min="7427" max="7427" width="12.85546875" style="354" customWidth="1"/>
    <col min="7428" max="7428" width="12.28515625" style="354" customWidth="1"/>
    <col min="7429" max="7429" width="10.28515625" style="354" customWidth="1"/>
    <col min="7430" max="7430" width="8.7109375" style="354" customWidth="1"/>
    <col min="7431" max="7431" width="11" style="354" customWidth="1"/>
    <col min="7432" max="7432" width="9.42578125" style="354" customWidth="1"/>
    <col min="7433" max="7433" width="10.42578125" style="354" customWidth="1"/>
    <col min="7434" max="7434" width="12.28515625" style="354" customWidth="1"/>
    <col min="7435" max="7436" width="9.5703125" style="354" customWidth="1"/>
    <col min="7437" max="7440" width="12" style="354" customWidth="1"/>
    <col min="7441" max="7441" width="12.5703125" style="354" customWidth="1"/>
    <col min="7442" max="7442" width="11" style="354" customWidth="1"/>
    <col min="7443" max="7443" width="10.85546875" style="354" customWidth="1"/>
    <col min="7444" max="7445" width="10.7109375" style="354" customWidth="1"/>
    <col min="7446" max="7446" width="9.140625" style="354"/>
    <col min="7447" max="7447" width="12.85546875" style="354" customWidth="1"/>
    <col min="7448" max="7448" width="23.42578125" style="354" customWidth="1"/>
    <col min="7449" max="7450" width="9.140625" style="354"/>
    <col min="7451" max="7451" width="10.5703125" style="354" bestFit="1" customWidth="1"/>
    <col min="7452" max="7452" width="11.28515625" style="354" customWidth="1"/>
    <col min="7453" max="7680" width="9.140625" style="354"/>
    <col min="7681" max="7681" width="88.85546875" style="354" customWidth="1"/>
    <col min="7682" max="7682" width="12.7109375" style="354" customWidth="1"/>
    <col min="7683" max="7683" width="12.85546875" style="354" customWidth="1"/>
    <col min="7684" max="7684" width="12.28515625" style="354" customWidth="1"/>
    <col min="7685" max="7685" width="10.28515625" style="354" customWidth="1"/>
    <col min="7686" max="7686" width="8.7109375" style="354" customWidth="1"/>
    <col min="7687" max="7687" width="11" style="354" customWidth="1"/>
    <col min="7688" max="7688" width="9.42578125" style="354" customWidth="1"/>
    <col min="7689" max="7689" width="10.42578125" style="354" customWidth="1"/>
    <col min="7690" max="7690" width="12.28515625" style="354" customWidth="1"/>
    <col min="7691" max="7692" width="9.5703125" style="354" customWidth="1"/>
    <col min="7693" max="7696" width="12" style="354" customWidth="1"/>
    <col min="7697" max="7697" width="12.5703125" style="354" customWidth="1"/>
    <col min="7698" max="7698" width="11" style="354" customWidth="1"/>
    <col min="7699" max="7699" width="10.85546875" style="354" customWidth="1"/>
    <col min="7700" max="7701" width="10.7109375" style="354" customWidth="1"/>
    <col min="7702" max="7702" width="9.140625" style="354"/>
    <col min="7703" max="7703" width="12.85546875" style="354" customWidth="1"/>
    <col min="7704" max="7704" width="23.42578125" style="354" customWidth="1"/>
    <col min="7705" max="7706" width="9.140625" style="354"/>
    <col min="7707" max="7707" width="10.5703125" style="354" bestFit="1" customWidth="1"/>
    <col min="7708" max="7708" width="11.28515625" style="354" customWidth="1"/>
    <col min="7709" max="7936" width="9.140625" style="354"/>
    <col min="7937" max="7937" width="88.85546875" style="354" customWidth="1"/>
    <col min="7938" max="7938" width="12.7109375" style="354" customWidth="1"/>
    <col min="7939" max="7939" width="12.85546875" style="354" customWidth="1"/>
    <col min="7940" max="7940" width="12.28515625" style="354" customWidth="1"/>
    <col min="7941" max="7941" width="10.28515625" style="354" customWidth="1"/>
    <col min="7942" max="7942" width="8.7109375" style="354" customWidth="1"/>
    <col min="7943" max="7943" width="11" style="354" customWidth="1"/>
    <col min="7944" max="7944" width="9.42578125" style="354" customWidth="1"/>
    <col min="7945" max="7945" width="10.42578125" style="354" customWidth="1"/>
    <col min="7946" max="7946" width="12.28515625" style="354" customWidth="1"/>
    <col min="7947" max="7948" width="9.5703125" style="354" customWidth="1"/>
    <col min="7949" max="7952" width="12" style="354" customWidth="1"/>
    <col min="7953" max="7953" width="12.5703125" style="354" customWidth="1"/>
    <col min="7954" max="7954" width="11" style="354" customWidth="1"/>
    <col min="7955" max="7955" width="10.85546875" style="354" customWidth="1"/>
    <col min="7956" max="7957" width="10.7109375" style="354" customWidth="1"/>
    <col min="7958" max="7958" width="9.140625" style="354"/>
    <col min="7959" max="7959" width="12.85546875" style="354" customWidth="1"/>
    <col min="7960" max="7960" width="23.42578125" style="354" customWidth="1"/>
    <col min="7961" max="7962" width="9.140625" style="354"/>
    <col min="7963" max="7963" width="10.5703125" style="354" bestFit="1" customWidth="1"/>
    <col min="7964" max="7964" width="11.28515625" style="354" customWidth="1"/>
    <col min="7965" max="8192" width="9.140625" style="354"/>
    <col min="8193" max="8193" width="88.85546875" style="354" customWidth="1"/>
    <col min="8194" max="8194" width="12.7109375" style="354" customWidth="1"/>
    <col min="8195" max="8195" width="12.85546875" style="354" customWidth="1"/>
    <col min="8196" max="8196" width="12.28515625" style="354" customWidth="1"/>
    <col min="8197" max="8197" width="10.28515625" style="354" customWidth="1"/>
    <col min="8198" max="8198" width="8.7109375" style="354" customWidth="1"/>
    <col min="8199" max="8199" width="11" style="354" customWidth="1"/>
    <col min="8200" max="8200" width="9.42578125" style="354" customWidth="1"/>
    <col min="8201" max="8201" width="10.42578125" style="354" customWidth="1"/>
    <col min="8202" max="8202" width="12.28515625" style="354" customWidth="1"/>
    <col min="8203" max="8204" width="9.5703125" style="354" customWidth="1"/>
    <col min="8205" max="8208" width="12" style="354" customWidth="1"/>
    <col min="8209" max="8209" width="12.5703125" style="354" customWidth="1"/>
    <col min="8210" max="8210" width="11" style="354" customWidth="1"/>
    <col min="8211" max="8211" width="10.85546875" style="354" customWidth="1"/>
    <col min="8212" max="8213" width="10.7109375" style="354" customWidth="1"/>
    <col min="8214" max="8214" width="9.140625" style="354"/>
    <col min="8215" max="8215" width="12.85546875" style="354" customWidth="1"/>
    <col min="8216" max="8216" width="23.42578125" style="354" customWidth="1"/>
    <col min="8217" max="8218" width="9.140625" style="354"/>
    <col min="8219" max="8219" width="10.5703125" style="354" bestFit="1" customWidth="1"/>
    <col min="8220" max="8220" width="11.28515625" style="354" customWidth="1"/>
    <col min="8221" max="8448" width="9.140625" style="354"/>
    <col min="8449" max="8449" width="88.85546875" style="354" customWidth="1"/>
    <col min="8450" max="8450" width="12.7109375" style="354" customWidth="1"/>
    <col min="8451" max="8451" width="12.85546875" style="354" customWidth="1"/>
    <col min="8452" max="8452" width="12.28515625" style="354" customWidth="1"/>
    <col min="8453" max="8453" width="10.28515625" style="354" customWidth="1"/>
    <col min="8454" max="8454" width="8.7109375" style="354" customWidth="1"/>
    <col min="8455" max="8455" width="11" style="354" customWidth="1"/>
    <col min="8456" max="8456" width="9.42578125" style="354" customWidth="1"/>
    <col min="8457" max="8457" width="10.42578125" style="354" customWidth="1"/>
    <col min="8458" max="8458" width="12.28515625" style="354" customWidth="1"/>
    <col min="8459" max="8460" width="9.5703125" style="354" customWidth="1"/>
    <col min="8461" max="8464" width="12" style="354" customWidth="1"/>
    <col min="8465" max="8465" width="12.5703125" style="354" customWidth="1"/>
    <col min="8466" max="8466" width="11" style="354" customWidth="1"/>
    <col min="8467" max="8467" width="10.85546875" style="354" customWidth="1"/>
    <col min="8468" max="8469" width="10.7109375" style="354" customWidth="1"/>
    <col min="8470" max="8470" width="9.140625" style="354"/>
    <col min="8471" max="8471" width="12.85546875" style="354" customWidth="1"/>
    <col min="8472" max="8472" width="23.42578125" style="354" customWidth="1"/>
    <col min="8473" max="8474" width="9.140625" style="354"/>
    <col min="8475" max="8475" width="10.5703125" style="354" bestFit="1" customWidth="1"/>
    <col min="8476" max="8476" width="11.28515625" style="354" customWidth="1"/>
    <col min="8477" max="8704" width="9.140625" style="354"/>
    <col min="8705" max="8705" width="88.85546875" style="354" customWidth="1"/>
    <col min="8706" max="8706" width="12.7109375" style="354" customWidth="1"/>
    <col min="8707" max="8707" width="12.85546875" style="354" customWidth="1"/>
    <col min="8708" max="8708" width="12.28515625" style="354" customWidth="1"/>
    <col min="8709" max="8709" width="10.28515625" style="354" customWidth="1"/>
    <col min="8710" max="8710" width="8.7109375" style="354" customWidth="1"/>
    <col min="8711" max="8711" width="11" style="354" customWidth="1"/>
    <col min="8712" max="8712" width="9.42578125" style="354" customWidth="1"/>
    <col min="8713" max="8713" width="10.42578125" style="354" customWidth="1"/>
    <col min="8714" max="8714" width="12.28515625" style="354" customWidth="1"/>
    <col min="8715" max="8716" width="9.5703125" style="354" customWidth="1"/>
    <col min="8717" max="8720" width="12" style="354" customWidth="1"/>
    <col min="8721" max="8721" width="12.5703125" style="354" customWidth="1"/>
    <col min="8722" max="8722" width="11" style="354" customWidth="1"/>
    <col min="8723" max="8723" width="10.85546875" style="354" customWidth="1"/>
    <col min="8724" max="8725" width="10.7109375" style="354" customWidth="1"/>
    <col min="8726" max="8726" width="9.140625" style="354"/>
    <col min="8727" max="8727" width="12.85546875" style="354" customWidth="1"/>
    <col min="8728" max="8728" width="23.42578125" style="354" customWidth="1"/>
    <col min="8729" max="8730" width="9.140625" style="354"/>
    <col min="8731" max="8731" width="10.5703125" style="354" bestFit="1" customWidth="1"/>
    <col min="8732" max="8732" width="11.28515625" style="354" customWidth="1"/>
    <col min="8733" max="8960" width="9.140625" style="354"/>
    <col min="8961" max="8961" width="88.85546875" style="354" customWidth="1"/>
    <col min="8962" max="8962" width="12.7109375" style="354" customWidth="1"/>
    <col min="8963" max="8963" width="12.85546875" style="354" customWidth="1"/>
    <col min="8964" max="8964" width="12.28515625" style="354" customWidth="1"/>
    <col min="8965" max="8965" width="10.28515625" style="354" customWidth="1"/>
    <col min="8966" max="8966" width="8.7109375" style="354" customWidth="1"/>
    <col min="8967" max="8967" width="11" style="354" customWidth="1"/>
    <col min="8968" max="8968" width="9.42578125" style="354" customWidth="1"/>
    <col min="8969" max="8969" width="10.42578125" style="354" customWidth="1"/>
    <col min="8970" max="8970" width="12.28515625" style="354" customWidth="1"/>
    <col min="8971" max="8972" width="9.5703125" style="354" customWidth="1"/>
    <col min="8973" max="8976" width="12" style="354" customWidth="1"/>
    <col min="8977" max="8977" width="12.5703125" style="354" customWidth="1"/>
    <col min="8978" max="8978" width="11" style="354" customWidth="1"/>
    <col min="8979" max="8979" width="10.85546875" style="354" customWidth="1"/>
    <col min="8980" max="8981" width="10.7109375" style="354" customWidth="1"/>
    <col min="8982" max="8982" width="9.140625" style="354"/>
    <col min="8983" max="8983" width="12.85546875" style="354" customWidth="1"/>
    <col min="8984" max="8984" width="23.42578125" style="354" customWidth="1"/>
    <col min="8985" max="8986" width="9.140625" style="354"/>
    <col min="8987" max="8987" width="10.5703125" style="354" bestFit="1" customWidth="1"/>
    <col min="8988" max="8988" width="11.28515625" style="354" customWidth="1"/>
    <col min="8989" max="9216" width="9.140625" style="354"/>
    <col min="9217" max="9217" width="88.85546875" style="354" customWidth="1"/>
    <col min="9218" max="9218" width="12.7109375" style="354" customWidth="1"/>
    <col min="9219" max="9219" width="12.85546875" style="354" customWidth="1"/>
    <col min="9220" max="9220" width="12.28515625" style="354" customWidth="1"/>
    <col min="9221" max="9221" width="10.28515625" style="354" customWidth="1"/>
    <col min="9222" max="9222" width="8.7109375" style="354" customWidth="1"/>
    <col min="9223" max="9223" width="11" style="354" customWidth="1"/>
    <col min="9224" max="9224" width="9.42578125" style="354" customWidth="1"/>
    <col min="9225" max="9225" width="10.42578125" style="354" customWidth="1"/>
    <col min="9226" max="9226" width="12.28515625" style="354" customWidth="1"/>
    <col min="9227" max="9228" width="9.5703125" style="354" customWidth="1"/>
    <col min="9229" max="9232" width="12" style="354" customWidth="1"/>
    <col min="9233" max="9233" width="12.5703125" style="354" customWidth="1"/>
    <col min="9234" max="9234" width="11" style="354" customWidth="1"/>
    <col min="9235" max="9235" width="10.85546875" style="354" customWidth="1"/>
    <col min="9236" max="9237" width="10.7109375" style="354" customWidth="1"/>
    <col min="9238" max="9238" width="9.140625" style="354"/>
    <col min="9239" max="9239" width="12.85546875" style="354" customWidth="1"/>
    <col min="9240" max="9240" width="23.42578125" style="354" customWidth="1"/>
    <col min="9241" max="9242" width="9.140625" style="354"/>
    <col min="9243" max="9243" width="10.5703125" style="354" bestFit="1" customWidth="1"/>
    <col min="9244" max="9244" width="11.28515625" style="354" customWidth="1"/>
    <col min="9245" max="9472" width="9.140625" style="354"/>
    <col min="9473" max="9473" width="88.85546875" style="354" customWidth="1"/>
    <col min="9474" max="9474" width="12.7109375" style="354" customWidth="1"/>
    <col min="9475" max="9475" width="12.85546875" style="354" customWidth="1"/>
    <col min="9476" max="9476" width="12.28515625" style="354" customWidth="1"/>
    <col min="9477" max="9477" width="10.28515625" style="354" customWidth="1"/>
    <col min="9478" max="9478" width="8.7109375" style="354" customWidth="1"/>
    <col min="9479" max="9479" width="11" style="354" customWidth="1"/>
    <col min="9480" max="9480" width="9.42578125" style="354" customWidth="1"/>
    <col min="9481" max="9481" width="10.42578125" style="354" customWidth="1"/>
    <col min="9482" max="9482" width="12.28515625" style="354" customWidth="1"/>
    <col min="9483" max="9484" width="9.5703125" style="354" customWidth="1"/>
    <col min="9485" max="9488" width="12" style="354" customWidth="1"/>
    <col min="9489" max="9489" width="12.5703125" style="354" customWidth="1"/>
    <col min="9490" max="9490" width="11" style="354" customWidth="1"/>
    <col min="9491" max="9491" width="10.85546875" style="354" customWidth="1"/>
    <col min="9492" max="9493" width="10.7109375" style="354" customWidth="1"/>
    <col min="9494" max="9494" width="9.140625" style="354"/>
    <col min="9495" max="9495" width="12.85546875" style="354" customWidth="1"/>
    <col min="9496" max="9496" width="23.42578125" style="354" customWidth="1"/>
    <col min="9497" max="9498" width="9.140625" style="354"/>
    <col min="9499" max="9499" width="10.5703125" style="354" bestFit="1" customWidth="1"/>
    <col min="9500" max="9500" width="11.28515625" style="354" customWidth="1"/>
    <col min="9501" max="9728" width="9.140625" style="354"/>
    <col min="9729" max="9729" width="88.85546875" style="354" customWidth="1"/>
    <col min="9730" max="9730" width="12.7109375" style="354" customWidth="1"/>
    <col min="9731" max="9731" width="12.85546875" style="354" customWidth="1"/>
    <col min="9732" max="9732" width="12.28515625" style="354" customWidth="1"/>
    <col min="9733" max="9733" width="10.28515625" style="354" customWidth="1"/>
    <col min="9734" max="9734" width="8.7109375" style="354" customWidth="1"/>
    <col min="9735" max="9735" width="11" style="354" customWidth="1"/>
    <col min="9736" max="9736" width="9.42578125" style="354" customWidth="1"/>
    <col min="9737" max="9737" width="10.42578125" style="354" customWidth="1"/>
    <col min="9738" max="9738" width="12.28515625" style="354" customWidth="1"/>
    <col min="9739" max="9740" width="9.5703125" style="354" customWidth="1"/>
    <col min="9741" max="9744" width="12" style="354" customWidth="1"/>
    <col min="9745" max="9745" width="12.5703125" style="354" customWidth="1"/>
    <col min="9746" max="9746" width="11" style="354" customWidth="1"/>
    <col min="9747" max="9747" width="10.85546875" style="354" customWidth="1"/>
    <col min="9748" max="9749" width="10.7109375" style="354" customWidth="1"/>
    <col min="9750" max="9750" width="9.140625" style="354"/>
    <col min="9751" max="9751" width="12.85546875" style="354" customWidth="1"/>
    <col min="9752" max="9752" width="23.42578125" style="354" customWidth="1"/>
    <col min="9753" max="9754" width="9.140625" style="354"/>
    <col min="9755" max="9755" width="10.5703125" style="354" bestFit="1" customWidth="1"/>
    <col min="9756" max="9756" width="11.28515625" style="354" customWidth="1"/>
    <col min="9757" max="9984" width="9.140625" style="354"/>
    <col min="9985" max="9985" width="88.85546875" style="354" customWidth="1"/>
    <col min="9986" max="9986" width="12.7109375" style="354" customWidth="1"/>
    <col min="9987" max="9987" width="12.85546875" style="354" customWidth="1"/>
    <col min="9988" max="9988" width="12.28515625" style="354" customWidth="1"/>
    <col min="9989" max="9989" width="10.28515625" style="354" customWidth="1"/>
    <col min="9990" max="9990" width="8.7109375" style="354" customWidth="1"/>
    <col min="9991" max="9991" width="11" style="354" customWidth="1"/>
    <col min="9992" max="9992" width="9.42578125" style="354" customWidth="1"/>
    <col min="9993" max="9993" width="10.42578125" style="354" customWidth="1"/>
    <col min="9994" max="9994" width="12.28515625" style="354" customWidth="1"/>
    <col min="9995" max="9996" width="9.5703125" style="354" customWidth="1"/>
    <col min="9997" max="10000" width="12" style="354" customWidth="1"/>
    <col min="10001" max="10001" width="12.5703125" style="354" customWidth="1"/>
    <col min="10002" max="10002" width="11" style="354" customWidth="1"/>
    <col min="10003" max="10003" width="10.85546875" style="354" customWidth="1"/>
    <col min="10004" max="10005" width="10.7109375" style="354" customWidth="1"/>
    <col min="10006" max="10006" width="9.140625" style="354"/>
    <col min="10007" max="10007" width="12.85546875" style="354" customWidth="1"/>
    <col min="10008" max="10008" width="23.42578125" style="354" customWidth="1"/>
    <col min="10009" max="10010" width="9.140625" style="354"/>
    <col min="10011" max="10011" width="10.5703125" style="354" bestFit="1" customWidth="1"/>
    <col min="10012" max="10012" width="11.28515625" style="354" customWidth="1"/>
    <col min="10013" max="10240" width="9.140625" style="354"/>
    <col min="10241" max="10241" width="88.85546875" style="354" customWidth="1"/>
    <col min="10242" max="10242" width="12.7109375" style="354" customWidth="1"/>
    <col min="10243" max="10243" width="12.85546875" style="354" customWidth="1"/>
    <col min="10244" max="10244" width="12.28515625" style="354" customWidth="1"/>
    <col min="10245" max="10245" width="10.28515625" style="354" customWidth="1"/>
    <col min="10246" max="10246" width="8.7109375" style="354" customWidth="1"/>
    <col min="10247" max="10247" width="11" style="354" customWidth="1"/>
    <col min="10248" max="10248" width="9.42578125" style="354" customWidth="1"/>
    <col min="10249" max="10249" width="10.42578125" style="354" customWidth="1"/>
    <col min="10250" max="10250" width="12.28515625" style="354" customWidth="1"/>
    <col min="10251" max="10252" width="9.5703125" style="354" customWidth="1"/>
    <col min="10253" max="10256" width="12" style="354" customWidth="1"/>
    <col min="10257" max="10257" width="12.5703125" style="354" customWidth="1"/>
    <col min="10258" max="10258" width="11" style="354" customWidth="1"/>
    <col min="10259" max="10259" width="10.85546875" style="354" customWidth="1"/>
    <col min="10260" max="10261" width="10.7109375" style="354" customWidth="1"/>
    <col min="10262" max="10262" width="9.140625" style="354"/>
    <col min="10263" max="10263" width="12.85546875" style="354" customWidth="1"/>
    <col min="10264" max="10264" width="23.42578125" style="354" customWidth="1"/>
    <col min="10265" max="10266" width="9.140625" style="354"/>
    <col min="10267" max="10267" width="10.5703125" style="354" bestFit="1" customWidth="1"/>
    <col min="10268" max="10268" width="11.28515625" style="354" customWidth="1"/>
    <col min="10269" max="10496" width="9.140625" style="354"/>
    <col min="10497" max="10497" width="88.85546875" style="354" customWidth="1"/>
    <col min="10498" max="10498" width="12.7109375" style="354" customWidth="1"/>
    <col min="10499" max="10499" width="12.85546875" style="354" customWidth="1"/>
    <col min="10500" max="10500" width="12.28515625" style="354" customWidth="1"/>
    <col min="10501" max="10501" width="10.28515625" style="354" customWidth="1"/>
    <col min="10502" max="10502" width="8.7109375" style="354" customWidth="1"/>
    <col min="10503" max="10503" width="11" style="354" customWidth="1"/>
    <col min="10504" max="10504" width="9.42578125" style="354" customWidth="1"/>
    <col min="10505" max="10505" width="10.42578125" style="354" customWidth="1"/>
    <col min="10506" max="10506" width="12.28515625" style="354" customWidth="1"/>
    <col min="10507" max="10508" width="9.5703125" style="354" customWidth="1"/>
    <col min="10509" max="10512" width="12" style="354" customWidth="1"/>
    <col min="10513" max="10513" width="12.5703125" style="354" customWidth="1"/>
    <col min="10514" max="10514" width="11" style="354" customWidth="1"/>
    <col min="10515" max="10515" width="10.85546875" style="354" customWidth="1"/>
    <col min="10516" max="10517" width="10.7109375" style="354" customWidth="1"/>
    <col min="10518" max="10518" width="9.140625" style="354"/>
    <col min="10519" max="10519" width="12.85546875" style="354" customWidth="1"/>
    <col min="10520" max="10520" width="23.42578125" style="354" customWidth="1"/>
    <col min="10521" max="10522" width="9.140625" style="354"/>
    <col min="10523" max="10523" width="10.5703125" style="354" bestFit="1" customWidth="1"/>
    <col min="10524" max="10524" width="11.28515625" style="354" customWidth="1"/>
    <col min="10525" max="10752" width="9.140625" style="354"/>
    <col min="10753" max="10753" width="88.85546875" style="354" customWidth="1"/>
    <col min="10754" max="10754" width="12.7109375" style="354" customWidth="1"/>
    <col min="10755" max="10755" width="12.85546875" style="354" customWidth="1"/>
    <col min="10756" max="10756" width="12.28515625" style="354" customWidth="1"/>
    <col min="10757" max="10757" width="10.28515625" style="354" customWidth="1"/>
    <col min="10758" max="10758" width="8.7109375" style="354" customWidth="1"/>
    <col min="10759" max="10759" width="11" style="354" customWidth="1"/>
    <col min="10760" max="10760" width="9.42578125" style="354" customWidth="1"/>
    <col min="10761" max="10761" width="10.42578125" style="354" customWidth="1"/>
    <col min="10762" max="10762" width="12.28515625" style="354" customWidth="1"/>
    <col min="10763" max="10764" width="9.5703125" style="354" customWidth="1"/>
    <col min="10765" max="10768" width="12" style="354" customWidth="1"/>
    <col min="10769" max="10769" width="12.5703125" style="354" customWidth="1"/>
    <col min="10770" max="10770" width="11" style="354" customWidth="1"/>
    <col min="10771" max="10771" width="10.85546875" style="354" customWidth="1"/>
    <col min="10772" max="10773" width="10.7109375" style="354" customWidth="1"/>
    <col min="10774" max="10774" width="9.140625" style="354"/>
    <col min="10775" max="10775" width="12.85546875" style="354" customWidth="1"/>
    <col min="10776" max="10776" width="23.42578125" style="354" customWidth="1"/>
    <col min="10777" max="10778" width="9.140625" style="354"/>
    <col min="10779" max="10779" width="10.5703125" style="354" bestFit="1" customWidth="1"/>
    <col min="10780" max="10780" width="11.28515625" style="354" customWidth="1"/>
    <col min="10781" max="11008" width="9.140625" style="354"/>
    <col min="11009" max="11009" width="88.85546875" style="354" customWidth="1"/>
    <col min="11010" max="11010" width="12.7109375" style="354" customWidth="1"/>
    <col min="11011" max="11011" width="12.85546875" style="354" customWidth="1"/>
    <col min="11012" max="11012" width="12.28515625" style="354" customWidth="1"/>
    <col min="11013" max="11013" width="10.28515625" style="354" customWidth="1"/>
    <col min="11014" max="11014" width="8.7109375" style="354" customWidth="1"/>
    <col min="11015" max="11015" width="11" style="354" customWidth="1"/>
    <col min="11016" max="11016" width="9.42578125" style="354" customWidth="1"/>
    <col min="11017" max="11017" width="10.42578125" style="354" customWidth="1"/>
    <col min="11018" max="11018" width="12.28515625" style="354" customWidth="1"/>
    <col min="11019" max="11020" width="9.5703125" style="354" customWidth="1"/>
    <col min="11021" max="11024" width="12" style="354" customWidth="1"/>
    <col min="11025" max="11025" width="12.5703125" style="354" customWidth="1"/>
    <col min="11026" max="11026" width="11" style="354" customWidth="1"/>
    <col min="11027" max="11027" width="10.85546875" style="354" customWidth="1"/>
    <col min="11028" max="11029" width="10.7109375" style="354" customWidth="1"/>
    <col min="11030" max="11030" width="9.140625" style="354"/>
    <col min="11031" max="11031" width="12.85546875" style="354" customWidth="1"/>
    <col min="11032" max="11032" width="23.42578125" style="354" customWidth="1"/>
    <col min="11033" max="11034" width="9.140625" style="354"/>
    <col min="11035" max="11035" width="10.5703125" style="354" bestFit="1" customWidth="1"/>
    <col min="11036" max="11036" width="11.28515625" style="354" customWidth="1"/>
    <col min="11037" max="11264" width="9.140625" style="354"/>
    <col min="11265" max="11265" width="88.85546875" style="354" customWidth="1"/>
    <col min="11266" max="11266" width="12.7109375" style="354" customWidth="1"/>
    <col min="11267" max="11267" width="12.85546875" style="354" customWidth="1"/>
    <col min="11268" max="11268" width="12.28515625" style="354" customWidth="1"/>
    <col min="11269" max="11269" width="10.28515625" style="354" customWidth="1"/>
    <col min="11270" max="11270" width="8.7109375" style="354" customWidth="1"/>
    <col min="11271" max="11271" width="11" style="354" customWidth="1"/>
    <col min="11272" max="11272" width="9.42578125" style="354" customWidth="1"/>
    <col min="11273" max="11273" width="10.42578125" style="354" customWidth="1"/>
    <col min="11274" max="11274" width="12.28515625" style="354" customWidth="1"/>
    <col min="11275" max="11276" width="9.5703125" style="354" customWidth="1"/>
    <col min="11277" max="11280" width="12" style="354" customWidth="1"/>
    <col min="11281" max="11281" width="12.5703125" style="354" customWidth="1"/>
    <col min="11282" max="11282" width="11" style="354" customWidth="1"/>
    <col min="11283" max="11283" width="10.85546875" style="354" customWidth="1"/>
    <col min="11284" max="11285" width="10.7109375" style="354" customWidth="1"/>
    <col min="11286" max="11286" width="9.140625" style="354"/>
    <col min="11287" max="11287" width="12.85546875" style="354" customWidth="1"/>
    <col min="11288" max="11288" width="23.42578125" style="354" customWidth="1"/>
    <col min="11289" max="11290" width="9.140625" style="354"/>
    <col min="11291" max="11291" width="10.5703125" style="354" bestFit="1" customWidth="1"/>
    <col min="11292" max="11292" width="11.28515625" style="354" customWidth="1"/>
    <col min="11293" max="11520" width="9.140625" style="354"/>
    <col min="11521" max="11521" width="88.85546875" style="354" customWidth="1"/>
    <col min="11522" max="11522" width="12.7109375" style="354" customWidth="1"/>
    <col min="11523" max="11523" width="12.85546875" style="354" customWidth="1"/>
    <col min="11524" max="11524" width="12.28515625" style="354" customWidth="1"/>
    <col min="11525" max="11525" width="10.28515625" style="354" customWidth="1"/>
    <col min="11526" max="11526" width="8.7109375" style="354" customWidth="1"/>
    <col min="11527" max="11527" width="11" style="354" customWidth="1"/>
    <col min="11528" max="11528" width="9.42578125" style="354" customWidth="1"/>
    <col min="11529" max="11529" width="10.42578125" style="354" customWidth="1"/>
    <col min="11530" max="11530" width="12.28515625" style="354" customWidth="1"/>
    <col min="11531" max="11532" width="9.5703125" style="354" customWidth="1"/>
    <col min="11533" max="11536" width="12" style="354" customWidth="1"/>
    <col min="11537" max="11537" width="12.5703125" style="354" customWidth="1"/>
    <col min="11538" max="11538" width="11" style="354" customWidth="1"/>
    <col min="11539" max="11539" width="10.85546875" style="354" customWidth="1"/>
    <col min="11540" max="11541" width="10.7109375" style="354" customWidth="1"/>
    <col min="11542" max="11542" width="9.140625" style="354"/>
    <col min="11543" max="11543" width="12.85546875" style="354" customWidth="1"/>
    <col min="11544" max="11544" width="23.42578125" style="354" customWidth="1"/>
    <col min="11545" max="11546" width="9.140625" style="354"/>
    <col min="11547" max="11547" width="10.5703125" style="354" bestFit="1" customWidth="1"/>
    <col min="11548" max="11548" width="11.28515625" style="354" customWidth="1"/>
    <col min="11549" max="11776" width="9.140625" style="354"/>
    <col min="11777" max="11777" width="88.85546875" style="354" customWidth="1"/>
    <col min="11778" max="11778" width="12.7109375" style="354" customWidth="1"/>
    <col min="11779" max="11779" width="12.85546875" style="354" customWidth="1"/>
    <col min="11780" max="11780" width="12.28515625" style="354" customWidth="1"/>
    <col min="11781" max="11781" width="10.28515625" style="354" customWidth="1"/>
    <col min="11782" max="11782" width="8.7109375" style="354" customWidth="1"/>
    <col min="11783" max="11783" width="11" style="354" customWidth="1"/>
    <col min="11784" max="11784" width="9.42578125" style="354" customWidth="1"/>
    <col min="11785" max="11785" width="10.42578125" style="354" customWidth="1"/>
    <col min="11786" max="11786" width="12.28515625" style="354" customWidth="1"/>
    <col min="11787" max="11788" width="9.5703125" style="354" customWidth="1"/>
    <col min="11789" max="11792" width="12" style="354" customWidth="1"/>
    <col min="11793" max="11793" width="12.5703125" style="354" customWidth="1"/>
    <col min="11794" max="11794" width="11" style="354" customWidth="1"/>
    <col min="11795" max="11795" width="10.85546875" style="354" customWidth="1"/>
    <col min="11796" max="11797" width="10.7109375" style="354" customWidth="1"/>
    <col min="11798" max="11798" width="9.140625" style="354"/>
    <col min="11799" max="11799" width="12.85546875" style="354" customWidth="1"/>
    <col min="11800" max="11800" width="23.42578125" style="354" customWidth="1"/>
    <col min="11801" max="11802" width="9.140625" style="354"/>
    <col min="11803" max="11803" width="10.5703125" style="354" bestFit="1" customWidth="1"/>
    <col min="11804" max="11804" width="11.28515625" style="354" customWidth="1"/>
    <col min="11805" max="12032" width="9.140625" style="354"/>
    <col min="12033" max="12033" width="88.85546875" style="354" customWidth="1"/>
    <col min="12034" max="12034" width="12.7109375" style="354" customWidth="1"/>
    <col min="12035" max="12035" width="12.85546875" style="354" customWidth="1"/>
    <col min="12036" max="12036" width="12.28515625" style="354" customWidth="1"/>
    <col min="12037" max="12037" width="10.28515625" style="354" customWidth="1"/>
    <col min="12038" max="12038" width="8.7109375" style="354" customWidth="1"/>
    <col min="12039" max="12039" width="11" style="354" customWidth="1"/>
    <col min="12040" max="12040" width="9.42578125" style="354" customWidth="1"/>
    <col min="12041" max="12041" width="10.42578125" style="354" customWidth="1"/>
    <col min="12042" max="12042" width="12.28515625" style="354" customWidth="1"/>
    <col min="12043" max="12044" width="9.5703125" style="354" customWidth="1"/>
    <col min="12045" max="12048" width="12" style="354" customWidth="1"/>
    <col min="12049" max="12049" width="12.5703125" style="354" customWidth="1"/>
    <col min="12050" max="12050" width="11" style="354" customWidth="1"/>
    <col min="12051" max="12051" width="10.85546875" style="354" customWidth="1"/>
    <col min="12052" max="12053" width="10.7109375" style="354" customWidth="1"/>
    <col min="12054" max="12054" width="9.140625" style="354"/>
    <col min="12055" max="12055" width="12.85546875" style="354" customWidth="1"/>
    <col min="12056" max="12056" width="23.42578125" style="354" customWidth="1"/>
    <col min="12057" max="12058" width="9.140625" style="354"/>
    <col min="12059" max="12059" width="10.5703125" style="354" bestFit="1" customWidth="1"/>
    <col min="12060" max="12060" width="11.28515625" style="354" customWidth="1"/>
    <col min="12061" max="12288" width="9.140625" style="354"/>
    <col min="12289" max="12289" width="88.85546875" style="354" customWidth="1"/>
    <col min="12290" max="12290" width="12.7109375" style="354" customWidth="1"/>
    <col min="12291" max="12291" width="12.85546875" style="354" customWidth="1"/>
    <col min="12292" max="12292" width="12.28515625" style="354" customWidth="1"/>
    <col min="12293" max="12293" width="10.28515625" style="354" customWidth="1"/>
    <col min="12294" max="12294" width="8.7109375" style="354" customWidth="1"/>
    <col min="12295" max="12295" width="11" style="354" customWidth="1"/>
    <col min="12296" max="12296" width="9.42578125" style="354" customWidth="1"/>
    <col min="12297" max="12297" width="10.42578125" style="354" customWidth="1"/>
    <col min="12298" max="12298" width="12.28515625" style="354" customWidth="1"/>
    <col min="12299" max="12300" width="9.5703125" style="354" customWidth="1"/>
    <col min="12301" max="12304" width="12" style="354" customWidth="1"/>
    <col min="12305" max="12305" width="12.5703125" style="354" customWidth="1"/>
    <col min="12306" max="12306" width="11" style="354" customWidth="1"/>
    <col min="12307" max="12307" width="10.85546875" style="354" customWidth="1"/>
    <col min="12308" max="12309" width="10.7109375" style="354" customWidth="1"/>
    <col min="12310" max="12310" width="9.140625" style="354"/>
    <col min="12311" max="12311" width="12.85546875" style="354" customWidth="1"/>
    <col min="12312" max="12312" width="23.42578125" style="354" customWidth="1"/>
    <col min="12313" max="12314" width="9.140625" style="354"/>
    <col min="12315" max="12315" width="10.5703125" style="354" bestFit="1" customWidth="1"/>
    <col min="12316" max="12316" width="11.28515625" style="354" customWidth="1"/>
    <col min="12317" max="12544" width="9.140625" style="354"/>
    <col min="12545" max="12545" width="88.85546875" style="354" customWidth="1"/>
    <col min="12546" max="12546" width="12.7109375" style="354" customWidth="1"/>
    <col min="12547" max="12547" width="12.85546875" style="354" customWidth="1"/>
    <col min="12548" max="12548" width="12.28515625" style="354" customWidth="1"/>
    <col min="12549" max="12549" width="10.28515625" style="354" customWidth="1"/>
    <col min="12550" max="12550" width="8.7109375" style="354" customWidth="1"/>
    <col min="12551" max="12551" width="11" style="354" customWidth="1"/>
    <col min="12552" max="12552" width="9.42578125" style="354" customWidth="1"/>
    <col min="12553" max="12553" width="10.42578125" style="354" customWidth="1"/>
    <col min="12554" max="12554" width="12.28515625" style="354" customWidth="1"/>
    <col min="12555" max="12556" width="9.5703125" style="354" customWidth="1"/>
    <col min="12557" max="12560" width="12" style="354" customWidth="1"/>
    <col min="12561" max="12561" width="12.5703125" style="354" customWidth="1"/>
    <col min="12562" max="12562" width="11" style="354" customWidth="1"/>
    <col min="12563" max="12563" width="10.85546875" style="354" customWidth="1"/>
    <col min="12564" max="12565" width="10.7109375" style="354" customWidth="1"/>
    <col min="12566" max="12566" width="9.140625" style="354"/>
    <col min="12567" max="12567" width="12.85546875" style="354" customWidth="1"/>
    <col min="12568" max="12568" width="23.42578125" style="354" customWidth="1"/>
    <col min="12569" max="12570" width="9.140625" style="354"/>
    <col min="12571" max="12571" width="10.5703125" style="354" bestFit="1" customWidth="1"/>
    <col min="12572" max="12572" width="11.28515625" style="354" customWidth="1"/>
    <col min="12573" max="12800" width="9.140625" style="354"/>
    <col min="12801" max="12801" width="88.85546875" style="354" customWidth="1"/>
    <col min="12802" max="12802" width="12.7109375" style="354" customWidth="1"/>
    <col min="12803" max="12803" width="12.85546875" style="354" customWidth="1"/>
    <col min="12804" max="12804" width="12.28515625" style="354" customWidth="1"/>
    <col min="12805" max="12805" width="10.28515625" style="354" customWidth="1"/>
    <col min="12806" max="12806" width="8.7109375" style="354" customWidth="1"/>
    <col min="12807" max="12807" width="11" style="354" customWidth="1"/>
    <col min="12808" max="12808" width="9.42578125" style="354" customWidth="1"/>
    <col min="12809" max="12809" width="10.42578125" style="354" customWidth="1"/>
    <col min="12810" max="12810" width="12.28515625" style="354" customWidth="1"/>
    <col min="12811" max="12812" width="9.5703125" style="354" customWidth="1"/>
    <col min="12813" max="12816" width="12" style="354" customWidth="1"/>
    <col min="12817" max="12817" width="12.5703125" style="354" customWidth="1"/>
    <col min="12818" max="12818" width="11" style="354" customWidth="1"/>
    <col min="12819" max="12819" width="10.85546875" style="354" customWidth="1"/>
    <col min="12820" max="12821" width="10.7109375" style="354" customWidth="1"/>
    <col min="12822" max="12822" width="9.140625" style="354"/>
    <col min="12823" max="12823" width="12.85546875" style="354" customWidth="1"/>
    <col min="12824" max="12824" width="23.42578125" style="354" customWidth="1"/>
    <col min="12825" max="12826" width="9.140625" style="354"/>
    <col min="12827" max="12827" width="10.5703125" style="354" bestFit="1" customWidth="1"/>
    <col min="12828" max="12828" width="11.28515625" style="354" customWidth="1"/>
    <col min="12829" max="13056" width="9.140625" style="354"/>
    <col min="13057" max="13057" width="88.85546875" style="354" customWidth="1"/>
    <col min="13058" max="13058" width="12.7109375" style="354" customWidth="1"/>
    <col min="13059" max="13059" width="12.85546875" style="354" customWidth="1"/>
    <col min="13060" max="13060" width="12.28515625" style="354" customWidth="1"/>
    <col min="13061" max="13061" width="10.28515625" style="354" customWidth="1"/>
    <col min="13062" max="13062" width="8.7109375" style="354" customWidth="1"/>
    <col min="13063" max="13063" width="11" style="354" customWidth="1"/>
    <col min="13064" max="13064" width="9.42578125" style="354" customWidth="1"/>
    <col min="13065" max="13065" width="10.42578125" style="354" customWidth="1"/>
    <col min="13066" max="13066" width="12.28515625" style="354" customWidth="1"/>
    <col min="13067" max="13068" width="9.5703125" style="354" customWidth="1"/>
    <col min="13069" max="13072" width="12" style="354" customWidth="1"/>
    <col min="13073" max="13073" width="12.5703125" style="354" customWidth="1"/>
    <col min="13074" max="13074" width="11" style="354" customWidth="1"/>
    <col min="13075" max="13075" width="10.85546875" style="354" customWidth="1"/>
    <col min="13076" max="13077" width="10.7109375" style="354" customWidth="1"/>
    <col min="13078" max="13078" width="9.140625" style="354"/>
    <col min="13079" max="13079" width="12.85546875" style="354" customWidth="1"/>
    <col min="13080" max="13080" width="23.42578125" style="354" customWidth="1"/>
    <col min="13081" max="13082" width="9.140625" style="354"/>
    <col min="13083" max="13083" width="10.5703125" style="354" bestFit="1" customWidth="1"/>
    <col min="13084" max="13084" width="11.28515625" style="354" customWidth="1"/>
    <col min="13085" max="13312" width="9.140625" style="354"/>
    <col min="13313" max="13313" width="88.85546875" style="354" customWidth="1"/>
    <col min="13314" max="13314" width="12.7109375" style="354" customWidth="1"/>
    <col min="13315" max="13315" width="12.85546875" style="354" customWidth="1"/>
    <col min="13316" max="13316" width="12.28515625" style="354" customWidth="1"/>
    <col min="13317" max="13317" width="10.28515625" style="354" customWidth="1"/>
    <col min="13318" max="13318" width="8.7109375" style="354" customWidth="1"/>
    <col min="13319" max="13319" width="11" style="354" customWidth="1"/>
    <col min="13320" max="13320" width="9.42578125" style="354" customWidth="1"/>
    <col min="13321" max="13321" width="10.42578125" style="354" customWidth="1"/>
    <col min="13322" max="13322" width="12.28515625" style="354" customWidth="1"/>
    <col min="13323" max="13324" width="9.5703125" style="354" customWidth="1"/>
    <col min="13325" max="13328" width="12" style="354" customWidth="1"/>
    <col min="13329" max="13329" width="12.5703125" style="354" customWidth="1"/>
    <col min="13330" max="13330" width="11" style="354" customWidth="1"/>
    <col min="13331" max="13331" width="10.85546875" style="354" customWidth="1"/>
    <col min="13332" max="13333" width="10.7109375" style="354" customWidth="1"/>
    <col min="13334" max="13334" width="9.140625" style="354"/>
    <col min="13335" max="13335" width="12.85546875" style="354" customWidth="1"/>
    <col min="13336" max="13336" width="23.42578125" style="354" customWidth="1"/>
    <col min="13337" max="13338" width="9.140625" style="354"/>
    <col min="13339" max="13339" width="10.5703125" style="354" bestFit="1" customWidth="1"/>
    <col min="13340" max="13340" width="11.28515625" style="354" customWidth="1"/>
    <col min="13341" max="13568" width="9.140625" style="354"/>
    <col min="13569" max="13569" width="88.85546875" style="354" customWidth="1"/>
    <col min="13570" max="13570" width="12.7109375" style="354" customWidth="1"/>
    <col min="13571" max="13571" width="12.85546875" style="354" customWidth="1"/>
    <col min="13572" max="13572" width="12.28515625" style="354" customWidth="1"/>
    <col min="13573" max="13573" width="10.28515625" style="354" customWidth="1"/>
    <col min="13574" max="13574" width="8.7109375" style="354" customWidth="1"/>
    <col min="13575" max="13575" width="11" style="354" customWidth="1"/>
    <col min="13576" max="13576" width="9.42578125" style="354" customWidth="1"/>
    <col min="13577" max="13577" width="10.42578125" style="354" customWidth="1"/>
    <col min="13578" max="13578" width="12.28515625" style="354" customWidth="1"/>
    <col min="13579" max="13580" width="9.5703125" style="354" customWidth="1"/>
    <col min="13581" max="13584" width="12" style="354" customWidth="1"/>
    <col min="13585" max="13585" width="12.5703125" style="354" customWidth="1"/>
    <col min="13586" max="13586" width="11" style="354" customWidth="1"/>
    <col min="13587" max="13587" width="10.85546875" style="354" customWidth="1"/>
    <col min="13588" max="13589" width="10.7109375" style="354" customWidth="1"/>
    <col min="13590" max="13590" width="9.140625" style="354"/>
    <col min="13591" max="13591" width="12.85546875" style="354" customWidth="1"/>
    <col min="13592" max="13592" width="23.42578125" style="354" customWidth="1"/>
    <col min="13593" max="13594" width="9.140625" style="354"/>
    <col min="13595" max="13595" width="10.5703125" style="354" bestFit="1" customWidth="1"/>
    <col min="13596" max="13596" width="11.28515625" style="354" customWidth="1"/>
    <col min="13597" max="13824" width="9.140625" style="354"/>
    <col min="13825" max="13825" width="88.85546875" style="354" customWidth="1"/>
    <col min="13826" max="13826" width="12.7109375" style="354" customWidth="1"/>
    <col min="13827" max="13827" width="12.85546875" style="354" customWidth="1"/>
    <col min="13828" max="13828" width="12.28515625" style="354" customWidth="1"/>
    <col min="13829" max="13829" width="10.28515625" style="354" customWidth="1"/>
    <col min="13830" max="13830" width="8.7109375" style="354" customWidth="1"/>
    <col min="13831" max="13831" width="11" style="354" customWidth="1"/>
    <col min="13832" max="13832" width="9.42578125" style="354" customWidth="1"/>
    <col min="13833" max="13833" width="10.42578125" style="354" customWidth="1"/>
    <col min="13834" max="13834" width="12.28515625" style="354" customWidth="1"/>
    <col min="13835" max="13836" width="9.5703125" style="354" customWidth="1"/>
    <col min="13837" max="13840" width="12" style="354" customWidth="1"/>
    <col min="13841" max="13841" width="12.5703125" style="354" customWidth="1"/>
    <col min="13842" max="13842" width="11" style="354" customWidth="1"/>
    <col min="13843" max="13843" width="10.85546875" style="354" customWidth="1"/>
    <col min="13844" max="13845" width="10.7109375" style="354" customWidth="1"/>
    <col min="13846" max="13846" width="9.140625" style="354"/>
    <col min="13847" max="13847" width="12.85546875" style="354" customWidth="1"/>
    <col min="13848" max="13848" width="23.42578125" style="354" customWidth="1"/>
    <col min="13849" max="13850" width="9.140625" style="354"/>
    <col min="13851" max="13851" width="10.5703125" style="354" bestFit="1" customWidth="1"/>
    <col min="13852" max="13852" width="11.28515625" style="354" customWidth="1"/>
    <col min="13853" max="14080" width="9.140625" style="354"/>
    <col min="14081" max="14081" width="88.85546875" style="354" customWidth="1"/>
    <col min="14082" max="14082" width="12.7109375" style="354" customWidth="1"/>
    <col min="14083" max="14083" width="12.85546875" style="354" customWidth="1"/>
    <col min="14084" max="14084" width="12.28515625" style="354" customWidth="1"/>
    <col min="14085" max="14085" width="10.28515625" style="354" customWidth="1"/>
    <col min="14086" max="14086" width="8.7109375" style="354" customWidth="1"/>
    <col min="14087" max="14087" width="11" style="354" customWidth="1"/>
    <col min="14088" max="14088" width="9.42578125" style="354" customWidth="1"/>
    <col min="14089" max="14089" width="10.42578125" style="354" customWidth="1"/>
    <col min="14090" max="14090" width="12.28515625" style="354" customWidth="1"/>
    <col min="14091" max="14092" width="9.5703125" style="354" customWidth="1"/>
    <col min="14093" max="14096" width="12" style="354" customWidth="1"/>
    <col min="14097" max="14097" width="12.5703125" style="354" customWidth="1"/>
    <col min="14098" max="14098" width="11" style="354" customWidth="1"/>
    <col min="14099" max="14099" width="10.85546875" style="354" customWidth="1"/>
    <col min="14100" max="14101" width="10.7109375" style="354" customWidth="1"/>
    <col min="14102" max="14102" width="9.140625" style="354"/>
    <col min="14103" max="14103" width="12.85546875" style="354" customWidth="1"/>
    <col min="14104" max="14104" width="23.42578125" style="354" customWidth="1"/>
    <col min="14105" max="14106" width="9.140625" style="354"/>
    <col min="14107" max="14107" width="10.5703125" style="354" bestFit="1" customWidth="1"/>
    <col min="14108" max="14108" width="11.28515625" style="354" customWidth="1"/>
    <col min="14109" max="14336" width="9.140625" style="354"/>
    <col min="14337" max="14337" width="88.85546875" style="354" customWidth="1"/>
    <col min="14338" max="14338" width="12.7109375" style="354" customWidth="1"/>
    <col min="14339" max="14339" width="12.85546875" style="354" customWidth="1"/>
    <col min="14340" max="14340" width="12.28515625" style="354" customWidth="1"/>
    <col min="14341" max="14341" width="10.28515625" style="354" customWidth="1"/>
    <col min="14342" max="14342" width="8.7109375" style="354" customWidth="1"/>
    <col min="14343" max="14343" width="11" style="354" customWidth="1"/>
    <col min="14344" max="14344" width="9.42578125" style="354" customWidth="1"/>
    <col min="14345" max="14345" width="10.42578125" style="354" customWidth="1"/>
    <col min="14346" max="14346" width="12.28515625" style="354" customWidth="1"/>
    <col min="14347" max="14348" width="9.5703125" style="354" customWidth="1"/>
    <col min="14349" max="14352" width="12" style="354" customWidth="1"/>
    <col min="14353" max="14353" width="12.5703125" style="354" customWidth="1"/>
    <col min="14354" max="14354" width="11" style="354" customWidth="1"/>
    <col min="14355" max="14355" width="10.85546875" style="354" customWidth="1"/>
    <col min="14356" max="14357" width="10.7109375" style="354" customWidth="1"/>
    <col min="14358" max="14358" width="9.140625" style="354"/>
    <col min="14359" max="14359" width="12.85546875" style="354" customWidth="1"/>
    <col min="14360" max="14360" width="23.42578125" style="354" customWidth="1"/>
    <col min="14361" max="14362" width="9.140625" style="354"/>
    <col min="14363" max="14363" width="10.5703125" style="354" bestFit="1" customWidth="1"/>
    <col min="14364" max="14364" width="11.28515625" style="354" customWidth="1"/>
    <col min="14365" max="14592" width="9.140625" style="354"/>
    <col min="14593" max="14593" width="88.85546875" style="354" customWidth="1"/>
    <col min="14594" max="14594" width="12.7109375" style="354" customWidth="1"/>
    <col min="14595" max="14595" width="12.85546875" style="354" customWidth="1"/>
    <col min="14596" max="14596" width="12.28515625" style="354" customWidth="1"/>
    <col min="14597" max="14597" width="10.28515625" style="354" customWidth="1"/>
    <col min="14598" max="14598" width="8.7109375" style="354" customWidth="1"/>
    <col min="14599" max="14599" width="11" style="354" customWidth="1"/>
    <col min="14600" max="14600" width="9.42578125" style="354" customWidth="1"/>
    <col min="14601" max="14601" width="10.42578125" style="354" customWidth="1"/>
    <col min="14602" max="14602" width="12.28515625" style="354" customWidth="1"/>
    <col min="14603" max="14604" width="9.5703125" style="354" customWidth="1"/>
    <col min="14605" max="14608" width="12" style="354" customWidth="1"/>
    <col min="14609" max="14609" width="12.5703125" style="354" customWidth="1"/>
    <col min="14610" max="14610" width="11" style="354" customWidth="1"/>
    <col min="14611" max="14611" width="10.85546875" style="354" customWidth="1"/>
    <col min="14612" max="14613" width="10.7109375" style="354" customWidth="1"/>
    <col min="14614" max="14614" width="9.140625" style="354"/>
    <col min="14615" max="14615" width="12.85546875" style="354" customWidth="1"/>
    <col min="14616" max="14616" width="23.42578125" style="354" customWidth="1"/>
    <col min="14617" max="14618" width="9.140625" style="354"/>
    <col min="14619" max="14619" width="10.5703125" style="354" bestFit="1" customWidth="1"/>
    <col min="14620" max="14620" width="11.28515625" style="354" customWidth="1"/>
    <col min="14621" max="14848" width="9.140625" style="354"/>
    <col min="14849" max="14849" width="88.85546875" style="354" customWidth="1"/>
    <col min="14850" max="14850" width="12.7109375" style="354" customWidth="1"/>
    <col min="14851" max="14851" width="12.85546875" style="354" customWidth="1"/>
    <col min="14852" max="14852" width="12.28515625" style="354" customWidth="1"/>
    <col min="14853" max="14853" width="10.28515625" style="354" customWidth="1"/>
    <col min="14854" max="14854" width="8.7109375" style="354" customWidth="1"/>
    <col min="14855" max="14855" width="11" style="354" customWidth="1"/>
    <col min="14856" max="14856" width="9.42578125" style="354" customWidth="1"/>
    <col min="14857" max="14857" width="10.42578125" style="354" customWidth="1"/>
    <col min="14858" max="14858" width="12.28515625" style="354" customWidth="1"/>
    <col min="14859" max="14860" width="9.5703125" style="354" customWidth="1"/>
    <col min="14861" max="14864" width="12" style="354" customWidth="1"/>
    <col min="14865" max="14865" width="12.5703125" style="354" customWidth="1"/>
    <col min="14866" max="14866" width="11" style="354" customWidth="1"/>
    <col min="14867" max="14867" width="10.85546875" style="354" customWidth="1"/>
    <col min="14868" max="14869" width="10.7109375" style="354" customWidth="1"/>
    <col min="14870" max="14870" width="9.140625" style="354"/>
    <col min="14871" max="14871" width="12.85546875" style="354" customWidth="1"/>
    <col min="14872" max="14872" width="23.42578125" style="354" customWidth="1"/>
    <col min="14873" max="14874" width="9.140625" style="354"/>
    <col min="14875" max="14875" width="10.5703125" style="354" bestFit="1" customWidth="1"/>
    <col min="14876" max="14876" width="11.28515625" style="354" customWidth="1"/>
    <col min="14877" max="15104" width="9.140625" style="354"/>
    <col min="15105" max="15105" width="88.85546875" style="354" customWidth="1"/>
    <col min="15106" max="15106" width="12.7109375" style="354" customWidth="1"/>
    <col min="15107" max="15107" width="12.85546875" style="354" customWidth="1"/>
    <col min="15108" max="15108" width="12.28515625" style="354" customWidth="1"/>
    <col min="15109" max="15109" width="10.28515625" style="354" customWidth="1"/>
    <col min="15110" max="15110" width="8.7109375" style="354" customWidth="1"/>
    <col min="15111" max="15111" width="11" style="354" customWidth="1"/>
    <col min="15112" max="15112" width="9.42578125" style="354" customWidth="1"/>
    <col min="15113" max="15113" width="10.42578125" style="354" customWidth="1"/>
    <col min="15114" max="15114" width="12.28515625" style="354" customWidth="1"/>
    <col min="15115" max="15116" width="9.5703125" style="354" customWidth="1"/>
    <col min="15117" max="15120" width="12" style="354" customWidth="1"/>
    <col min="15121" max="15121" width="12.5703125" style="354" customWidth="1"/>
    <col min="15122" max="15122" width="11" style="354" customWidth="1"/>
    <col min="15123" max="15123" width="10.85546875" style="354" customWidth="1"/>
    <col min="15124" max="15125" width="10.7109375" style="354" customWidth="1"/>
    <col min="15126" max="15126" width="9.140625" style="354"/>
    <col min="15127" max="15127" width="12.85546875" style="354" customWidth="1"/>
    <col min="15128" max="15128" width="23.42578125" style="354" customWidth="1"/>
    <col min="15129" max="15130" width="9.140625" style="354"/>
    <col min="15131" max="15131" width="10.5703125" style="354" bestFit="1" customWidth="1"/>
    <col min="15132" max="15132" width="11.28515625" style="354" customWidth="1"/>
    <col min="15133" max="15360" width="9.140625" style="354"/>
    <col min="15361" max="15361" width="88.85546875" style="354" customWidth="1"/>
    <col min="15362" max="15362" width="12.7109375" style="354" customWidth="1"/>
    <col min="15363" max="15363" width="12.85546875" style="354" customWidth="1"/>
    <col min="15364" max="15364" width="12.28515625" style="354" customWidth="1"/>
    <col min="15365" max="15365" width="10.28515625" style="354" customWidth="1"/>
    <col min="15366" max="15366" width="8.7109375" style="354" customWidth="1"/>
    <col min="15367" max="15367" width="11" style="354" customWidth="1"/>
    <col min="15368" max="15368" width="9.42578125" style="354" customWidth="1"/>
    <col min="15369" max="15369" width="10.42578125" style="354" customWidth="1"/>
    <col min="15370" max="15370" width="12.28515625" style="354" customWidth="1"/>
    <col min="15371" max="15372" width="9.5703125" style="354" customWidth="1"/>
    <col min="15373" max="15376" width="12" style="354" customWidth="1"/>
    <col min="15377" max="15377" width="12.5703125" style="354" customWidth="1"/>
    <col min="15378" max="15378" width="11" style="354" customWidth="1"/>
    <col min="15379" max="15379" width="10.85546875" style="354" customWidth="1"/>
    <col min="15380" max="15381" width="10.7109375" style="354" customWidth="1"/>
    <col min="15382" max="15382" width="9.140625" style="354"/>
    <col min="15383" max="15383" width="12.85546875" style="354" customWidth="1"/>
    <col min="15384" max="15384" width="23.42578125" style="354" customWidth="1"/>
    <col min="15385" max="15386" width="9.140625" style="354"/>
    <col min="15387" max="15387" width="10.5703125" style="354" bestFit="1" customWidth="1"/>
    <col min="15388" max="15388" width="11.28515625" style="354" customWidth="1"/>
    <col min="15389" max="15616" width="9.140625" style="354"/>
    <col min="15617" max="15617" width="88.85546875" style="354" customWidth="1"/>
    <col min="15618" max="15618" width="12.7109375" style="354" customWidth="1"/>
    <col min="15619" max="15619" width="12.85546875" style="354" customWidth="1"/>
    <col min="15620" max="15620" width="12.28515625" style="354" customWidth="1"/>
    <col min="15621" max="15621" width="10.28515625" style="354" customWidth="1"/>
    <col min="15622" max="15622" width="8.7109375" style="354" customWidth="1"/>
    <col min="15623" max="15623" width="11" style="354" customWidth="1"/>
    <col min="15624" max="15624" width="9.42578125" style="354" customWidth="1"/>
    <col min="15625" max="15625" width="10.42578125" style="354" customWidth="1"/>
    <col min="15626" max="15626" width="12.28515625" style="354" customWidth="1"/>
    <col min="15627" max="15628" width="9.5703125" style="354" customWidth="1"/>
    <col min="15629" max="15632" width="12" style="354" customWidth="1"/>
    <col min="15633" max="15633" width="12.5703125" style="354" customWidth="1"/>
    <col min="15634" max="15634" width="11" style="354" customWidth="1"/>
    <col min="15635" max="15635" width="10.85546875" style="354" customWidth="1"/>
    <col min="15636" max="15637" width="10.7109375" style="354" customWidth="1"/>
    <col min="15638" max="15638" width="9.140625" style="354"/>
    <col min="15639" max="15639" width="12.85546875" style="354" customWidth="1"/>
    <col min="15640" max="15640" width="23.42578125" style="354" customWidth="1"/>
    <col min="15641" max="15642" width="9.140625" style="354"/>
    <col min="15643" max="15643" width="10.5703125" style="354" bestFit="1" customWidth="1"/>
    <col min="15644" max="15644" width="11.28515625" style="354" customWidth="1"/>
    <col min="15645" max="15872" width="9.140625" style="354"/>
    <col min="15873" max="15873" width="88.85546875" style="354" customWidth="1"/>
    <col min="15874" max="15874" width="12.7109375" style="354" customWidth="1"/>
    <col min="15875" max="15875" width="12.85546875" style="354" customWidth="1"/>
    <col min="15876" max="15876" width="12.28515625" style="354" customWidth="1"/>
    <col min="15877" max="15877" width="10.28515625" style="354" customWidth="1"/>
    <col min="15878" max="15878" width="8.7109375" style="354" customWidth="1"/>
    <col min="15879" max="15879" width="11" style="354" customWidth="1"/>
    <col min="15880" max="15880" width="9.42578125" style="354" customWidth="1"/>
    <col min="15881" max="15881" width="10.42578125" style="354" customWidth="1"/>
    <col min="15882" max="15882" width="12.28515625" style="354" customWidth="1"/>
    <col min="15883" max="15884" width="9.5703125" style="354" customWidth="1"/>
    <col min="15885" max="15888" width="12" style="354" customWidth="1"/>
    <col min="15889" max="15889" width="12.5703125" style="354" customWidth="1"/>
    <col min="15890" max="15890" width="11" style="354" customWidth="1"/>
    <col min="15891" max="15891" width="10.85546875" style="354" customWidth="1"/>
    <col min="15892" max="15893" width="10.7109375" style="354" customWidth="1"/>
    <col min="15894" max="15894" width="9.140625" style="354"/>
    <col min="15895" max="15895" width="12.85546875" style="354" customWidth="1"/>
    <col min="15896" max="15896" width="23.42578125" style="354" customWidth="1"/>
    <col min="15897" max="15898" width="9.140625" style="354"/>
    <col min="15899" max="15899" width="10.5703125" style="354" bestFit="1" customWidth="1"/>
    <col min="15900" max="15900" width="11.28515625" style="354" customWidth="1"/>
    <col min="15901" max="16128" width="9.140625" style="354"/>
    <col min="16129" max="16129" width="88.85546875" style="354" customWidth="1"/>
    <col min="16130" max="16130" width="12.7109375" style="354" customWidth="1"/>
    <col min="16131" max="16131" width="12.85546875" style="354" customWidth="1"/>
    <col min="16132" max="16132" width="12.28515625" style="354" customWidth="1"/>
    <col min="16133" max="16133" width="10.28515625" style="354" customWidth="1"/>
    <col min="16134" max="16134" width="8.7109375" style="354" customWidth="1"/>
    <col min="16135" max="16135" width="11" style="354" customWidth="1"/>
    <col min="16136" max="16136" width="9.42578125" style="354" customWidth="1"/>
    <col min="16137" max="16137" width="10.42578125" style="354" customWidth="1"/>
    <col min="16138" max="16138" width="12.28515625" style="354" customWidth="1"/>
    <col min="16139" max="16140" width="9.5703125" style="354" customWidth="1"/>
    <col min="16141" max="16144" width="12" style="354" customWidth="1"/>
    <col min="16145" max="16145" width="12.5703125" style="354" customWidth="1"/>
    <col min="16146" max="16146" width="11" style="354" customWidth="1"/>
    <col min="16147" max="16147" width="10.85546875" style="354" customWidth="1"/>
    <col min="16148" max="16149" width="10.7109375" style="354" customWidth="1"/>
    <col min="16150" max="16150" width="9.140625" style="354"/>
    <col min="16151" max="16151" width="12.85546875" style="354" customWidth="1"/>
    <col min="16152" max="16152" width="23.42578125" style="354" customWidth="1"/>
    <col min="16153" max="16154" width="9.140625" style="354"/>
    <col min="16155" max="16155" width="10.5703125" style="354" bestFit="1" customWidth="1"/>
    <col min="16156" max="16156" width="11.28515625" style="354" customWidth="1"/>
    <col min="16157" max="16384" width="9.140625" style="354"/>
  </cols>
  <sheetData>
    <row r="1" spans="1:23" ht="39.75" customHeight="1" x14ac:dyDescent="0.35">
      <c r="A1" s="3416" t="s">
        <v>346</v>
      </c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6"/>
      <c r="U1" s="346"/>
      <c r="V1" s="346"/>
      <c r="W1" s="346"/>
    </row>
    <row r="2" spans="1:23" ht="9" customHeigh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23" ht="21" customHeight="1" x14ac:dyDescent="0.35">
      <c r="A3" s="3416" t="s">
        <v>366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3416"/>
      <c r="O3" s="3416"/>
      <c r="P3" s="3416"/>
      <c r="Q3" s="3416"/>
      <c r="R3" s="3416"/>
      <c r="S3" s="3416"/>
      <c r="T3" s="1755"/>
      <c r="U3" s="1755"/>
    </row>
    <row r="4" spans="1:23" ht="33" customHeight="1" thickBot="1" x14ac:dyDescent="0.4">
      <c r="A4" s="345"/>
    </row>
    <row r="5" spans="1:23" ht="14.25" customHeight="1" x14ac:dyDescent="0.35">
      <c r="A5" s="3417" t="s">
        <v>9</v>
      </c>
      <c r="B5" s="3404" t="s">
        <v>0</v>
      </c>
      <c r="C5" s="3419"/>
      <c r="D5" s="3420"/>
      <c r="E5" s="3404" t="s">
        <v>1</v>
      </c>
      <c r="F5" s="3419"/>
      <c r="G5" s="3420"/>
      <c r="H5" s="3404" t="s">
        <v>2</v>
      </c>
      <c r="I5" s="3419"/>
      <c r="J5" s="3420"/>
      <c r="K5" s="3404" t="s">
        <v>3</v>
      </c>
      <c r="L5" s="3419"/>
      <c r="M5" s="3420"/>
      <c r="N5" s="3404">
        <v>5</v>
      </c>
      <c r="O5" s="3405"/>
      <c r="P5" s="3406"/>
      <c r="Q5" s="3410" t="s">
        <v>6</v>
      </c>
      <c r="R5" s="3411"/>
      <c r="S5" s="3412"/>
      <c r="T5" s="347"/>
      <c r="U5" s="347"/>
    </row>
    <row r="6" spans="1:23" ht="23.25" customHeight="1" thickBot="1" x14ac:dyDescent="0.4">
      <c r="A6" s="3393"/>
      <c r="B6" s="3421"/>
      <c r="C6" s="3422"/>
      <c r="D6" s="3423"/>
      <c r="E6" s="3424"/>
      <c r="F6" s="3425"/>
      <c r="G6" s="3426"/>
      <c r="H6" s="3424"/>
      <c r="I6" s="3425"/>
      <c r="J6" s="3426"/>
      <c r="K6" s="3421"/>
      <c r="L6" s="3422"/>
      <c r="M6" s="3423"/>
      <c r="N6" s="3407"/>
      <c r="O6" s="3408"/>
      <c r="P6" s="3409"/>
      <c r="Q6" s="3413"/>
      <c r="R6" s="3414"/>
      <c r="S6" s="3415"/>
      <c r="T6" s="347"/>
      <c r="U6" s="347"/>
    </row>
    <row r="7" spans="1:23" ht="68.25" customHeight="1" thickBot="1" x14ac:dyDescent="0.4">
      <c r="A7" s="3418"/>
      <c r="B7" s="2154" t="s">
        <v>26</v>
      </c>
      <c r="C7" s="2154" t="s">
        <v>27</v>
      </c>
      <c r="D7" s="2155" t="s">
        <v>4</v>
      </c>
      <c r="E7" s="2154" t="s">
        <v>26</v>
      </c>
      <c r="F7" s="2154" t="s">
        <v>27</v>
      </c>
      <c r="G7" s="2155" t="s">
        <v>4</v>
      </c>
      <c r="H7" s="2154" t="s">
        <v>26</v>
      </c>
      <c r="I7" s="2154" t="s">
        <v>27</v>
      </c>
      <c r="J7" s="2155" t="s">
        <v>4</v>
      </c>
      <c r="K7" s="2154" t="s">
        <v>26</v>
      </c>
      <c r="L7" s="2154" t="s">
        <v>27</v>
      </c>
      <c r="M7" s="2155" t="s">
        <v>4</v>
      </c>
      <c r="N7" s="2154" t="s">
        <v>26</v>
      </c>
      <c r="O7" s="2154" t="s">
        <v>27</v>
      </c>
      <c r="P7" s="2155" t="s">
        <v>4</v>
      </c>
      <c r="Q7" s="2154" t="s">
        <v>26</v>
      </c>
      <c r="R7" s="2154" t="s">
        <v>27</v>
      </c>
      <c r="S7" s="1020" t="s">
        <v>4</v>
      </c>
      <c r="T7" s="347"/>
      <c r="U7" s="347"/>
    </row>
    <row r="8" spans="1:23" ht="34.5" customHeight="1" thickBot="1" x14ac:dyDescent="0.4">
      <c r="A8" s="2078" t="s">
        <v>22</v>
      </c>
      <c r="B8" s="2079"/>
      <c r="C8" s="2079"/>
      <c r="D8" s="2079"/>
      <c r="E8" s="2079"/>
      <c r="F8" s="2079"/>
      <c r="G8" s="1023"/>
      <c r="H8" s="2080"/>
      <c r="I8" s="2079"/>
      <c r="J8" s="2079"/>
      <c r="K8" s="2079"/>
      <c r="L8" s="2079"/>
      <c r="M8" s="1023"/>
      <c r="N8" s="2079"/>
      <c r="O8" s="2079"/>
      <c r="P8" s="2079"/>
      <c r="Q8" s="2079"/>
      <c r="R8" s="2079"/>
      <c r="S8" s="1023"/>
      <c r="T8" s="347"/>
      <c r="U8" s="347"/>
    </row>
    <row r="9" spans="1:23" ht="26.25" customHeight="1" x14ac:dyDescent="0.35">
      <c r="A9" s="591" t="s">
        <v>31</v>
      </c>
      <c r="B9" s="864">
        <f t="shared" ref="B9:M10" si="0">B22+B16</f>
        <v>59</v>
      </c>
      <c r="C9" s="688">
        <f t="shared" si="0"/>
        <v>22</v>
      </c>
      <c r="D9" s="865">
        <f t="shared" si="0"/>
        <v>81</v>
      </c>
      <c r="E9" s="864">
        <f t="shared" si="0"/>
        <v>60</v>
      </c>
      <c r="F9" s="640">
        <f t="shared" si="0"/>
        <v>14</v>
      </c>
      <c r="G9" s="865">
        <f t="shared" si="0"/>
        <v>74</v>
      </c>
      <c r="H9" s="864">
        <f t="shared" si="0"/>
        <v>56</v>
      </c>
      <c r="I9" s="640">
        <f t="shared" si="0"/>
        <v>18</v>
      </c>
      <c r="J9" s="865">
        <f t="shared" si="0"/>
        <v>74</v>
      </c>
      <c r="K9" s="864">
        <f t="shared" si="0"/>
        <v>48</v>
      </c>
      <c r="L9" s="640">
        <f t="shared" si="0"/>
        <v>17</v>
      </c>
      <c r="M9" s="1134">
        <f t="shared" si="0"/>
        <v>65</v>
      </c>
      <c r="N9" s="688">
        <f>SUM(N16+N22)</f>
        <v>66</v>
      </c>
      <c r="O9" s="527">
        <f>SUM(O16+O22)</f>
        <v>18</v>
      </c>
      <c r="P9" s="2131">
        <f>SUM(P16+P22)</f>
        <v>84</v>
      </c>
      <c r="Q9" s="2081">
        <f>B9+E9+H9+K9+N9</f>
        <v>289</v>
      </c>
      <c r="R9" s="2137">
        <f>C9+F9+I9+L9+O9</f>
        <v>89</v>
      </c>
      <c r="S9" s="2082">
        <f>SUM(Q9:R9)</f>
        <v>378</v>
      </c>
      <c r="T9" s="347"/>
      <c r="U9" s="347"/>
    </row>
    <row r="10" spans="1:23" ht="30.75" customHeight="1" x14ac:dyDescent="0.35">
      <c r="A10" s="591" t="s">
        <v>32</v>
      </c>
      <c r="B10" s="519">
        <f>B23+B17</f>
        <v>160</v>
      </c>
      <c r="C10" s="677">
        <f t="shared" si="0"/>
        <v>3</v>
      </c>
      <c r="D10" s="527">
        <f t="shared" si="0"/>
        <v>163</v>
      </c>
      <c r="E10" s="519">
        <f t="shared" si="0"/>
        <v>164</v>
      </c>
      <c r="F10" s="520">
        <f t="shared" si="0"/>
        <v>2</v>
      </c>
      <c r="G10" s="527">
        <f t="shared" si="0"/>
        <v>166</v>
      </c>
      <c r="H10" s="519">
        <f t="shared" si="0"/>
        <v>162</v>
      </c>
      <c r="I10" s="520">
        <f t="shared" si="0"/>
        <v>4</v>
      </c>
      <c r="J10" s="527">
        <f t="shared" si="0"/>
        <v>166</v>
      </c>
      <c r="K10" s="519">
        <f t="shared" si="0"/>
        <v>136</v>
      </c>
      <c r="L10" s="520">
        <f t="shared" si="0"/>
        <v>6</v>
      </c>
      <c r="M10" s="586">
        <f t="shared" si="0"/>
        <v>142</v>
      </c>
      <c r="N10" s="677">
        <v>0</v>
      </c>
      <c r="O10" s="527">
        <v>0</v>
      </c>
      <c r="P10" s="2131">
        <v>0</v>
      </c>
      <c r="Q10" s="2081">
        <f t="shared" ref="Q10:R12" si="1">B10+E10+H10+K10</f>
        <v>622</v>
      </c>
      <c r="R10" s="2137">
        <f t="shared" si="1"/>
        <v>15</v>
      </c>
      <c r="S10" s="2082">
        <f>SUM(Q10:R10)</f>
        <v>637</v>
      </c>
      <c r="T10" s="347"/>
      <c r="U10" s="347"/>
    </row>
    <row r="11" spans="1:23" ht="57" customHeight="1" x14ac:dyDescent="0.35">
      <c r="A11" s="591" t="s">
        <v>367</v>
      </c>
      <c r="B11" s="519">
        <f>SUM(B18+B24)</f>
        <v>11</v>
      </c>
      <c r="C11" s="677">
        <f>SUM(C18)</f>
        <v>0</v>
      </c>
      <c r="D11" s="586">
        <f>SUM(D18)</f>
        <v>11</v>
      </c>
      <c r="E11" s="519">
        <v>0</v>
      </c>
      <c r="F11" s="520">
        <v>0</v>
      </c>
      <c r="G11" s="527">
        <v>0</v>
      </c>
      <c r="H11" s="519">
        <v>0</v>
      </c>
      <c r="I11" s="520">
        <v>0</v>
      </c>
      <c r="J11" s="527">
        <v>0</v>
      </c>
      <c r="K11" s="519">
        <v>0</v>
      </c>
      <c r="L11" s="520">
        <v>0</v>
      </c>
      <c r="M11" s="586">
        <v>0</v>
      </c>
      <c r="N11" s="677">
        <v>0</v>
      </c>
      <c r="O11" s="527">
        <v>0</v>
      </c>
      <c r="P11" s="2131">
        <v>0</v>
      </c>
      <c r="Q11" s="2081">
        <f t="shared" si="1"/>
        <v>11</v>
      </c>
      <c r="R11" s="2137">
        <f t="shared" si="1"/>
        <v>0</v>
      </c>
      <c r="S11" s="2082">
        <f>SUM(Q11:R11)</f>
        <v>11</v>
      </c>
      <c r="T11" s="347"/>
      <c r="U11" s="347"/>
    </row>
    <row r="12" spans="1:23" ht="35.25" customHeight="1" thickBot="1" x14ac:dyDescent="0.4">
      <c r="A12" s="591" t="s">
        <v>34</v>
      </c>
      <c r="B12" s="519">
        <f>B19+B25</f>
        <v>6</v>
      </c>
      <c r="C12" s="677">
        <f>C25+C18</f>
        <v>0</v>
      </c>
      <c r="D12" s="527">
        <f t="shared" ref="D12:M12" si="2">D25+D19</f>
        <v>6</v>
      </c>
      <c r="E12" s="519">
        <f t="shared" si="2"/>
        <v>23</v>
      </c>
      <c r="F12" s="520">
        <f t="shared" si="2"/>
        <v>0</v>
      </c>
      <c r="G12" s="527">
        <f t="shared" si="2"/>
        <v>23</v>
      </c>
      <c r="H12" s="519">
        <f t="shared" si="2"/>
        <v>17</v>
      </c>
      <c r="I12" s="520">
        <f t="shared" si="2"/>
        <v>0</v>
      </c>
      <c r="J12" s="527">
        <f t="shared" si="2"/>
        <v>17</v>
      </c>
      <c r="K12" s="519">
        <f t="shared" si="2"/>
        <v>20</v>
      </c>
      <c r="L12" s="520">
        <f t="shared" si="2"/>
        <v>0</v>
      </c>
      <c r="M12" s="586">
        <f t="shared" si="2"/>
        <v>20</v>
      </c>
      <c r="N12" s="677">
        <v>0</v>
      </c>
      <c r="O12" s="527">
        <v>0</v>
      </c>
      <c r="P12" s="2131">
        <v>0</v>
      </c>
      <c r="Q12" s="2081">
        <f t="shared" si="1"/>
        <v>66</v>
      </c>
      <c r="R12" s="2137">
        <f t="shared" si="1"/>
        <v>0</v>
      </c>
      <c r="S12" s="2082">
        <f>SUM(Q12:R12)</f>
        <v>66</v>
      </c>
      <c r="T12" s="347"/>
      <c r="U12" s="347"/>
    </row>
    <row r="13" spans="1:23" ht="45" hidden="1" customHeight="1" x14ac:dyDescent="0.35">
      <c r="A13" s="1113" t="s">
        <v>12</v>
      </c>
      <c r="B13" s="2126">
        <f t="shared" ref="B13:R13" si="3">SUM(B9:B12)</f>
        <v>236</v>
      </c>
      <c r="C13" s="2083">
        <f t="shared" si="3"/>
        <v>25</v>
      </c>
      <c r="D13" s="2083">
        <f t="shared" si="3"/>
        <v>261</v>
      </c>
      <c r="E13" s="2083">
        <f t="shared" si="3"/>
        <v>247</v>
      </c>
      <c r="F13" s="2083">
        <f t="shared" si="3"/>
        <v>16</v>
      </c>
      <c r="G13" s="2083">
        <f t="shared" si="3"/>
        <v>263</v>
      </c>
      <c r="H13" s="2083">
        <f t="shared" si="3"/>
        <v>235</v>
      </c>
      <c r="I13" s="2083">
        <f t="shared" si="3"/>
        <v>22</v>
      </c>
      <c r="J13" s="2083">
        <f t="shared" si="3"/>
        <v>257</v>
      </c>
      <c r="K13" s="2083">
        <f t="shared" si="3"/>
        <v>204</v>
      </c>
      <c r="L13" s="2083">
        <f t="shared" si="3"/>
        <v>23</v>
      </c>
      <c r="M13" s="2126">
        <f t="shared" si="3"/>
        <v>227</v>
      </c>
      <c r="N13" s="2083">
        <f>SUM(N9)</f>
        <v>66</v>
      </c>
      <c r="O13" s="2083">
        <f>SUM(O9)</f>
        <v>18</v>
      </c>
      <c r="P13" s="1027">
        <f>SUM(P9)</f>
        <v>84</v>
      </c>
      <c r="Q13" s="2083">
        <f>SUM(Q9:Q12)</f>
        <v>988</v>
      </c>
      <c r="R13" s="2125">
        <f t="shared" si="3"/>
        <v>104</v>
      </c>
      <c r="S13" s="1027">
        <f>SUM(S9:S12)</f>
        <v>1092</v>
      </c>
      <c r="T13" s="347"/>
      <c r="U13" s="347"/>
    </row>
    <row r="14" spans="1:23" ht="34.5" customHeight="1" thickBot="1" x14ac:dyDescent="0.4">
      <c r="A14" s="1113" t="s">
        <v>23</v>
      </c>
      <c r="B14" s="2132"/>
      <c r="C14" s="1114"/>
      <c r="D14" s="2084"/>
      <c r="E14" s="2145"/>
      <c r="F14" s="2146"/>
      <c r="G14" s="2147"/>
      <c r="H14" s="2146"/>
      <c r="I14" s="2146"/>
      <c r="J14" s="2148"/>
      <c r="K14" s="2145"/>
      <c r="L14" s="2146"/>
      <c r="M14" s="2148"/>
      <c r="N14" s="2149"/>
      <c r="O14" s="2148"/>
      <c r="P14" s="2147"/>
      <c r="Q14" s="2150"/>
      <c r="R14" s="2151"/>
      <c r="S14" s="2152"/>
      <c r="T14" s="8"/>
      <c r="U14" s="8"/>
    </row>
    <row r="15" spans="1:23" ht="27" customHeight="1" x14ac:dyDescent="0.35">
      <c r="A15" s="1117" t="s">
        <v>11</v>
      </c>
      <c r="B15" s="2133"/>
      <c r="C15" s="2087"/>
      <c r="D15" s="2089"/>
      <c r="E15" s="2090"/>
      <c r="F15" s="2088"/>
      <c r="G15" s="2089"/>
      <c r="H15" s="2090"/>
      <c r="I15" s="2088" t="s">
        <v>7</v>
      </c>
      <c r="J15" s="2091"/>
      <c r="K15" s="2087"/>
      <c r="L15" s="2088"/>
      <c r="M15" s="2091"/>
      <c r="N15" s="2092"/>
      <c r="O15" s="2093"/>
      <c r="P15" s="2094"/>
      <c r="Q15" s="2092"/>
      <c r="R15" s="2138"/>
      <c r="S15" s="2094"/>
      <c r="T15" s="355"/>
      <c r="U15" s="355"/>
    </row>
    <row r="16" spans="1:23" ht="33" customHeight="1" x14ac:dyDescent="0.35">
      <c r="A16" s="591" t="s">
        <v>31</v>
      </c>
      <c r="B16" s="2134">
        <v>57</v>
      </c>
      <c r="C16" s="2095">
        <v>21</v>
      </c>
      <c r="D16" s="2097">
        <f>SUM(B16:C16)</f>
        <v>78</v>
      </c>
      <c r="E16" s="2098">
        <v>59</v>
      </c>
      <c r="F16" s="2096">
        <v>14</v>
      </c>
      <c r="G16" s="2099">
        <f>SUM(E16:F16)</f>
        <v>73</v>
      </c>
      <c r="H16" s="2095">
        <v>54</v>
      </c>
      <c r="I16" s="2096">
        <v>15</v>
      </c>
      <c r="J16" s="2099">
        <f>SUM(H16:I16)</f>
        <v>69</v>
      </c>
      <c r="K16" s="2095">
        <v>47</v>
      </c>
      <c r="L16" s="2096">
        <v>13</v>
      </c>
      <c r="M16" s="2099">
        <f>SUM(K16:L16)</f>
        <v>60</v>
      </c>
      <c r="N16" s="2100">
        <v>61</v>
      </c>
      <c r="O16" s="2101">
        <v>18</v>
      </c>
      <c r="P16" s="866">
        <f>SUM(N16:O16)</f>
        <v>79</v>
      </c>
      <c r="Q16" s="2081">
        <f>B16+E16+H16+K16+N16</f>
        <v>278</v>
      </c>
      <c r="R16" s="2137">
        <f>C16+F16+I16+L16+O16</f>
        <v>81</v>
      </c>
      <c r="S16" s="2082">
        <f t="shared" ref="S16:S25" si="4">SUM(Q16:R16)</f>
        <v>359</v>
      </c>
      <c r="T16" s="355"/>
      <c r="U16" s="355"/>
    </row>
    <row r="17" spans="1:21" ht="24.95" hidden="1" customHeight="1" x14ac:dyDescent="0.35">
      <c r="A17" s="591" t="s">
        <v>32</v>
      </c>
      <c r="B17" s="2134">
        <v>157</v>
      </c>
      <c r="C17" s="2095"/>
      <c r="D17" s="2097">
        <f>SUM(B17:C17)</f>
        <v>157</v>
      </c>
      <c r="E17" s="2098">
        <v>161</v>
      </c>
      <c r="F17" s="2096">
        <v>1</v>
      </c>
      <c r="G17" s="2099">
        <f>SUM(E17:F17)</f>
        <v>162</v>
      </c>
      <c r="H17" s="2095">
        <v>160</v>
      </c>
      <c r="I17" s="2096">
        <v>1</v>
      </c>
      <c r="J17" s="2099">
        <f>SUM(H17:I17)</f>
        <v>161</v>
      </c>
      <c r="K17" s="2095">
        <v>136</v>
      </c>
      <c r="L17" s="2096">
        <v>6</v>
      </c>
      <c r="M17" s="2099">
        <f>SUM(K17:L17)</f>
        <v>142</v>
      </c>
      <c r="N17" s="2095"/>
      <c r="O17" s="2096"/>
      <c r="P17" s="2097">
        <v>0</v>
      </c>
      <c r="Q17" s="2081">
        <f t="shared" ref="Q17:R19" si="5">B17+E17+H17+K17</f>
        <v>614</v>
      </c>
      <c r="R17" s="2137">
        <f t="shared" si="5"/>
        <v>8</v>
      </c>
      <c r="S17" s="2082">
        <f t="shared" si="4"/>
        <v>622</v>
      </c>
      <c r="T17" s="355"/>
      <c r="U17" s="355"/>
    </row>
    <row r="18" spans="1:21" ht="35.25" customHeight="1" x14ac:dyDescent="0.35">
      <c r="A18" s="591" t="s">
        <v>367</v>
      </c>
      <c r="B18" s="2134">
        <v>11</v>
      </c>
      <c r="C18" s="2095">
        <v>0</v>
      </c>
      <c r="D18" s="2097">
        <f>SUM(B18:C18)</f>
        <v>11</v>
      </c>
      <c r="E18" s="2098">
        <v>0</v>
      </c>
      <c r="F18" s="2096">
        <v>0</v>
      </c>
      <c r="G18" s="2099">
        <f>SUM(E18:F18)</f>
        <v>0</v>
      </c>
      <c r="H18" s="2095">
        <v>0</v>
      </c>
      <c r="I18" s="2096">
        <v>0</v>
      </c>
      <c r="J18" s="2099">
        <f>SUM(H18:I18)</f>
        <v>0</v>
      </c>
      <c r="K18" s="2095">
        <v>0</v>
      </c>
      <c r="L18" s="2096">
        <v>0</v>
      </c>
      <c r="M18" s="2099">
        <f>SUM(K18:L18)</f>
        <v>0</v>
      </c>
      <c r="N18" s="2095">
        <v>0</v>
      </c>
      <c r="O18" s="2096">
        <v>0</v>
      </c>
      <c r="P18" s="2097">
        <v>0</v>
      </c>
      <c r="Q18" s="2081">
        <f t="shared" si="5"/>
        <v>11</v>
      </c>
      <c r="R18" s="2137">
        <f t="shared" si="5"/>
        <v>0</v>
      </c>
      <c r="S18" s="2082">
        <f t="shared" si="4"/>
        <v>11</v>
      </c>
      <c r="T18" s="355"/>
      <c r="U18" s="355"/>
    </row>
    <row r="19" spans="1:21" ht="32.25" customHeight="1" thickBot="1" x14ac:dyDescent="0.4">
      <c r="A19" s="591" t="s">
        <v>34</v>
      </c>
      <c r="B19" s="2134">
        <v>6</v>
      </c>
      <c r="C19" s="2095">
        <v>0</v>
      </c>
      <c r="D19" s="2097">
        <f>SUM(B19:C19)</f>
        <v>6</v>
      </c>
      <c r="E19" s="2098">
        <v>23</v>
      </c>
      <c r="F19" s="2096">
        <v>0</v>
      </c>
      <c r="G19" s="2099">
        <f>SUM(E19:F19)</f>
        <v>23</v>
      </c>
      <c r="H19" s="2095">
        <v>16</v>
      </c>
      <c r="I19" s="2096">
        <v>0</v>
      </c>
      <c r="J19" s="2099">
        <f>SUM(H19:I19)</f>
        <v>16</v>
      </c>
      <c r="K19" s="2095">
        <v>20</v>
      </c>
      <c r="L19" s="2096">
        <v>0</v>
      </c>
      <c r="M19" s="2099">
        <f>SUM(K19:L19)</f>
        <v>20</v>
      </c>
      <c r="N19" s="2103">
        <v>0</v>
      </c>
      <c r="O19" s="2104">
        <v>0</v>
      </c>
      <c r="P19" s="2105">
        <v>0</v>
      </c>
      <c r="Q19" s="2139">
        <f t="shared" si="5"/>
        <v>65</v>
      </c>
      <c r="R19" s="2140">
        <f t="shared" si="5"/>
        <v>0</v>
      </c>
      <c r="S19" s="2141">
        <f t="shared" si="4"/>
        <v>65</v>
      </c>
      <c r="T19" s="11"/>
      <c r="U19" s="11"/>
    </row>
    <row r="20" spans="1:21" ht="56.25" customHeight="1" thickBot="1" x14ac:dyDescent="0.4">
      <c r="A20" s="1032" t="s">
        <v>8</v>
      </c>
      <c r="B20" s="2079">
        <f t="shared" ref="B20:M20" si="6">SUM(B16:B19)</f>
        <v>231</v>
      </c>
      <c r="C20" s="2106">
        <f t="shared" si="6"/>
        <v>21</v>
      </c>
      <c r="D20" s="1023">
        <f t="shared" si="6"/>
        <v>252</v>
      </c>
      <c r="E20" s="2107">
        <f t="shared" si="6"/>
        <v>243</v>
      </c>
      <c r="F20" s="2106">
        <f t="shared" si="6"/>
        <v>15</v>
      </c>
      <c r="G20" s="1023">
        <f t="shared" si="6"/>
        <v>258</v>
      </c>
      <c r="H20" s="2108">
        <f t="shared" si="6"/>
        <v>230</v>
      </c>
      <c r="I20" s="2108">
        <f t="shared" si="6"/>
        <v>16</v>
      </c>
      <c r="J20" s="2109">
        <f t="shared" si="6"/>
        <v>246</v>
      </c>
      <c r="K20" s="2108">
        <f t="shared" si="6"/>
        <v>203</v>
      </c>
      <c r="L20" s="2108">
        <f t="shared" si="6"/>
        <v>19</v>
      </c>
      <c r="M20" s="2109">
        <f t="shared" si="6"/>
        <v>222</v>
      </c>
      <c r="N20" s="1023">
        <f>SUM(N16:N19)</f>
        <v>61</v>
      </c>
      <c r="O20" s="1023">
        <f>SUM(O16:O19)</f>
        <v>18</v>
      </c>
      <c r="P20" s="1023">
        <f>SUM(N20:O20)</f>
        <v>79</v>
      </c>
      <c r="Q20" s="2142">
        <f>B20+E20+H20+K20+N20</f>
        <v>968</v>
      </c>
      <c r="R20" s="2143">
        <f>C20+F20+I20+L20+O20</f>
        <v>89</v>
      </c>
      <c r="S20" s="2144">
        <f t="shared" si="4"/>
        <v>1057</v>
      </c>
      <c r="T20" s="355"/>
      <c r="U20" s="355"/>
    </row>
    <row r="21" spans="1:21" ht="54" customHeight="1" x14ac:dyDescent="0.35">
      <c r="A21" s="1033" t="s">
        <v>25</v>
      </c>
      <c r="B21" s="2135"/>
      <c r="C21" s="2110"/>
      <c r="D21" s="2112"/>
      <c r="E21" s="2113"/>
      <c r="F21" s="2111"/>
      <c r="G21" s="2114"/>
      <c r="H21" s="2115"/>
      <c r="I21" s="2116"/>
      <c r="J21" s="2117"/>
      <c r="K21" s="2115"/>
      <c r="L21" s="2116"/>
      <c r="M21" s="2117"/>
      <c r="N21" s="2115"/>
      <c r="O21" s="2116"/>
      <c r="P21" s="2118"/>
      <c r="Q21" s="862"/>
      <c r="R21" s="2136"/>
      <c r="S21" s="863"/>
      <c r="T21" s="355"/>
      <c r="U21" s="355"/>
    </row>
    <row r="22" spans="1:21" ht="41.25" customHeight="1" x14ac:dyDescent="0.35">
      <c r="A22" s="591" t="s">
        <v>31</v>
      </c>
      <c r="B22" s="2134">
        <v>2</v>
      </c>
      <c r="C22" s="2095">
        <v>1</v>
      </c>
      <c r="D22" s="2097">
        <f>SUM(B22:C22)</f>
        <v>3</v>
      </c>
      <c r="E22" s="2098">
        <v>1</v>
      </c>
      <c r="F22" s="2096">
        <v>0</v>
      </c>
      <c r="G22" s="2099">
        <f>SUM(E22:F22)</f>
        <v>1</v>
      </c>
      <c r="H22" s="2095">
        <v>2</v>
      </c>
      <c r="I22" s="2096">
        <v>3</v>
      </c>
      <c r="J22" s="2099">
        <f>SUM(H22:I22)</f>
        <v>5</v>
      </c>
      <c r="K22" s="2095">
        <v>1</v>
      </c>
      <c r="L22" s="2096">
        <v>4</v>
      </c>
      <c r="M22" s="2099">
        <f>SUM(K22:L22)</f>
        <v>5</v>
      </c>
      <c r="N22" s="2095">
        <v>5</v>
      </c>
      <c r="O22" s="2096">
        <v>0</v>
      </c>
      <c r="P22" s="2097">
        <f>SUM(N22:O22)</f>
        <v>5</v>
      </c>
      <c r="Q22" s="2081">
        <f>B22+E22+H22+K22+N22</f>
        <v>11</v>
      </c>
      <c r="R22" s="2137">
        <f>C22+F22+I22+L22+O22</f>
        <v>8</v>
      </c>
      <c r="S22" s="2082">
        <f t="shared" si="4"/>
        <v>19</v>
      </c>
      <c r="T22" s="11"/>
      <c r="U22" s="11"/>
    </row>
    <row r="23" spans="1:21" ht="32.25" hidden="1" customHeight="1" x14ac:dyDescent="0.35">
      <c r="A23" s="591" t="s">
        <v>32</v>
      </c>
      <c r="B23" s="2134">
        <v>3</v>
      </c>
      <c r="C23" s="2095">
        <v>3</v>
      </c>
      <c r="D23" s="2097">
        <f>SUM(B23:C23)</f>
        <v>6</v>
      </c>
      <c r="E23" s="2098">
        <v>3</v>
      </c>
      <c r="F23" s="2096">
        <v>1</v>
      </c>
      <c r="G23" s="2099">
        <f>SUM(E23:F23)</f>
        <v>4</v>
      </c>
      <c r="H23" s="2095">
        <v>2</v>
      </c>
      <c r="I23" s="2096">
        <v>3</v>
      </c>
      <c r="J23" s="2099">
        <f>SUM(H23:I23)</f>
        <v>5</v>
      </c>
      <c r="K23" s="2095"/>
      <c r="L23" s="2096"/>
      <c r="M23" s="2099">
        <f>SUM(K23:L23)</f>
        <v>0</v>
      </c>
      <c r="N23" s="2095"/>
      <c r="O23" s="2096"/>
      <c r="P23" s="2097">
        <v>0</v>
      </c>
      <c r="Q23" s="2081">
        <f t="shared" ref="Q23:R25" si="7">B23+E23+H23+K23</f>
        <v>8</v>
      </c>
      <c r="R23" s="2137">
        <f t="shared" si="7"/>
        <v>7</v>
      </c>
      <c r="S23" s="2082">
        <f t="shared" si="4"/>
        <v>15</v>
      </c>
      <c r="T23" s="12"/>
      <c r="U23" s="12"/>
    </row>
    <row r="24" spans="1:21" ht="54" customHeight="1" x14ac:dyDescent="0.35">
      <c r="A24" s="591" t="s">
        <v>367</v>
      </c>
      <c r="B24" s="2134">
        <v>0</v>
      </c>
      <c r="C24" s="2095">
        <v>0</v>
      </c>
      <c r="D24" s="2097">
        <f>SUM(B24:C24)</f>
        <v>0</v>
      </c>
      <c r="E24" s="2098">
        <v>0</v>
      </c>
      <c r="F24" s="2096">
        <v>0</v>
      </c>
      <c r="G24" s="2099">
        <f>SUM(E24:F24)</f>
        <v>0</v>
      </c>
      <c r="H24" s="2095">
        <v>0</v>
      </c>
      <c r="I24" s="2096">
        <v>0</v>
      </c>
      <c r="J24" s="2099">
        <f>SUM(H24:I24)</f>
        <v>0</v>
      </c>
      <c r="K24" s="2095">
        <v>0</v>
      </c>
      <c r="L24" s="2096">
        <v>0</v>
      </c>
      <c r="M24" s="2099">
        <f>SUM(K24:L24)</f>
        <v>0</v>
      </c>
      <c r="N24" s="2095">
        <v>0</v>
      </c>
      <c r="O24" s="2096">
        <v>0</v>
      </c>
      <c r="P24" s="2097">
        <v>0</v>
      </c>
      <c r="Q24" s="2081">
        <f t="shared" si="7"/>
        <v>0</v>
      </c>
      <c r="R24" s="2137">
        <f t="shared" si="7"/>
        <v>0</v>
      </c>
      <c r="S24" s="2082">
        <f>SUM(Q24:R24)</f>
        <v>0</v>
      </c>
      <c r="T24" s="12"/>
      <c r="U24" s="12"/>
    </row>
    <row r="25" spans="1:21" ht="32.25" customHeight="1" thickBot="1" x14ac:dyDescent="0.4">
      <c r="A25" s="591" t="s">
        <v>34</v>
      </c>
      <c r="B25" s="2095">
        <v>0</v>
      </c>
      <c r="C25" s="2096">
        <v>0</v>
      </c>
      <c r="D25" s="2097">
        <f>SUM(B25:C25)</f>
        <v>0</v>
      </c>
      <c r="E25" s="2098">
        <v>0</v>
      </c>
      <c r="F25" s="2096">
        <v>0</v>
      </c>
      <c r="G25" s="2099">
        <f>SUM(E25:F25)</f>
        <v>0</v>
      </c>
      <c r="H25" s="2095">
        <v>1</v>
      </c>
      <c r="I25" s="2096">
        <v>0</v>
      </c>
      <c r="J25" s="2099">
        <f>SUM(H25:I25)</f>
        <v>1</v>
      </c>
      <c r="K25" s="2095">
        <v>0</v>
      </c>
      <c r="L25" s="2096">
        <v>0</v>
      </c>
      <c r="M25" s="2099">
        <f>SUM(K25:L25)</f>
        <v>0</v>
      </c>
      <c r="N25" s="2119">
        <v>0</v>
      </c>
      <c r="O25" s="2120">
        <v>0</v>
      </c>
      <c r="P25" s="2121">
        <v>0</v>
      </c>
      <c r="Q25" s="2081">
        <f t="shared" si="7"/>
        <v>1</v>
      </c>
      <c r="R25" s="2102">
        <f t="shared" si="7"/>
        <v>0</v>
      </c>
      <c r="S25" s="2082">
        <f t="shared" si="4"/>
        <v>1</v>
      </c>
      <c r="T25" s="11"/>
      <c r="U25" s="11"/>
    </row>
    <row r="26" spans="1:21" ht="36" customHeight="1" thickBot="1" x14ac:dyDescent="0.4">
      <c r="A26" s="2078" t="s">
        <v>13</v>
      </c>
      <c r="B26" s="2122">
        <f t="shared" ref="B26:M26" si="8">SUM(B22:B25)</f>
        <v>5</v>
      </c>
      <c r="C26" s="2122">
        <f t="shared" si="8"/>
        <v>4</v>
      </c>
      <c r="D26" s="1035">
        <f t="shared" si="8"/>
        <v>9</v>
      </c>
      <c r="E26" s="2123">
        <f t="shared" si="8"/>
        <v>4</v>
      </c>
      <c r="F26" s="2122">
        <f t="shared" si="8"/>
        <v>1</v>
      </c>
      <c r="G26" s="1035">
        <f t="shared" si="8"/>
        <v>5</v>
      </c>
      <c r="H26" s="2123">
        <f t="shared" si="8"/>
        <v>5</v>
      </c>
      <c r="I26" s="2122">
        <f t="shared" si="8"/>
        <v>6</v>
      </c>
      <c r="J26" s="2122">
        <f t="shared" si="8"/>
        <v>11</v>
      </c>
      <c r="K26" s="2122">
        <f t="shared" si="8"/>
        <v>1</v>
      </c>
      <c r="L26" s="2122">
        <f t="shared" si="8"/>
        <v>4</v>
      </c>
      <c r="M26" s="2122">
        <f t="shared" si="8"/>
        <v>5</v>
      </c>
      <c r="N26" s="1035">
        <f>SUM(N22:N25)</f>
        <v>5</v>
      </c>
      <c r="O26" s="1035">
        <f>SUM(O22:O25)</f>
        <v>0</v>
      </c>
      <c r="P26" s="1035">
        <f>SUM(N26:O26)</f>
        <v>5</v>
      </c>
      <c r="Q26" s="2079">
        <f>SUM(Q21:Q25)</f>
        <v>20</v>
      </c>
      <c r="R26" s="2079">
        <f>SUM(R21:R25)</f>
        <v>15</v>
      </c>
      <c r="S26" s="1023">
        <f>SUM(S21:S25)</f>
        <v>35</v>
      </c>
      <c r="T26" s="356"/>
      <c r="U26" s="356"/>
    </row>
    <row r="27" spans="1:21" ht="37.5" customHeight="1" thickBot="1" x14ac:dyDescent="0.4">
      <c r="A27" s="2124" t="s">
        <v>10</v>
      </c>
      <c r="B27" s="2083">
        <f t="shared" ref="B27:L27" si="9">B20</f>
        <v>231</v>
      </c>
      <c r="C27" s="2083">
        <f t="shared" si="9"/>
        <v>21</v>
      </c>
      <c r="D27" s="1027">
        <f t="shared" si="9"/>
        <v>252</v>
      </c>
      <c r="E27" s="2125">
        <f t="shared" si="9"/>
        <v>243</v>
      </c>
      <c r="F27" s="2083">
        <f t="shared" si="9"/>
        <v>15</v>
      </c>
      <c r="G27" s="2083">
        <f t="shared" si="9"/>
        <v>258</v>
      </c>
      <c r="H27" s="2083">
        <f t="shared" si="9"/>
        <v>230</v>
      </c>
      <c r="I27" s="2083">
        <f t="shared" si="9"/>
        <v>16</v>
      </c>
      <c r="J27" s="2083">
        <f t="shared" si="9"/>
        <v>246</v>
      </c>
      <c r="K27" s="2083">
        <f t="shared" si="9"/>
        <v>203</v>
      </c>
      <c r="L27" s="2083">
        <f t="shared" si="9"/>
        <v>19</v>
      </c>
      <c r="M27" s="2126">
        <f>M20</f>
        <v>222</v>
      </c>
      <c r="N27" s="1027">
        <f>SUM(N20)</f>
        <v>61</v>
      </c>
      <c r="O27" s="1027">
        <f>SUM(O20)</f>
        <v>18</v>
      </c>
      <c r="P27" s="1027">
        <f>SUM(N27:O27)</f>
        <v>79</v>
      </c>
      <c r="Q27" s="2083">
        <f>Q20</f>
        <v>968</v>
      </c>
      <c r="R27" s="2083">
        <f>R20</f>
        <v>89</v>
      </c>
      <c r="S27" s="1027">
        <f>Q27+R27</f>
        <v>1057</v>
      </c>
      <c r="T27" s="356"/>
      <c r="U27" s="356"/>
    </row>
    <row r="28" spans="1:21" ht="44.25" customHeight="1" thickBot="1" x14ac:dyDescent="0.4">
      <c r="A28" s="2124" t="s">
        <v>14</v>
      </c>
      <c r="B28" s="2083">
        <f t="shared" ref="B28:S28" si="10">B26</f>
        <v>5</v>
      </c>
      <c r="C28" s="2083">
        <f t="shared" si="10"/>
        <v>4</v>
      </c>
      <c r="D28" s="1027">
        <f t="shared" si="10"/>
        <v>9</v>
      </c>
      <c r="E28" s="2125">
        <f t="shared" si="10"/>
        <v>4</v>
      </c>
      <c r="F28" s="2083">
        <f t="shared" si="10"/>
        <v>1</v>
      </c>
      <c r="G28" s="2083">
        <f t="shared" si="10"/>
        <v>5</v>
      </c>
      <c r="H28" s="2083">
        <f t="shared" si="10"/>
        <v>5</v>
      </c>
      <c r="I28" s="2083">
        <f t="shared" si="10"/>
        <v>6</v>
      </c>
      <c r="J28" s="2083">
        <f t="shared" si="10"/>
        <v>11</v>
      </c>
      <c r="K28" s="2083">
        <f t="shared" si="10"/>
        <v>1</v>
      </c>
      <c r="L28" s="2083">
        <f t="shared" si="10"/>
        <v>4</v>
      </c>
      <c r="M28" s="2126">
        <f>M26</f>
        <v>5</v>
      </c>
      <c r="N28" s="1027">
        <f>SUM(N26)</f>
        <v>5</v>
      </c>
      <c r="O28" s="1027">
        <f>SUM(O26)</f>
        <v>0</v>
      </c>
      <c r="P28" s="1027">
        <f>SUM(N28:O28)</f>
        <v>5</v>
      </c>
      <c r="Q28" s="2083">
        <f t="shared" si="10"/>
        <v>20</v>
      </c>
      <c r="R28" s="2083">
        <f>R26</f>
        <v>15</v>
      </c>
      <c r="S28" s="1027">
        <f t="shared" si="10"/>
        <v>35</v>
      </c>
      <c r="T28" s="357"/>
    </row>
    <row r="29" spans="1:21" ht="39.75" customHeight="1" thickBot="1" x14ac:dyDescent="0.4">
      <c r="A29" s="2127" t="s">
        <v>15</v>
      </c>
      <c r="B29" s="2128">
        <f t="shared" ref="B29:R29" si="11">SUM(B27:B28)</f>
        <v>236</v>
      </c>
      <c r="C29" s="2128">
        <f t="shared" si="11"/>
        <v>25</v>
      </c>
      <c r="D29" s="1039">
        <f t="shared" si="11"/>
        <v>261</v>
      </c>
      <c r="E29" s="2129">
        <f t="shared" si="11"/>
        <v>247</v>
      </c>
      <c r="F29" s="2128">
        <f t="shared" si="11"/>
        <v>16</v>
      </c>
      <c r="G29" s="2128">
        <f t="shared" si="11"/>
        <v>263</v>
      </c>
      <c r="H29" s="2128">
        <f t="shared" si="11"/>
        <v>235</v>
      </c>
      <c r="I29" s="2128">
        <f t="shared" si="11"/>
        <v>22</v>
      </c>
      <c r="J29" s="2128">
        <f t="shared" si="11"/>
        <v>257</v>
      </c>
      <c r="K29" s="2128">
        <f>SUM(K27:K28)</f>
        <v>204</v>
      </c>
      <c r="L29" s="2128">
        <f t="shared" si="11"/>
        <v>23</v>
      </c>
      <c r="M29" s="2130">
        <f t="shared" si="11"/>
        <v>227</v>
      </c>
      <c r="N29" s="1039">
        <f>SUM(N27:N28)</f>
        <v>66</v>
      </c>
      <c r="O29" s="1039">
        <f>SUM(O27:O28)</f>
        <v>18</v>
      </c>
      <c r="P29" s="1039">
        <f>SUM(P27:P28)</f>
        <v>84</v>
      </c>
      <c r="Q29" s="2128">
        <f t="shared" si="11"/>
        <v>988</v>
      </c>
      <c r="R29" s="2128">
        <f t="shared" si="11"/>
        <v>104</v>
      </c>
      <c r="S29" s="1039">
        <f>SUM(S27:S28)</f>
        <v>1092</v>
      </c>
      <c r="T29" s="356"/>
      <c r="U29" s="356"/>
    </row>
    <row r="30" spans="1:21" x14ac:dyDescent="0.35">
      <c r="A30" s="3388"/>
      <c r="B30" s="3388"/>
      <c r="C30" s="3388"/>
      <c r="D30" s="3388"/>
      <c r="E30" s="3388"/>
      <c r="F30" s="3388"/>
      <c r="G30" s="3388"/>
      <c r="H30" s="3388"/>
      <c r="I30" s="3388"/>
      <c r="J30" s="3388"/>
      <c r="K30" s="3388"/>
      <c r="L30" s="3388"/>
      <c r="M30" s="3388"/>
      <c r="N30" s="3388"/>
      <c r="O30" s="3388"/>
      <c r="P30" s="3388"/>
      <c r="Q30" s="3388"/>
      <c r="R30" s="3388"/>
      <c r="S30" s="3388"/>
    </row>
    <row r="31" spans="1:21" x14ac:dyDescent="0.35">
      <c r="B31" s="357"/>
      <c r="C31" s="357"/>
      <c r="D31" s="357"/>
      <c r="E31" s="357"/>
      <c r="F31" s="357"/>
      <c r="G31" s="357"/>
      <c r="H31" s="357"/>
      <c r="I31" s="357"/>
      <c r="J31" s="357"/>
      <c r="K31" s="357"/>
      <c r="L31" s="357"/>
      <c r="M31" s="357"/>
      <c r="N31" s="357"/>
      <c r="O31" s="357"/>
      <c r="P31" s="357"/>
      <c r="Q31" s="357"/>
      <c r="R31" s="357"/>
      <c r="S31" s="357"/>
    </row>
    <row r="32" spans="1:21" x14ac:dyDescent="0.35">
      <c r="B32" s="356"/>
      <c r="C32" s="356"/>
      <c r="D32" s="356"/>
      <c r="E32" s="356"/>
      <c r="F32" s="356"/>
      <c r="G32" s="356"/>
      <c r="H32" s="356"/>
      <c r="I32" s="356"/>
      <c r="J32" s="356"/>
      <c r="K32" s="356"/>
      <c r="L32" s="356"/>
      <c r="M32" s="356"/>
      <c r="N32" s="356"/>
      <c r="O32" s="356"/>
      <c r="P32" s="356"/>
      <c r="Q32" s="356"/>
      <c r="R32" s="356"/>
      <c r="S32" s="356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C31" sqref="C31"/>
    </sheetView>
  </sheetViews>
  <sheetFormatPr defaultRowHeight="25.5" x14ac:dyDescent="0.35"/>
  <cols>
    <col min="1" max="1" width="3" style="354" customWidth="1"/>
    <col min="2" max="2" width="88.42578125" style="354" customWidth="1"/>
    <col min="3" max="3" width="12.7109375" style="354" customWidth="1"/>
    <col min="4" max="4" width="12.85546875" style="354" customWidth="1"/>
    <col min="5" max="5" width="12.28515625" style="354" customWidth="1"/>
    <col min="6" max="6" width="10.28515625" style="354" customWidth="1"/>
    <col min="7" max="7" width="8.7109375" style="354" customWidth="1"/>
    <col min="8" max="8" width="11" style="354" customWidth="1"/>
    <col min="9" max="9" width="9.42578125" style="354" customWidth="1"/>
    <col min="10" max="10" width="10.42578125" style="354" customWidth="1"/>
    <col min="11" max="11" width="14.28515625" style="354" customWidth="1"/>
    <col min="12" max="13" width="9.5703125" style="354" customWidth="1"/>
    <col min="14" max="17" width="12" style="354" customWidth="1"/>
    <col min="18" max="18" width="12.5703125" style="354" customWidth="1"/>
    <col min="19" max="19" width="11" style="354" customWidth="1"/>
    <col min="20" max="20" width="10.85546875" style="354" customWidth="1"/>
    <col min="21" max="21" width="14.28515625" style="354" customWidth="1"/>
    <col min="22" max="22" width="10.5703125" style="354" bestFit="1" customWidth="1"/>
    <col min="23" max="23" width="9.28515625" style="354" bestFit="1" customWidth="1"/>
    <col min="24" max="256" width="9.140625" style="354"/>
    <col min="257" max="257" width="3" style="354" customWidth="1"/>
    <col min="258" max="258" width="88.42578125" style="354" customWidth="1"/>
    <col min="259" max="259" width="12.7109375" style="354" customWidth="1"/>
    <col min="260" max="260" width="12.85546875" style="354" customWidth="1"/>
    <col min="261" max="261" width="12.28515625" style="354" customWidth="1"/>
    <col min="262" max="262" width="10.28515625" style="354" customWidth="1"/>
    <col min="263" max="263" width="8.7109375" style="354" customWidth="1"/>
    <col min="264" max="264" width="11" style="354" customWidth="1"/>
    <col min="265" max="265" width="9.42578125" style="354" customWidth="1"/>
    <col min="266" max="266" width="10.42578125" style="354" customWidth="1"/>
    <col min="267" max="267" width="14.28515625" style="354" customWidth="1"/>
    <col min="268" max="269" width="9.5703125" style="354" customWidth="1"/>
    <col min="270" max="273" width="12" style="354" customWidth="1"/>
    <col min="274" max="274" width="12.5703125" style="354" customWidth="1"/>
    <col min="275" max="275" width="11" style="354" customWidth="1"/>
    <col min="276" max="276" width="10.85546875" style="354" customWidth="1"/>
    <col min="277" max="277" width="14.28515625" style="354" customWidth="1"/>
    <col min="278" max="278" width="10.5703125" style="354" bestFit="1" customWidth="1"/>
    <col min="279" max="279" width="9.28515625" style="354" bestFit="1" customWidth="1"/>
    <col min="280" max="512" width="9.140625" style="354"/>
    <col min="513" max="513" width="3" style="354" customWidth="1"/>
    <col min="514" max="514" width="88.42578125" style="354" customWidth="1"/>
    <col min="515" max="515" width="12.7109375" style="354" customWidth="1"/>
    <col min="516" max="516" width="12.85546875" style="354" customWidth="1"/>
    <col min="517" max="517" width="12.28515625" style="354" customWidth="1"/>
    <col min="518" max="518" width="10.28515625" style="354" customWidth="1"/>
    <col min="519" max="519" width="8.7109375" style="354" customWidth="1"/>
    <col min="520" max="520" width="11" style="354" customWidth="1"/>
    <col min="521" max="521" width="9.42578125" style="354" customWidth="1"/>
    <col min="522" max="522" width="10.42578125" style="354" customWidth="1"/>
    <col min="523" max="523" width="14.28515625" style="354" customWidth="1"/>
    <col min="524" max="525" width="9.5703125" style="354" customWidth="1"/>
    <col min="526" max="529" width="12" style="354" customWidth="1"/>
    <col min="530" max="530" width="12.5703125" style="354" customWidth="1"/>
    <col min="531" max="531" width="11" style="354" customWidth="1"/>
    <col min="532" max="532" width="10.85546875" style="354" customWidth="1"/>
    <col min="533" max="533" width="14.28515625" style="354" customWidth="1"/>
    <col min="534" max="534" width="10.5703125" style="354" bestFit="1" customWidth="1"/>
    <col min="535" max="535" width="9.28515625" style="354" bestFit="1" customWidth="1"/>
    <col min="536" max="768" width="9.140625" style="354"/>
    <col min="769" max="769" width="3" style="354" customWidth="1"/>
    <col min="770" max="770" width="88.42578125" style="354" customWidth="1"/>
    <col min="771" max="771" width="12.7109375" style="354" customWidth="1"/>
    <col min="772" max="772" width="12.85546875" style="354" customWidth="1"/>
    <col min="773" max="773" width="12.28515625" style="354" customWidth="1"/>
    <col min="774" max="774" width="10.28515625" style="354" customWidth="1"/>
    <col min="775" max="775" width="8.7109375" style="354" customWidth="1"/>
    <col min="776" max="776" width="11" style="354" customWidth="1"/>
    <col min="777" max="777" width="9.42578125" style="354" customWidth="1"/>
    <col min="778" max="778" width="10.42578125" style="354" customWidth="1"/>
    <col min="779" max="779" width="14.28515625" style="354" customWidth="1"/>
    <col min="780" max="781" width="9.5703125" style="354" customWidth="1"/>
    <col min="782" max="785" width="12" style="354" customWidth="1"/>
    <col min="786" max="786" width="12.5703125" style="354" customWidth="1"/>
    <col min="787" max="787" width="11" style="354" customWidth="1"/>
    <col min="788" max="788" width="10.85546875" style="354" customWidth="1"/>
    <col min="789" max="789" width="14.28515625" style="354" customWidth="1"/>
    <col min="790" max="790" width="10.5703125" style="354" bestFit="1" customWidth="1"/>
    <col min="791" max="791" width="9.28515625" style="354" bestFit="1" customWidth="1"/>
    <col min="792" max="1024" width="9.140625" style="354"/>
    <col min="1025" max="1025" width="3" style="354" customWidth="1"/>
    <col min="1026" max="1026" width="88.42578125" style="354" customWidth="1"/>
    <col min="1027" max="1027" width="12.7109375" style="354" customWidth="1"/>
    <col min="1028" max="1028" width="12.85546875" style="354" customWidth="1"/>
    <col min="1029" max="1029" width="12.28515625" style="354" customWidth="1"/>
    <col min="1030" max="1030" width="10.28515625" style="354" customWidth="1"/>
    <col min="1031" max="1031" width="8.7109375" style="354" customWidth="1"/>
    <col min="1032" max="1032" width="11" style="354" customWidth="1"/>
    <col min="1033" max="1033" width="9.42578125" style="354" customWidth="1"/>
    <col min="1034" max="1034" width="10.42578125" style="354" customWidth="1"/>
    <col min="1035" max="1035" width="14.28515625" style="354" customWidth="1"/>
    <col min="1036" max="1037" width="9.5703125" style="354" customWidth="1"/>
    <col min="1038" max="1041" width="12" style="354" customWidth="1"/>
    <col min="1042" max="1042" width="12.5703125" style="354" customWidth="1"/>
    <col min="1043" max="1043" width="11" style="354" customWidth="1"/>
    <col min="1044" max="1044" width="10.85546875" style="354" customWidth="1"/>
    <col min="1045" max="1045" width="14.28515625" style="354" customWidth="1"/>
    <col min="1046" max="1046" width="10.5703125" style="354" bestFit="1" customWidth="1"/>
    <col min="1047" max="1047" width="9.28515625" style="354" bestFit="1" customWidth="1"/>
    <col min="1048" max="1280" width="9.140625" style="354"/>
    <col min="1281" max="1281" width="3" style="354" customWidth="1"/>
    <col min="1282" max="1282" width="88.42578125" style="354" customWidth="1"/>
    <col min="1283" max="1283" width="12.7109375" style="354" customWidth="1"/>
    <col min="1284" max="1284" width="12.85546875" style="354" customWidth="1"/>
    <col min="1285" max="1285" width="12.28515625" style="354" customWidth="1"/>
    <col min="1286" max="1286" width="10.28515625" style="354" customWidth="1"/>
    <col min="1287" max="1287" width="8.7109375" style="354" customWidth="1"/>
    <col min="1288" max="1288" width="11" style="354" customWidth="1"/>
    <col min="1289" max="1289" width="9.42578125" style="354" customWidth="1"/>
    <col min="1290" max="1290" width="10.42578125" style="354" customWidth="1"/>
    <col min="1291" max="1291" width="14.28515625" style="354" customWidth="1"/>
    <col min="1292" max="1293" width="9.5703125" style="354" customWidth="1"/>
    <col min="1294" max="1297" width="12" style="354" customWidth="1"/>
    <col min="1298" max="1298" width="12.5703125" style="354" customWidth="1"/>
    <col min="1299" max="1299" width="11" style="354" customWidth="1"/>
    <col min="1300" max="1300" width="10.85546875" style="354" customWidth="1"/>
    <col min="1301" max="1301" width="14.28515625" style="354" customWidth="1"/>
    <col min="1302" max="1302" width="10.5703125" style="354" bestFit="1" customWidth="1"/>
    <col min="1303" max="1303" width="9.28515625" style="354" bestFit="1" customWidth="1"/>
    <col min="1304" max="1536" width="9.140625" style="354"/>
    <col min="1537" max="1537" width="3" style="354" customWidth="1"/>
    <col min="1538" max="1538" width="88.42578125" style="354" customWidth="1"/>
    <col min="1539" max="1539" width="12.7109375" style="354" customWidth="1"/>
    <col min="1540" max="1540" width="12.85546875" style="354" customWidth="1"/>
    <col min="1541" max="1541" width="12.28515625" style="354" customWidth="1"/>
    <col min="1542" max="1542" width="10.28515625" style="354" customWidth="1"/>
    <col min="1543" max="1543" width="8.7109375" style="354" customWidth="1"/>
    <col min="1544" max="1544" width="11" style="354" customWidth="1"/>
    <col min="1545" max="1545" width="9.42578125" style="354" customWidth="1"/>
    <col min="1546" max="1546" width="10.42578125" style="354" customWidth="1"/>
    <col min="1547" max="1547" width="14.28515625" style="354" customWidth="1"/>
    <col min="1548" max="1549" width="9.5703125" style="354" customWidth="1"/>
    <col min="1550" max="1553" width="12" style="354" customWidth="1"/>
    <col min="1554" max="1554" width="12.5703125" style="354" customWidth="1"/>
    <col min="1555" max="1555" width="11" style="354" customWidth="1"/>
    <col min="1556" max="1556" width="10.85546875" style="354" customWidth="1"/>
    <col min="1557" max="1557" width="14.28515625" style="354" customWidth="1"/>
    <col min="1558" max="1558" width="10.5703125" style="354" bestFit="1" customWidth="1"/>
    <col min="1559" max="1559" width="9.28515625" style="354" bestFit="1" customWidth="1"/>
    <col min="1560" max="1792" width="9.140625" style="354"/>
    <col min="1793" max="1793" width="3" style="354" customWidth="1"/>
    <col min="1794" max="1794" width="88.42578125" style="354" customWidth="1"/>
    <col min="1795" max="1795" width="12.7109375" style="354" customWidth="1"/>
    <col min="1796" max="1796" width="12.85546875" style="354" customWidth="1"/>
    <col min="1797" max="1797" width="12.28515625" style="354" customWidth="1"/>
    <col min="1798" max="1798" width="10.28515625" style="354" customWidth="1"/>
    <col min="1799" max="1799" width="8.7109375" style="354" customWidth="1"/>
    <col min="1800" max="1800" width="11" style="354" customWidth="1"/>
    <col min="1801" max="1801" width="9.42578125" style="354" customWidth="1"/>
    <col min="1802" max="1802" width="10.42578125" style="354" customWidth="1"/>
    <col min="1803" max="1803" width="14.28515625" style="354" customWidth="1"/>
    <col min="1804" max="1805" width="9.5703125" style="354" customWidth="1"/>
    <col min="1806" max="1809" width="12" style="354" customWidth="1"/>
    <col min="1810" max="1810" width="12.5703125" style="354" customWidth="1"/>
    <col min="1811" max="1811" width="11" style="354" customWidth="1"/>
    <col min="1812" max="1812" width="10.85546875" style="354" customWidth="1"/>
    <col min="1813" max="1813" width="14.28515625" style="354" customWidth="1"/>
    <col min="1814" max="1814" width="10.5703125" style="354" bestFit="1" customWidth="1"/>
    <col min="1815" max="1815" width="9.28515625" style="354" bestFit="1" customWidth="1"/>
    <col min="1816" max="2048" width="9.140625" style="354"/>
    <col min="2049" max="2049" width="3" style="354" customWidth="1"/>
    <col min="2050" max="2050" width="88.42578125" style="354" customWidth="1"/>
    <col min="2051" max="2051" width="12.7109375" style="354" customWidth="1"/>
    <col min="2052" max="2052" width="12.85546875" style="354" customWidth="1"/>
    <col min="2053" max="2053" width="12.28515625" style="354" customWidth="1"/>
    <col min="2054" max="2054" width="10.28515625" style="354" customWidth="1"/>
    <col min="2055" max="2055" width="8.7109375" style="354" customWidth="1"/>
    <col min="2056" max="2056" width="11" style="354" customWidth="1"/>
    <col min="2057" max="2057" width="9.42578125" style="354" customWidth="1"/>
    <col min="2058" max="2058" width="10.42578125" style="354" customWidth="1"/>
    <col min="2059" max="2059" width="14.28515625" style="354" customWidth="1"/>
    <col min="2060" max="2061" width="9.5703125" style="354" customWidth="1"/>
    <col min="2062" max="2065" width="12" style="354" customWidth="1"/>
    <col min="2066" max="2066" width="12.5703125" style="354" customWidth="1"/>
    <col min="2067" max="2067" width="11" style="354" customWidth="1"/>
    <col min="2068" max="2068" width="10.85546875" style="354" customWidth="1"/>
    <col min="2069" max="2069" width="14.28515625" style="354" customWidth="1"/>
    <col min="2070" max="2070" width="10.5703125" style="354" bestFit="1" customWidth="1"/>
    <col min="2071" max="2071" width="9.28515625" style="354" bestFit="1" customWidth="1"/>
    <col min="2072" max="2304" width="9.140625" style="354"/>
    <col min="2305" max="2305" width="3" style="354" customWidth="1"/>
    <col min="2306" max="2306" width="88.42578125" style="354" customWidth="1"/>
    <col min="2307" max="2307" width="12.7109375" style="354" customWidth="1"/>
    <col min="2308" max="2308" width="12.85546875" style="354" customWidth="1"/>
    <col min="2309" max="2309" width="12.28515625" style="354" customWidth="1"/>
    <col min="2310" max="2310" width="10.28515625" style="354" customWidth="1"/>
    <col min="2311" max="2311" width="8.7109375" style="354" customWidth="1"/>
    <col min="2312" max="2312" width="11" style="354" customWidth="1"/>
    <col min="2313" max="2313" width="9.42578125" style="354" customWidth="1"/>
    <col min="2314" max="2314" width="10.42578125" style="354" customWidth="1"/>
    <col min="2315" max="2315" width="14.28515625" style="354" customWidth="1"/>
    <col min="2316" max="2317" width="9.5703125" style="354" customWidth="1"/>
    <col min="2318" max="2321" width="12" style="354" customWidth="1"/>
    <col min="2322" max="2322" width="12.5703125" style="354" customWidth="1"/>
    <col min="2323" max="2323" width="11" style="354" customWidth="1"/>
    <col min="2324" max="2324" width="10.85546875" style="354" customWidth="1"/>
    <col min="2325" max="2325" width="14.28515625" style="354" customWidth="1"/>
    <col min="2326" max="2326" width="10.5703125" style="354" bestFit="1" customWidth="1"/>
    <col min="2327" max="2327" width="9.28515625" style="354" bestFit="1" customWidth="1"/>
    <col min="2328" max="2560" width="9.140625" style="354"/>
    <col min="2561" max="2561" width="3" style="354" customWidth="1"/>
    <col min="2562" max="2562" width="88.42578125" style="354" customWidth="1"/>
    <col min="2563" max="2563" width="12.7109375" style="354" customWidth="1"/>
    <col min="2564" max="2564" width="12.85546875" style="354" customWidth="1"/>
    <col min="2565" max="2565" width="12.28515625" style="354" customWidth="1"/>
    <col min="2566" max="2566" width="10.28515625" style="354" customWidth="1"/>
    <col min="2567" max="2567" width="8.7109375" style="354" customWidth="1"/>
    <col min="2568" max="2568" width="11" style="354" customWidth="1"/>
    <col min="2569" max="2569" width="9.42578125" style="354" customWidth="1"/>
    <col min="2570" max="2570" width="10.42578125" style="354" customWidth="1"/>
    <col min="2571" max="2571" width="14.28515625" style="354" customWidth="1"/>
    <col min="2572" max="2573" width="9.5703125" style="354" customWidth="1"/>
    <col min="2574" max="2577" width="12" style="354" customWidth="1"/>
    <col min="2578" max="2578" width="12.5703125" style="354" customWidth="1"/>
    <col min="2579" max="2579" width="11" style="354" customWidth="1"/>
    <col min="2580" max="2580" width="10.85546875" style="354" customWidth="1"/>
    <col min="2581" max="2581" width="14.28515625" style="354" customWidth="1"/>
    <col min="2582" max="2582" width="10.5703125" style="354" bestFit="1" customWidth="1"/>
    <col min="2583" max="2583" width="9.28515625" style="354" bestFit="1" customWidth="1"/>
    <col min="2584" max="2816" width="9.140625" style="354"/>
    <col min="2817" max="2817" width="3" style="354" customWidth="1"/>
    <col min="2818" max="2818" width="88.42578125" style="354" customWidth="1"/>
    <col min="2819" max="2819" width="12.7109375" style="354" customWidth="1"/>
    <col min="2820" max="2820" width="12.85546875" style="354" customWidth="1"/>
    <col min="2821" max="2821" width="12.28515625" style="354" customWidth="1"/>
    <col min="2822" max="2822" width="10.28515625" style="354" customWidth="1"/>
    <col min="2823" max="2823" width="8.7109375" style="354" customWidth="1"/>
    <col min="2824" max="2824" width="11" style="354" customWidth="1"/>
    <col min="2825" max="2825" width="9.42578125" style="354" customWidth="1"/>
    <col min="2826" max="2826" width="10.42578125" style="354" customWidth="1"/>
    <col min="2827" max="2827" width="14.28515625" style="354" customWidth="1"/>
    <col min="2828" max="2829" width="9.5703125" style="354" customWidth="1"/>
    <col min="2830" max="2833" width="12" style="354" customWidth="1"/>
    <col min="2834" max="2834" width="12.5703125" style="354" customWidth="1"/>
    <col min="2835" max="2835" width="11" style="354" customWidth="1"/>
    <col min="2836" max="2836" width="10.85546875" style="354" customWidth="1"/>
    <col min="2837" max="2837" width="14.28515625" style="354" customWidth="1"/>
    <col min="2838" max="2838" width="10.5703125" style="354" bestFit="1" customWidth="1"/>
    <col min="2839" max="2839" width="9.28515625" style="354" bestFit="1" customWidth="1"/>
    <col min="2840" max="3072" width="9.140625" style="354"/>
    <col min="3073" max="3073" width="3" style="354" customWidth="1"/>
    <col min="3074" max="3074" width="88.42578125" style="354" customWidth="1"/>
    <col min="3075" max="3075" width="12.7109375" style="354" customWidth="1"/>
    <col min="3076" max="3076" width="12.85546875" style="354" customWidth="1"/>
    <col min="3077" max="3077" width="12.28515625" style="354" customWidth="1"/>
    <col min="3078" max="3078" width="10.28515625" style="354" customWidth="1"/>
    <col min="3079" max="3079" width="8.7109375" style="354" customWidth="1"/>
    <col min="3080" max="3080" width="11" style="354" customWidth="1"/>
    <col min="3081" max="3081" width="9.42578125" style="354" customWidth="1"/>
    <col min="3082" max="3082" width="10.42578125" style="354" customWidth="1"/>
    <col min="3083" max="3083" width="14.28515625" style="354" customWidth="1"/>
    <col min="3084" max="3085" width="9.5703125" style="354" customWidth="1"/>
    <col min="3086" max="3089" width="12" style="354" customWidth="1"/>
    <col min="3090" max="3090" width="12.5703125" style="354" customWidth="1"/>
    <col min="3091" max="3091" width="11" style="354" customWidth="1"/>
    <col min="3092" max="3092" width="10.85546875" style="354" customWidth="1"/>
    <col min="3093" max="3093" width="14.28515625" style="354" customWidth="1"/>
    <col min="3094" max="3094" width="10.5703125" style="354" bestFit="1" customWidth="1"/>
    <col min="3095" max="3095" width="9.28515625" style="354" bestFit="1" customWidth="1"/>
    <col min="3096" max="3328" width="9.140625" style="354"/>
    <col min="3329" max="3329" width="3" style="354" customWidth="1"/>
    <col min="3330" max="3330" width="88.42578125" style="354" customWidth="1"/>
    <col min="3331" max="3331" width="12.7109375" style="354" customWidth="1"/>
    <col min="3332" max="3332" width="12.85546875" style="354" customWidth="1"/>
    <col min="3333" max="3333" width="12.28515625" style="354" customWidth="1"/>
    <col min="3334" max="3334" width="10.28515625" style="354" customWidth="1"/>
    <col min="3335" max="3335" width="8.7109375" style="354" customWidth="1"/>
    <col min="3336" max="3336" width="11" style="354" customWidth="1"/>
    <col min="3337" max="3337" width="9.42578125" style="354" customWidth="1"/>
    <col min="3338" max="3338" width="10.42578125" style="354" customWidth="1"/>
    <col min="3339" max="3339" width="14.28515625" style="354" customWidth="1"/>
    <col min="3340" max="3341" width="9.5703125" style="354" customWidth="1"/>
    <col min="3342" max="3345" width="12" style="354" customWidth="1"/>
    <col min="3346" max="3346" width="12.5703125" style="354" customWidth="1"/>
    <col min="3347" max="3347" width="11" style="354" customWidth="1"/>
    <col min="3348" max="3348" width="10.85546875" style="354" customWidth="1"/>
    <col min="3349" max="3349" width="14.28515625" style="354" customWidth="1"/>
    <col min="3350" max="3350" width="10.5703125" style="354" bestFit="1" customWidth="1"/>
    <col min="3351" max="3351" width="9.28515625" style="354" bestFit="1" customWidth="1"/>
    <col min="3352" max="3584" width="9.140625" style="354"/>
    <col min="3585" max="3585" width="3" style="354" customWidth="1"/>
    <col min="3586" max="3586" width="88.42578125" style="354" customWidth="1"/>
    <col min="3587" max="3587" width="12.7109375" style="354" customWidth="1"/>
    <col min="3588" max="3588" width="12.85546875" style="354" customWidth="1"/>
    <col min="3589" max="3589" width="12.28515625" style="354" customWidth="1"/>
    <col min="3590" max="3590" width="10.28515625" style="354" customWidth="1"/>
    <col min="3591" max="3591" width="8.7109375" style="354" customWidth="1"/>
    <col min="3592" max="3592" width="11" style="354" customWidth="1"/>
    <col min="3593" max="3593" width="9.42578125" style="354" customWidth="1"/>
    <col min="3594" max="3594" width="10.42578125" style="354" customWidth="1"/>
    <col min="3595" max="3595" width="14.28515625" style="354" customWidth="1"/>
    <col min="3596" max="3597" width="9.5703125" style="354" customWidth="1"/>
    <col min="3598" max="3601" width="12" style="354" customWidth="1"/>
    <col min="3602" max="3602" width="12.5703125" style="354" customWidth="1"/>
    <col min="3603" max="3603" width="11" style="354" customWidth="1"/>
    <col min="3604" max="3604" width="10.85546875" style="354" customWidth="1"/>
    <col min="3605" max="3605" width="14.28515625" style="354" customWidth="1"/>
    <col min="3606" max="3606" width="10.5703125" style="354" bestFit="1" customWidth="1"/>
    <col min="3607" max="3607" width="9.28515625" style="354" bestFit="1" customWidth="1"/>
    <col min="3608" max="3840" width="9.140625" style="354"/>
    <col min="3841" max="3841" width="3" style="354" customWidth="1"/>
    <col min="3842" max="3842" width="88.42578125" style="354" customWidth="1"/>
    <col min="3843" max="3843" width="12.7109375" style="354" customWidth="1"/>
    <col min="3844" max="3844" width="12.85546875" style="354" customWidth="1"/>
    <col min="3845" max="3845" width="12.28515625" style="354" customWidth="1"/>
    <col min="3846" max="3846" width="10.28515625" style="354" customWidth="1"/>
    <col min="3847" max="3847" width="8.7109375" style="354" customWidth="1"/>
    <col min="3848" max="3848" width="11" style="354" customWidth="1"/>
    <col min="3849" max="3849" width="9.42578125" style="354" customWidth="1"/>
    <col min="3850" max="3850" width="10.42578125" style="354" customWidth="1"/>
    <col min="3851" max="3851" width="14.28515625" style="354" customWidth="1"/>
    <col min="3852" max="3853" width="9.5703125" style="354" customWidth="1"/>
    <col min="3854" max="3857" width="12" style="354" customWidth="1"/>
    <col min="3858" max="3858" width="12.5703125" style="354" customWidth="1"/>
    <col min="3859" max="3859" width="11" style="354" customWidth="1"/>
    <col min="3860" max="3860" width="10.85546875" style="354" customWidth="1"/>
    <col min="3861" max="3861" width="14.28515625" style="354" customWidth="1"/>
    <col min="3862" max="3862" width="10.5703125" style="354" bestFit="1" customWidth="1"/>
    <col min="3863" max="3863" width="9.28515625" style="354" bestFit="1" customWidth="1"/>
    <col min="3864" max="4096" width="9.140625" style="354"/>
    <col min="4097" max="4097" width="3" style="354" customWidth="1"/>
    <col min="4098" max="4098" width="88.42578125" style="354" customWidth="1"/>
    <col min="4099" max="4099" width="12.7109375" style="354" customWidth="1"/>
    <col min="4100" max="4100" width="12.85546875" style="354" customWidth="1"/>
    <col min="4101" max="4101" width="12.28515625" style="354" customWidth="1"/>
    <col min="4102" max="4102" width="10.28515625" style="354" customWidth="1"/>
    <col min="4103" max="4103" width="8.7109375" style="354" customWidth="1"/>
    <col min="4104" max="4104" width="11" style="354" customWidth="1"/>
    <col min="4105" max="4105" width="9.42578125" style="354" customWidth="1"/>
    <col min="4106" max="4106" width="10.42578125" style="354" customWidth="1"/>
    <col min="4107" max="4107" width="14.28515625" style="354" customWidth="1"/>
    <col min="4108" max="4109" width="9.5703125" style="354" customWidth="1"/>
    <col min="4110" max="4113" width="12" style="354" customWidth="1"/>
    <col min="4114" max="4114" width="12.5703125" style="354" customWidth="1"/>
    <col min="4115" max="4115" width="11" style="354" customWidth="1"/>
    <col min="4116" max="4116" width="10.85546875" style="354" customWidth="1"/>
    <col min="4117" max="4117" width="14.28515625" style="354" customWidth="1"/>
    <col min="4118" max="4118" width="10.5703125" style="354" bestFit="1" customWidth="1"/>
    <col min="4119" max="4119" width="9.28515625" style="354" bestFit="1" customWidth="1"/>
    <col min="4120" max="4352" width="9.140625" style="354"/>
    <col min="4353" max="4353" width="3" style="354" customWidth="1"/>
    <col min="4354" max="4354" width="88.42578125" style="354" customWidth="1"/>
    <col min="4355" max="4355" width="12.7109375" style="354" customWidth="1"/>
    <col min="4356" max="4356" width="12.85546875" style="354" customWidth="1"/>
    <col min="4357" max="4357" width="12.28515625" style="354" customWidth="1"/>
    <col min="4358" max="4358" width="10.28515625" style="354" customWidth="1"/>
    <col min="4359" max="4359" width="8.7109375" style="354" customWidth="1"/>
    <col min="4360" max="4360" width="11" style="354" customWidth="1"/>
    <col min="4361" max="4361" width="9.42578125" style="354" customWidth="1"/>
    <col min="4362" max="4362" width="10.42578125" style="354" customWidth="1"/>
    <col min="4363" max="4363" width="14.28515625" style="354" customWidth="1"/>
    <col min="4364" max="4365" width="9.5703125" style="354" customWidth="1"/>
    <col min="4366" max="4369" width="12" style="354" customWidth="1"/>
    <col min="4370" max="4370" width="12.5703125" style="354" customWidth="1"/>
    <col min="4371" max="4371" width="11" style="354" customWidth="1"/>
    <col min="4372" max="4372" width="10.85546875" style="354" customWidth="1"/>
    <col min="4373" max="4373" width="14.28515625" style="354" customWidth="1"/>
    <col min="4374" max="4374" width="10.5703125" style="354" bestFit="1" customWidth="1"/>
    <col min="4375" max="4375" width="9.28515625" style="354" bestFit="1" customWidth="1"/>
    <col min="4376" max="4608" width="9.140625" style="354"/>
    <col min="4609" max="4609" width="3" style="354" customWidth="1"/>
    <col min="4610" max="4610" width="88.42578125" style="354" customWidth="1"/>
    <col min="4611" max="4611" width="12.7109375" style="354" customWidth="1"/>
    <col min="4612" max="4612" width="12.85546875" style="354" customWidth="1"/>
    <col min="4613" max="4613" width="12.28515625" style="354" customWidth="1"/>
    <col min="4614" max="4614" width="10.28515625" style="354" customWidth="1"/>
    <col min="4615" max="4615" width="8.7109375" style="354" customWidth="1"/>
    <col min="4616" max="4616" width="11" style="354" customWidth="1"/>
    <col min="4617" max="4617" width="9.42578125" style="354" customWidth="1"/>
    <col min="4618" max="4618" width="10.42578125" style="354" customWidth="1"/>
    <col min="4619" max="4619" width="14.28515625" style="354" customWidth="1"/>
    <col min="4620" max="4621" width="9.5703125" style="354" customWidth="1"/>
    <col min="4622" max="4625" width="12" style="354" customWidth="1"/>
    <col min="4626" max="4626" width="12.5703125" style="354" customWidth="1"/>
    <col min="4627" max="4627" width="11" style="354" customWidth="1"/>
    <col min="4628" max="4628" width="10.85546875" style="354" customWidth="1"/>
    <col min="4629" max="4629" width="14.28515625" style="354" customWidth="1"/>
    <col min="4630" max="4630" width="10.5703125" style="354" bestFit="1" customWidth="1"/>
    <col min="4631" max="4631" width="9.28515625" style="354" bestFit="1" customWidth="1"/>
    <col min="4632" max="4864" width="9.140625" style="354"/>
    <col min="4865" max="4865" width="3" style="354" customWidth="1"/>
    <col min="4866" max="4866" width="88.42578125" style="354" customWidth="1"/>
    <col min="4867" max="4867" width="12.7109375" style="354" customWidth="1"/>
    <col min="4868" max="4868" width="12.85546875" style="354" customWidth="1"/>
    <col min="4869" max="4869" width="12.28515625" style="354" customWidth="1"/>
    <col min="4870" max="4870" width="10.28515625" style="354" customWidth="1"/>
    <col min="4871" max="4871" width="8.7109375" style="354" customWidth="1"/>
    <col min="4872" max="4872" width="11" style="354" customWidth="1"/>
    <col min="4873" max="4873" width="9.42578125" style="354" customWidth="1"/>
    <col min="4874" max="4874" width="10.42578125" style="354" customWidth="1"/>
    <col min="4875" max="4875" width="14.28515625" style="354" customWidth="1"/>
    <col min="4876" max="4877" width="9.5703125" style="354" customWidth="1"/>
    <col min="4878" max="4881" width="12" style="354" customWidth="1"/>
    <col min="4882" max="4882" width="12.5703125" style="354" customWidth="1"/>
    <col min="4883" max="4883" width="11" style="354" customWidth="1"/>
    <col min="4884" max="4884" width="10.85546875" style="354" customWidth="1"/>
    <col min="4885" max="4885" width="14.28515625" style="354" customWidth="1"/>
    <col min="4886" max="4886" width="10.5703125" style="354" bestFit="1" customWidth="1"/>
    <col min="4887" max="4887" width="9.28515625" style="354" bestFit="1" customWidth="1"/>
    <col min="4888" max="5120" width="9.140625" style="354"/>
    <col min="5121" max="5121" width="3" style="354" customWidth="1"/>
    <col min="5122" max="5122" width="88.42578125" style="354" customWidth="1"/>
    <col min="5123" max="5123" width="12.7109375" style="354" customWidth="1"/>
    <col min="5124" max="5124" width="12.85546875" style="354" customWidth="1"/>
    <col min="5125" max="5125" width="12.28515625" style="354" customWidth="1"/>
    <col min="5126" max="5126" width="10.28515625" style="354" customWidth="1"/>
    <col min="5127" max="5127" width="8.7109375" style="354" customWidth="1"/>
    <col min="5128" max="5128" width="11" style="354" customWidth="1"/>
    <col min="5129" max="5129" width="9.42578125" style="354" customWidth="1"/>
    <col min="5130" max="5130" width="10.42578125" style="354" customWidth="1"/>
    <col min="5131" max="5131" width="14.28515625" style="354" customWidth="1"/>
    <col min="5132" max="5133" width="9.5703125" style="354" customWidth="1"/>
    <col min="5134" max="5137" width="12" style="354" customWidth="1"/>
    <col min="5138" max="5138" width="12.5703125" style="354" customWidth="1"/>
    <col min="5139" max="5139" width="11" style="354" customWidth="1"/>
    <col min="5140" max="5140" width="10.85546875" style="354" customWidth="1"/>
    <col min="5141" max="5141" width="14.28515625" style="354" customWidth="1"/>
    <col min="5142" max="5142" width="10.5703125" style="354" bestFit="1" customWidth="1"/>
    <col min="5143" max="5143" width="9.28515625" style="354" bestFit="1" customWidth="1"/>
    <col min="5144" max="5376" width="9.140625" style="354"/>
    <col min="5377" max="5377" width="3" style="354" customWidth="1"/>
    <col min="5378" max="5378" width="88.42578125" style="354" customWidth="1"/>
    <col min="5379" max="5379" width="12.7109375" style="354" customWidth="1"/>
    <col min="5380" max="5380" width="12.85546875" style="354" customWidth="1"/>
    <col min="5381" max="5381" width="12.28515625" style="354" customWidth="1"/>
    <col min="5382" max="5382" width="10.28515625" style="354" customWidth="1"/>
    <col min="5383" max="5383" width="8.7109375" style="354" customWidth="1"/>
    <col min="5384" max="5384" width="11" style="354" customWidth="1"/>
    <col min="5385" max="5385" width="9.42578125" style="354" customWidth="1"/>
    <col min="5386" max="5386" width="10.42578125" style="354" customWidth="1"/>
    <col min="5387" max="5387" width="14.28515625" style="354" customWidth="1"/>
    <col min="5388" max="5389" width="9.5703125" style="354" customWidth="1"/>
    <col min="5390" max="5393" width="12" style="354" customWidth="1"/>
    <col min="5394" max="5394" width="12.5703125" style="354" customWidth="1"/>
    <col min="5395" max="5395" width="11" style="354" customWidth="1"/>
    <col min="5396" max="5396" width="10.85546875" style="354" customWidth="1"/>
    <col min="5397" max="5397" width="14.28515625" style="354" customWidth="1"/>
    <col min="5398" max="5398" width="10.5703125" style="354" bestFit="1" customWidth="1"/>
    <col min="5399" max="5399" width="9.28515625" style="354" bestFit="1" customWidth="1"/>
    <col min="5400" max="5632" width="9.140625" style="354"/>
    <col min="5633" max="5633" width="3" style="354" customWidth="1"/>
    <col min="5634" max="5634" width="88.42578125" style="354" customWidth="1"/>
    <col min="5635" max="5635" width="12.7109375" style="354" customWidth="1"/>
    <col min="5636" max="5636" width="12.85546875" style="354" customWidth="1"/>
    <col min="5637" max="5637" width="12.28515625" style="354" customWidth="1"/>
    <col min="5638" max="5638" width="10.28515625" style="354" customWidth="1"/>
    <col min="5639" max="5639" width="8.7109375" style="354" customWidth="1"/>
    <col min="5640" max="5640" width="11" style="354" customWidth="1"/>
    <col min="5641" max="5641" width="9.42578125" style="354" customWidth="1"/>
    <col min="5642" max="5642" width="10.42578125" style="354" customWidth="1"/>
    <col min="5643" max="5643" width="14.28515625" style="354" customWidth="1"/>
    <col min="5644" max="5645" width="9.5703125" style="354" customWidth="1"/>
    <col min="5646" max="5649" width="12" style="354" customWidth="1"/>
    <col min="5650" max="5650" width="12.5703125" style="354" customWidth="1"/>
    <col min="5651" max="5651" width="11" style="354" customWidth="1"/>
    <col min="5652" max="5652" width="10.85546875" style="354" customWidth="1"/>
    <col min="5653" max="5653" width="14.28515625" style="354" customWidth="1"/>
    <col min="5654" max="5654" width="10.5703125" style="354" bestFit="1" customWidth="1"/>
    <col min="5655" max="5655" width="9.28515625" style="354" bestFit="1" customWidth="1"/>
    <col min="5656" max="5888" width="9.140625" style="354"/>
    <col min="5889" max="5889" width="3" style="354" customWidth="1"/>
    <col min="5890" max="5890" width="88.42578125" style="354" customWidth="1"/>
    <col min="5891" max="5891" width="12.7109375" style="354" customWidth="1"/>
    <col min="5892" max="5892" width="12.85546875" style="354" customWidth="1"/>
    <col min="5893" max="5893" width="12.28515625" style="354" customWidth="1"/>
    <col min="5894" max="5894" width="10.28515625" style="354" customWidth="1"/>
    <col min="5895" max="5895" width="8.7109375" style="354" customWidth="1"/>
    <col min="5896" max="5896" width="11" style="354" customWidth="1"/>
    <col min="5897" max="5897" width="9.42578125" style="354" customWidth="1"/>
    <col min="5898" max="5898" width="10.42578125" style="354" customWidth="1"/>
    <col min="5899" max="5899" width="14.28515625" style="354" customWidth="1"/>
    <col min="5900" max="5901" width="9.5703125" style="354" customWidth="1"/>
    <col min="5902" max="5905" width="12" style="354" customWidth="1"/>
    <col min="5906" max="5906" width="12.5703125" style="354" customWidth="1"/>
    <col min="5907" max="5907" width="11" style="354" customWidth="1"/>
    <col min="5908" max="5908" width="10.85546875" style="354" customWidth="1"/>
    <col min="5909" max="5909" width="14.28515625" style="354" customWidth="1"/>
    <col min="5910" max="5910" width="10.5703125" style="354" bestFit="1" customWidth="1"/>
    <col min="5911" max="5911" width="9.28515625" style="354" bestFit="1" customWidth="1"/>
    <col min="5912" max="6144" width="9.140625" style="354"/>
    <col min="6145" max="6145" width="3" style="354" customWidth="1"/>
    <col min="6146" max="6146" width="88.42578125" style="354" customWidth="1"/>
    <col min="6147" max="6147" width="12.7109375" style="354" customWidth="1"/>
    <col min="6148" max="6148" width="12.85546875" style="354" customWidth="1"/>
    <col min="6149" max="6149" width="12.28515625" style="354" customWidth="1"/>
    <col min="6150" max="6150" width="10.28515625" style="354" customWidth="1"/>
    <col min="6151" max="6151" width="8.7109375" style="354" customWidth="1"/>
    <col min="6152" max="6152" width="11" style="354" customWidth="1"/>
    <col min="6153" max="6153" width="9.42578125" style="354" customWidth="1"/>
    <col min="6154" max="6154" width="10.42578125" style="354" customWidth="1"/>
    <col min="6155" max="6155" width="14.28515625" style="354" customWidth="1"/>
    <col min="6156" max="6157" width="9.5703125" style="354" customWidth="1"/>
    <col min="6158" max="6161" width="12" style="354" customWidth="1"/>
    <col min="6162" max="6162" width="12.5703125" style="354" customWidth="1"/>
    <col min="6163" max="6163" width="11" style="354" customWidth="1"/>
    <col min="6164" max="6164" width="10.85546875" style="354" customWidth="1"/>
    <col min="6165" max="6165" width="14.28515625" style="354" customWidth="1"/>
    <col min="6166" max="6166" width="10.5703125" style="354" bestFit="1" customWidth="1"/>
    <col min="6167" max="6167" width="9.28515625" style="354" bestFit="1" customWidth="1"/>
    <col min="6168" max="6400" width="9.140625" style="354"/>
    <col min="6401" max="6401" width="3" style="354" customWidth="1"/>
    <col min="6402" max="6402" width="88.42578125" style="354" customWidth="1"/>
    <col min="6403" max="6403" width="12.7109375" style="354" customWidth="1"/>
    <col min="6404" max="6404" width="12.85546875" style="354" customWidth="1"/>
    <col min="6405" max="6405" width="12.28515625" style="354" customWidth="1"/>
    <col min="6406" max="6406" width="10.28515625" style="354" customWidth="1"/>
    <col min="6407" max="6407" width="8.7109375" style="354" customWidth="1"/>
    <col min="6408" max="6408" width="11" style="354" customWidth="1"/>
    <col min="6409" max="6409" width="9.42578125" style="354" customWidth="1"/>
    <col min="6410" max="6410" width="10.42578125" style="354" customWidth="1"/>
    <col min="6411" max="6411" width="14.28515625" style="354" customWidth="1"/>
    <col min="6412" max="6413" width="9.5703125" style="354" customWidth="1"/>
    <col min="6414" max="6417" width="12" style="354" customWidth="1"/>
    <col min="6418" max="6418" width="12.5703125" style="354" customWidth="1"/>
    <col min="6419" max="6419" width="11" style="354" customWidth="1"/>
    <col min="6420" max="6420" width="10.85546875" style="354" customWidth="1"/>
    <col min="6421" max="6421" width="14.28515625" style="354" customWidth="1"/>
    <col min="6422" max="6422" width="10.5703125" style="354" bestFit="1" customWidth="1"/>
    <col min="6423" max="6423" width="9.28515625" style="354" bestFit="1" customWidth="1"/>
    <col min="6424" max="6656" width="9.140625" style="354"/>
    <col min="6657" max="6657" width="3" style="354" customWidth="1"/>
    <col min="6658" max="6658" width="88.42578125" style="354" customWidth="1"/>
    <col min="6659" max="6659" width="12.7109375" style="354" customWidth="1"/>
    <col min="6660" max="6660" width="12.85546875" style="354" customWidth="1"/>
    <col min="6661" max="6661" width="12.28515625" style="354" customWidth="1"/>
    <col min="6662" max="6662" width="10.28515625" style="354" customWidth="1"/>
    <col min="6663" max="6663" width="8.7109375" style="354" customWidth="1"/>
    <col min="6664" max="6664" width="11" style="354" customWidth="1"/>
    <col min="6665" max="6665" width="9.42578125" style="354" customWidth="1"/>
    <col min="6666" max="6666" width="10.42578125" style="354" customWidth="1"/>
    <col min="6667" max="6667" width="14.28515625" style="354" customWidth="1"/>
    <col min="6668" max="6669" width="9.5703125" style="354" customWidth="1"/>
    <col min="6670" max="6673" width="12" style="354" customWidth="1"/>
    <col min="6674" max="6674" width="12.5703125" style="354" customWidth="1"/>
    <col min="6675" max="6675" width="11" style="354" customWidth="1"/>
    <col min="6676" max="6676" width="10.85546875" style="354" customWidth="1"/>
    <col min="6677" max="6677" width="14.28515625" style="354" customWidth="1"/>
    <col min="6678" max="6678" width="10.5703125" style="354" bestFit="1" customWidth="1"/>
    <col min="6679" max="6679" width="9.28515625" style="354" bestFit="1" customWidth="1"/>
    <col min="6680" max="6912" width="9.140625" style="354"/>
    <col min="6913" max="6913" width="3" style="354" customWidth="1"/>
    <col min="6914" max="6914" width="88.42578125" style="354" customWidth="1"/>
    <col min="6915" max="6915" width="12.7109375" style="354" customWidth="1"/>
    <col min="6916" max="6916" width="12.85546875" style="354" customWidth="1"/>
    <col min="6917" max="6917" width="12.28515625" style="354" customWidth="1"/>
    <col min="6918" max="6918" width="10.28515625" style="354" customWidth="1"/>
    <col min="6919" max="6919" width="8.7109375" style="354" customWidth="1"/>
    <col min="6920" max="6920" width="11" style="354" customWidth="1"/>
    <col min="6921" max="6921" width="9.42578125" style="354" customWidth="1"/>
    <col min="6922" max="6922" width="10.42578125" style="354" customWidth="1"/>
    <col min="6923" max="6923" width="14.28515625" style="354" customWidth="1"/>
    <col min="6924" max="6925" width="9.5703125" style="354" customWidth="1"/>
    <col min="6926" max="6929" width="12" style="354" customWidth="1"/>
    <col min="6930" max="6930" width="12.5703125" style="354" customWidth="1"/>
    <col min="6931" max="6931" width="11" style="354" customWidth="1"/>
    <col min="6932" max="6932" width="10.85546875" style="354" customWidth="1"/>
    <col min="6933" max="6933" width="14.28515625" style="354" customWidth="1"/>
    <col min="6934" max="6934" width="10.5703125" style="354" bestFit="1" customWidth="1"/>
    <col min="6935" max="6935" width="9.28515625" style="354" bestFit="1" customWidth="1"/>
    <col min="6936" max="7168" width="9.140625" style="354"/>
    <col min="7169" max="7169" width="3" style="354" customWidth="1"/>
    <col min="7170" max="7170" width="88.42578125" style="354" customWidth="1"/>
    <col min="7171" max="7171" width="12.7109375" style="354" customWidth="1"/>
    <col min="7172" max="7172" width="12.85546875" style="354" customWidth="1"/>
    <col min="7173" max="7173" width="12.28515625" style="354" customWidth="1"/>
    <col min="7174" max="7174" width="10.28515625" style="354" customWidth="1"/>
    <col min="7175" max="7175" width="8.7109375" style="354" customWidth="1"/>
    <col min="7176" max="7176" width="11" style="354" customWidth="1"/>
    <col min="7177" max="7177" width="9.42578125" style="354" customWidth="1"/>
    <col min="7178" max="7178" width="10.42578125" style="354" customWidth="1"/>
    <col min="7179" max="7179" width="14.28515625" style="354" customWidth="1"/>
    <col min="7180" max="7181" width="9.5703125" style="354" customWidth="1"/>
    <col min="7182" max="7185" width="12" style="354" customWidth="1"/>
    <col min="7186" max="7186" width="12.5703125" style="354" customWidth="1"/>
    <col min="7187" max="7187" width="11" style="354" customWidth="1"/>
    <col min="7188" max="7188" width="10.85546875" style="354" customWidth="1"/>
    <col min="7189" max="7189" width="14.28515625" style="354" customWidth="1"/>
    <col min="7190" max="7190" width="10.5703125" style="354" bestFit="1" customWidth="1"/>
    <col min="7191" max="7191" width="9.28515625" style="354" bestFit="1" customWidth="1"/>
    <col min="7192" max="7424" width="9.140625" style="354"/>
    <col min="7425" max="7425" width="3" style="354" customWidth="1"/>
    <col min="7426" max="7426" width="88.42578125" style="354" customWidth="1"/>
    <col min="7427" max="7427" width="12.7109375" style="354" customWidth="1"/>
    <col min="7428" max="7428" width="12.85546875" style="354" customWidth="1"/>
    <col min="7429" max="7429" width="12.28515625" style="354" customWidth="1"/>
    <col min="7430" max="7430" width="10.28515625" style="354" customWidth="1"/>
    <col min="7431" max="7431" width="8.7109375" style="354" customWidth="1"/>
    <col min="7432" max="7432" width="11" style="354" customWidth="1"/>
    <col min="7433" max="7433" width="9.42578125" style="354" customWidth="1"/>
    <col min="7434" max="7434" width="10.42578125" style="354" customWidth="1"/>
    <col min="7435" max="7435" width="14.28515625" style="354" customWidth="1"/>
    <col min="7436" max="7437" width="9.5703125" style="354" customWidth="1"/>
    <col min="7438" max="7441" width="12" style="354" customWidth="1"/>
    <col min="7442" max="7442" width="12.5703125" style="354" customWidth="1"/>
    <col min="7443" max="7443" width="11" style="354" customWidth="1"/>
    <col min="7444" max="7444" width="10.85546875" style="354" customWidth="1"/>
    <col min="7445" max="7445" width="14.28515625" style="354" customWidth="1"/>
    <col min="7446" max="7446" width="10.5703125" style="354" bestFit="1" customWidth="1"/>
    <col min="7447" max="7447" width="9.28515625" style="354" bestFit="1" customWidth="1"/>
    <col min="7448" max="7680" width="9.140625" style="354"/>
    <col min="7681" max="7681" width="3" style="354" customWidth="1"/>
    <col min="7682" max="7682" width="88.42578125" style="354" customWidth="1"/>
    <col min="7683" max="7683" width="12.7109375" style="354" customWidth="1"/>
    <col min="7684" max="7684" width="12.85546875" style="354" customWidth="1"/>
    <col min="7685" max="7685" width="12.28515625" style="354" customWidth="1"/>
    <col min="7686" max="7686" width="10.28515625" style="354" customWidth="1"/>
    <col min="7687" max="7687" width="8.7109375" style="354" customWidth="1"/>
    <col min="7688" max="7688" width="11" style="354" customWidth="1"/>
    <col min="7689" max="7689" width="9.42578125" style="354" customWidth="1"/>
    <col min="7690" max="7690" width="10.42578125" style="354" customWidth="1"/>
    <col min="7691" max="7691" width="14.28515625" style="354" customWidth="1"/>
    <col min="7692" max="7693" width="9.5703125" style="354" customWidth="1"/>
    <col min="7694" max="7697" width="12" style="354" customWidth="1"/>
    <col min="7698" max="7698" width="12.5703125" style="354" customWidth="1"/>
    <col min="7699" max="7699" width="11" style="354" customWidth="1"/>
    <col min="7700" max="7700" width="10.85546875" style="354" customWidth="1"/>
    <col min="7701" max="7701" width="14.28515625" style="354" customWidth="1"/>
    <col min="7702" max="7702" width="10.5703125" style="354" bestFit="1" customWidth="1"/>
    <col min="7703" max="7703" width="9.28515625" style="354" bestFit="1" customWidth="1"/>
    <col min="7704" max="7936" width="9.140625" style="354"/>
    <col min="7937" max="7937" width="3" style="354" customWidth="1"/>
    <col min="7938" max="7938" width="88.42578125" style="354" customWidth="1"/>
    <col min="7939" max="7939" width="12.7109375" style="354" customWidth="1"/>
    <col min="7940" max="7940" width="12.85546875" style="354" customWidth="1"/>
    <col min="7941" max="7941" width="12.28515625" style="354" customWidth="1"/>
    <col min="7942" max="7942" width="10.28515625" style="354" customWidth="1"/>
    <col min="7943" max="7943" width="8.7109375" style="354" customWidth="1"/>
    <col min="7944" max="7944" width="11" style="354" customWidth="1"/>
    <col min="7945" max="7945" width="9.42578125" style="354" customWidth="1"/>
    <col min="7946" max="7946" width="10.42578125" style="354" customWidth="1"/>
    <col min="7947" max="7947" width="14.28515625" style="354" customWidth="1"/>
    <col min="7948" max="7949" width="9.5703125" style="354" customWidth="1"/>
    <col min="7950" max="7953" width="12" style="354" customWidth="1"/>
    <col min="7954" max="7954" width="12.5703125" style="354" customWidth="1"/>
    <col min="7955" max="7955" width="11" style="354" customWidth="1"/>
    <col min="7956" max="7956" width="10.85546875" style="354" customWidth="1"/>
    <col min="7957" max="7957" width="14.28515625" style="354" customWidth="1"/>
    <col min="7958" max="7958" width="10.5703125" style="354" bestFit="1" customWidth="1"/>
    <col min="7959" max="7959" width="9.28515625" style="354" bestFit="1" customWidth="1"/>
    <col min="7960" max="8192" width="9.140625" style="354"/>
    <col min="8193" max="8193" width="3" style="354" customWidth="1"/>
    <col min="8194" max="8194" width="88.42578125" style="354" customWidth="1"/>
    <col min="8195" max="8195" width="12.7109375" style="354" customWidth="1"/>
    <col min="8196" max="8196" width="12.85546875" style="354" customWidth="1"/>
    <col min="8197" max="8197" width="12.28515625" style="354" customWidth="1"/>
    <col min="8198" max="8198" width="10.28515625" style="354" customWidth="1"/>
    <col min="8199" max="8199" width="8.7109375" style="354" customWidth="1"/>
    <col min="8200" max="8200" width="11" style="354" customWidth="1"/>
    <col min="8201" max="8201" width="9.42578125" style="354" customWidth="1"/>
    <col min="8202" max="8202" width="10.42578125" style="354" customWidth="1"/>
    <col min="8203" max="8203" width="14.28515625" style="354" customWidth="1"/>
    <col min="8204" max="8205" width="9.5703125" style="354" customWidth="1"/>
    <col min="8206" max="8209" width="12" style="354" customWidth="1"/>
    <col min="8210" max="8210" width="12.5703125" style="354" customWidth="1"/>
    <col min="8211" max="8211" width="11" style="354" customWidth="1"/>
    <col min="8212" max="8212" width="10.85546875" style="354" customWidth="1"/>
    <col min="8213" max="8213" width="14.28515625" style="354" customWidth="1"/>
    <col min="8214" max="8214" width="10.5703125" style="354" bestFit="1" customWidth="1"/>
    <col min="8215" max="8215" width="9.28515625" style="354" bestFit="1" customWidth="1"/>
    <col min="8216" max="8448" width="9.140625" style="354"/>
    <col min="8449" max="8449" width="3" style="354" customWidth="1"/>
    <col min="8450" max="8450" width="88.42578125" style="354" customWidth="1"/>
    <col min="8451" max="8451" width="12.7109375" style="354" customWidth="1"/>
    <col min="8452" max="8452" width="12.85546875" style="354" customWidth="1"/>
    <col min="8453" max="8453" width="12.28515625" style="354" customWidth="1"/>
    <col min="8454" max="8454" width="10.28515625" style="354" customWidth="1"/>
    <col min="8455" max="8455" width="8.7109375" style="354" customWidth="1"/>
    <col min="8456" max="8456" width="11" style="354" customWidth="1"/>
    <col min="8457" max="8457" width="9.42578125" style="354" customWidth="1"/>
    <col min="8458" max="8458" width="10.42578125" style="354" customWidth="1"/>
    <col min="8459" max="8459" width="14.28515625" style="354" customWidth="1"/>
    <col min="8460" max="8461" width="9.5703125" style="354" customWidth="1"/>
    <col min="8462" max="8465" width="12" style="354" customWidth="1"/>
    <col min="8466" max="8466" width="12.5703125" style="354" customWidth="1"/>
    <col min="8467" max="8467" width="11" style="354" customWidth="1"/>
    <col min="8468" max="8468" width="10.85546875" style="354" customWidth="1"/>
    <col min="8469" max="8469" width="14.28515625" style="354" customWidth="1"/>
    <col min="8470" max="8470" width="10.5703125" style="354" bestFit="1" customWidth="1"/>
    <col min="8471" max="8471" width="9.28515625" style="354" bestFit="1" customWidth="1"/>
    <col min="8472" max="8704" width="9.140625" style="354"/>
    <col min="8705" max="8705" width="3" style="354" customWidth="1"/>
    <col min="8706" max="8706" width="88.42578125" style="354" customWidth="1"/>
    <col min="8707" max="8707" width="12.7109375" style="354" customWidth="1"/>
    <col min="8708" max="8708" width="12.85546875" style="354" customWidth="1"/>
    <col min="8709" max="8709" width="12.28515625" style="354" customWidth="1"/>
    <col min="8710" max="8710" width="10.28515625" style="354" customWidth="1"/>
    <col min="8711" max="8711" width="8.7109375" style="354" customWidth="1"/>
    <col min="8712" max="8712" width="11" style="354" customWidth="1"/>
    <col min="8713" max="8713" width="9.42578125" style="354" customWidth="1"/>
    <col min="8714" max="8714" width="10.42578125" style="354" customWidth="1"/>
    <col min="8715" max="8715" width="14.28515625" style="354" customWidth="1"/>
    <col min="8716" max="8717" width="9.5703125" style="354" customWidth="1"/>
    <col min="8718" max="8721" width="12" style="354" customWidth="1"/>
    <col min="8722" max="8722" width="12.5703125" style="354" customWidth="1"/>
    <col min="8723" max="8723" width="11" style="354" customWidth="1"/>
    <col min="8724" max="8724" width="10.85546875" style="354" customWidth="1"/>
    <col min="8725" max="8725" width="14.28515625" style="354" customWidth="1"/>
    <col min="8726" max="8726" width="10.5703125" style="354" bestFit="1" customWidth="1"/>
    <col min="8727" max="8727" width="9.28515625" style="354" bestFit="1" customWidth="1"/>
    <col min="8728" max="8960" width="9.140625" style="354"/>
    <col min="8961" max="8961" width="3" style="354" customWidth="1"/>
    <col min="8962" max="8962" width="88.42578125" style="354" customWidth="1"/>
    <col min="8963" max="8963" width="12.7109375" style="354" customWidth="1"/>
    <col min="8964" max="8964" width="12.85546875" style="354" customWidth="1"/>
    <col min="8965" max="8965" width="12.28515625" style="354" customWidth="1"/>
    <col min="8966" max="8966" width="10.28515625" style="354" customWidth="1"/>
    <col min="8967" max="8967" width="8.7109375" style="354" customWidth="1"/>
    <col min="8968" max="8968" width="11" style="354" customWidth="1"/>
    <col min="8969" max="8969" width="9.42578125" style="354" customWidth="1"/>
    <col min="8970" max="8970" width="10.42578125" style="354" customWidth="1"/>
    <col min="8971" max="8971" width="14.28515625" style="354" customWidth="1"/>
    <col min="8972" max="8973" width="9.5703125" style="354" customWidth="1"/>
    <col min="8974" max="8977" width="12" style="354" customWidth="1"/>
    <col min="8978" max="8978" width="12.5703125" style="354" customWidth="1"/>
    <col min="8979" max="8979" width="11" style="354" customWidth="1"/>
    <col min="8980" max="8980" width="10.85546875" style="354" customWidth="1"/>
    <col min="8981" max="8981" width="14.28515625" style="354" customWidth="1"/>
    <col min="8982" max="8982" width="10.5703125" style="354" bestFit="1" customWidth="1"/>
    <col min="8983" max="8983" width="9.28515625" style="354" bestFit="1" customWidth="1"/>
    <col min="8984" max="9216" width="9.140625" style="354"/>
    <col min="9217" max="9217" width="3" style="354" customWidth="1"/>
    <col min="9218" max="9218" width="88.42578125" style="354" customWidth="1"/>
    <col min="9219" max="9219" width="12.7109375" style="354" customWidth="1"/>
    <col min="9220" max="9220" width="12.85546875" style="354" customWidth="1"/>
    <col min="9221" max="9221" width="12.28515625" style="354" customWidth="1"/>
    <col min="9222" max="9222" width="10.28515625" style="354" customWidth="1"/>
    <col min="9223" max="9223" width="8.7109375" style="354" customWidth="1"/>
    <col min="9224" max="9224" width="11" style="354" customWidth="1"/>
    <col min="9225" max="9225" width="9.42578125" style="354" customWidth="1"/>
    <col min="9226" max="9226" width="10.42578125" style="354" customWidth="1"/>
    <col min="9227" max="9227" width="14.28515625" style="354" customWidth="1"/>
    <col min="9228" max="9229" width="9.5703125" style="354" customWidth="1"/>
    <col min="9230" max="9233" width="12" style="354" customWidth="1"/>
    <col min="9234" max="9234" width="12.5703125" style="354" customWidth="1"/>
    <col min="9235" max="9235" width="11" style="354" customWidth="1"/>
    <col min="9236" max="9236" width="10.85546875" style="354" customWidth="1"/>
    <col min="9237" max="9237" width="14.28515625" style="354" customWidth="1"/>
    <col min="9238" max="9238" width="10.5703125" style="354" bestFit="1" customWidth="1"/>
    <col min="9239" max="9239" width="9.28515625" style="354" bestFit="1" customWidth="1"/>
    <col min="9240" max="9472" width="9.140625" style="354"/>
    <col min="9473" max="9473" width="3" style="354" customWidth="1"/>
    <col min="9474" max="9474" width="88.42578125" style="354" customWidth="1"/>
    <col min="9475" max="9475" width="12.7109375" style="354" customWidth="1"/>
    <col min="9476" max="9476" width="12.85546875" style="354" customWidth="1"/>
    <col min="9477" max="9477" width="12.28515625" style="354" customWidth="1"/>
    <col min="9478" max="9478" width="10.28515625" style="354" customWidth="1"/>
    <col min="9479" max="9479" width="8.7109375" style="354" customWidth="1"/>
    <col min="9480" max="9480" width="11" style="354" customWidth="1"/>
    <col min="9481" max="9481" width="9.42578125" style="354" customWidth="1"/>
    <col min="9482" max="9482" width="10.42578125" style="354" customWidth="1"/>
    <col min="9483" max="9483" width="14.28515625" style="354" customWidth="1"/>
    <col min="9484" max="9485" width="9.5703125" style="354" customWidth="1"/>
    <col min="9486" max="9489" width="12" style="354" customWidth="1"/>
    <col min="9490" max="9490" width="12.5703125" style="354" customWidth="1"/>
    <col min="9491" max="9491" width="11" style="354" customWidth="1"/>
    <col min="9492" max="9492" width="10.85546875" style="354" customWidth="1"/>
    <col min="9493" max="9493" width="14.28515625" style="354" customWidth="1"/>
    <col min="9494" max="9494" width="10.5703125" style="354" bestFit="1" customWidth="1"/>
    <col min="9495" max="9495" width="9.28515625" style="354" bestFit="1" customWidth="1"/>
    <col min="9496" max="9728" width="9.140625" style="354"/>
    <col min="9729" max="9729" width="3" style="354" customWidth="1"/>
    <col min="9730" max="9730" width="88.42578125" style="354" customWidth="1"/>
    <col min="9731" max="9731" width="12.7109375" style="354" customWidth="1"/>
    <col min="9732" max="9732" width="12.85546875" style="354" customWidth="1"/>
    <col min="9733" max="9733" width="12.28515625" style="354" customWidth="1"/>
    <col min="9734" max="9734" width="10.28515625" style="354" customWidth="1"/>
    <col min="9735" max="9735" width="8.7109375" style="354" customWidth="1"/>
    <col min="9736" max="9736" width="11" style="354" customWidth="1"/>
    <col min="9737" max="9737" width="9.42578125" style="354" customWidth="1"/>
    <col min="9738" max="9738" width="10.42578125" style="354" customWidth="1"/>
    <col min="9739" max="9739" width="14.28515625" style="354" customWidth="1"/>
    <col min="9740" max="9741" width="9.5703125" style="354" customWidth="1"/>
    <col min="9742" max="9745" width="12" style="354" customWidth="1"/>
    <col min="9746" max="9746" width="12.5703125" style="354" customWidth="1"/>
    <col min="9747" max="9747" width="11" style="354" customWidth="1"/>
    <col min="9748" max="9748" width="10.85546875" style="354" customWidth="1"/>
    <col min="9749" max="9749" width="14.28515625" style="354" customWidth="1"/>
    <col min="9750" max="9750" width="10.5703125" style="354" bestFit="1" customWidth="1"/>
    <col min="9751" max="9751" width="9.28515625" style="354" bestFit="1" customWidth="1"/>
    <col min="9752" max="9984" width="9.140625" style="354"/>
    <col min="9985" max="9985" width="3" style="354" customWidth="1"/>
    <col min="9986" max="9986" width="88.42578125" style="354" customWidth="1"/>
    <col min="9987" max="9987" width="12.7109375" style="354" customWidth="1"/>
    <col min="9988" max="9988" width="12.85546875" style="354" customWidth="1"/>
    <col min="9989" max="9989" width="12.28515625" style="354" customWidth="1"/>
    <col min="9990" max="9990" width="10.28515625" style="354" customWidth="1"/>
    <col min="9991" max="9991" width="8.7109375" style="354" customWidth="1"/>
    <col min="9992" max="9992" width="11" style="354" customWidth="1"/>
    <col min="9993" max="9993" width="9.42578125" style="354" customWidth="1"/>
    <col min="9994" max="9994" width="10.42578125" style="354" customWidth="1"/>
    <col min="9995" max="9995" width="14.28515625" style="354" customWidth="1"/>
    <col min="9996" max="9997" width="9.5703125" style="354" customWidth="1"/>
    <col min="9998" max="10001" width="12" style="354" customWidth="1"/>
    <col min="10002" max="10002" width="12.5703125" style="354" customWidth="1"/>
    <col min="10003" max="10003" width="11" style="354" customWidth="1"/>
    <col min="10004" max="10004" width="10.85546875" style="354" customWidth="1"/>
    <col min="10005" max="10005" width="14.28515625" style="354" customWidth="1"/>
    <col min="10006" max="10006" width="10.5703125" style="354" bestFit="1" customWidth="1"/>
    <col min="10007" max="10007" width="9.28515625" style="354" bestFit="1" customWidth="1"/>
    <col min="10008" max="10240" width="9.140625" style="354"/>
    <col min="10241" max="10241" width="3" style="354" customWidth="1"/>
    <col min="10242" max="10242" width="88.42578125" style="354" customWidth="1"/>
    <col min="10243" max="10243" width="12.7109375" style="354" customWidth="1"/>
    <col min="10244" max="10244" width="12.85546875" style="354" customWidth="1"/>
    <col min="10245" max="10245" width="12.28515625" style="354" customWidth="1"/>
    <col min="10246" max="10246" width="10.28515625" style="354" customWidth="1"/>
    <col min="10247" max="10247" width="8.7109375" style="354" customWidth="1"/>
    <col min="10248" max="10248" width="11" style="354" customWidth="1"/>
    <col min="10249" max="10249" width="9.42578125" style="354" customWidth="1"/>
    <col min="10250" max="10250" width="10.42578125" style="354" customWidth="1"/>
    <col min="10251" max="10251" width="14.28515625" style="354" customWidth="1"/>
    <col min="10252" max="10253" width="9.5703125" style="354" customWidth="1"/>
    <col min="10254" max="10257" width="12" style="354" customWidth="1"/>
    <col min="10258" max="10258" width="12.5703125" style="354" customWidth="1"/>
    <col min="10259" max="10259" width="11" style="354" customWidth="1"/>
    <col min="10260" max="10260" width="10.85546875" style="354" customWidth="1"/>
    <col min="10261" max="10261" width="14.28515625" style="354" customWidth="1"/>
    <col min="10262" max="10262" width="10.5703125" style="354" bestFit="1" customWidth="1"/>
    <col min="10263" max="10263" width="9.28515625" style="354" bestFit="1" customWidth="1"/>
    <col min="10264" max="10496" width="9.140625" style="354"/>
    <col min="10497" max="10497" width="3" style="354" customWidth="1"/>
    <col min="10498" max="10498" width="88.42578125" style="354" customWidth="1"/>
    <col min="10499" max="10499" width="12.7109375" style="354" customWidth="1"/>
    <col min="10500" max="10500" width="12.85546875" style="354" customWidth="1"/>
    <col min="10501" max="10501" width="12.28515625" style="354" customWidth="1"/>
    <col min="10502" max="10502" width="10.28515625" style="354" customWidth="1"/>
    <col min="10503" max="10503" width="8.7109375" style="354" customWidth="1"/>
    <col min="10504" max="10504" width="11" style="354" customWidth="1"/>
    <col min="10505" max="10505" width="9.42578125" style="354" customWidth="1"/>
    <col min="10506" max="10506" width="10.42578125" style="354" customWidth="1"/>
    <col min="10507" max="10507" width="14.28515625" style="354" customWidth="1"/>
    <col min="10508" max="10509" width="9.5703125" style="354" customWidth="1"/>
    <col min="10510" max="10513" width="12" style="354" customWidth="1"/>
    <col min="10514" max="10514" width="12.5703125" style="354" customWidth="1"/>
    <col min="10515" max="10515" width="11" style="354" customWidth="1"/>
    <col min="10516" max="10516" width="10.85546875" style="354" customWidth="1"/>
    <col min="10517" max="10517" width="14.28515625" style="354" customWidth="1"/>
    <col min="10518" max="10518" width="10.5703125" style="354" bestFit="1" customWidth="1"/>
    <col min="10519" max="10519" width="9.28515625" style="354" bestFit="1" customWidth="1"/>
    <col min="10520" max="10752" width="9.140625" style="354"/>
    <col min="10753" max="10753" width="3" style="354" customWidth="1"/>
    <col min="10754" max="10754" width="88.42578125" style="354" customWidth="1"/>
    <col min="10755" max="10755" width="12.7109375" style="354" customWidth="1"/>
    <col min="10756" max="10756" width="12.85546875" style="354" customWidth="1"/>
    <col min="10757" max="10757" width="12.28515625" style="354" customWidth="1"/>
    <col min="10758" max="10758" width="10.28515625" style="354" customWidth="1"/>
    <col min="10759" max="10759" width="8.7109375" style="354" customWidth="1"/>
    <col min="10760" max="10760" width="11" style="354" customWidth="1"/>
    <col min="10761" max="10761" width="9.42578125" style="354" customWidth="1"/>
    <col min="10762" max="10762" width="10.42578125" style="354" customWidth="1"/>
    <col min="10763" max="10763" width="14.28515625" style="354" customWidth="1"/>
    <col min="10764" max="10765" width="9.5703125" style="354" customWidth="1"/>
    <col min="10766" max="10769" width="12" style="354" customWidth="1"/>
    <col min="10770" max="10770" width="12.5703125" style="354" customWidth="1"/>
    <col min="10771" max="10771" width="11" style="354" customWidth="1"/>
    <col min="10772" max="10772" width="10.85546875" style="354" customWidth="1"/>
    <col min="10773" max="10773" width="14.28515625" style="354" customWidth="1"/>
    <col min="10774" max="10774" width="10.5703125" style="354" bestFit="1" customWidth="1"/>
    <col min="10775" max="10775" width="9.28515625" style="354" bestFit="1" customWidth="1"/>
    <col min="10776" max="11008" width="9.140625" style="354"/>
    <col min="11009" max="11009" width="3" style="354" customWidth="1"/>
    <col min="11010" max="11010" width="88.42578125" style="354" customWidth="1"/>
    <col min="11011" max="11011" width="12.7109375" style="354" customWidth="1"/>
    <col min="11012" max="11012" width="12.85546875" style="354" customWidth="1"/>
    <col min="11013" max="11013" width="12.28515625" style="354" customWidth="1"/>
    <col min="11014" max="11014" width="10.28515625" style="354" customWidth="1"/>
    <col min="11015" max="11015" width="8.7109375" style="354" customWidth="1"/>
    <col min="11016" max="11016" width="11" style="354" customWidth="1"/>
    <col min="11017" max="11017" width="9.42578125" style="354" customWidth="1"/>
    <col min="11018" max="11018" width="10.42578125" style="354" customWidth="1"/>
    <col min="11019" max="11019" width="14.28515625" style="354" customWidth="1"/>
    <col min="11020" max="11021" width="9.5703125" style="354" customWidth="1"/>
    <col min="11022" max="11025" width="12" style="354" customWidth="1"/>
    <col min="11026" max="11026" width="12.5703125" style="354" customWidth="1"/>
    <col min="11027" max="11027" width="11" style="354" customWidth="1"/>
    <col min="11028" max="11028" width="10.85546875" style="354" customWidth="1"/>
    <col min="11029" max="11029" width="14.28515625" style="354" customWidth="1"/>
    <col min="11030" max="11030" width="10.5703125" style="354" bestFit="1" customWidth="1"/>
    <col min="11031" max="11031" width="9.28515625" style="354" bestFit="1" customWidth="1"/>
    <col min="11032" max="11264" width="9.140625" style="354"/>
    <col min="11265" max="11265" width="3" style="354" customWidth="1"/>
    <col min="11266" max="11266" width="88.42578125" style="354" customWidth="1"/>
    <col min="11267" max="11267" width="12.7109375" style="354" customWidth="1"/>
    <col min="11268" max="11268" width="12.85546875" style="354" customWidth="1"/>
    <col min="11269" max="11269" width="12.28515625" style="354" customWidth="1"/>
    <col min="11270" max="11270" width="10.28515625" style="354" customWidth="1"/>
    <col min="11271" max="11271" width="8.7109375" style="354" customWidth="1"/>
    <col min="11272" max="11272" width="11" style="354" customWidth="1"/>
    <col min="11273" max="11273" width="9.42578125" style="354" customWidth="1"/>
    <col min="11274" max="11274" width="10.42578125" style="354" customWidth="1"/>
    <col min="11275" max="11275" width="14.28515625" style="354" customWidth="1"/>
    <col min="11276" max="11277" width="9.5703125" style="354" customWidth="1"/>
    <col min="11278" max="11281" width="12" style="354" customWidth="1"/>
    <col min="11282" max="11282" width="12.5703125" style="354" customWidth="1"/>
    <col min="11283" max="11283" width="11" style="354" customWidth="1"/>
    <col min="11284" max="11284" width="10.85546875" style="354" customWidth="1"/>
    <col min="11285" max="11285" width="14.28515625" style="354" customWidth="1"/>
    <col min="11286" max="11286" width="10.5703125" style="354" bestFit="1" customWidth="1"/>
    <col min="11287" max="11287" width="9.28515625" style="354" bestFit="1" customWidth="1"/>
    <col min="11288" max="11520" width="9.140625" style="354"/>
    <col min="11521" max="11521" width="3" style="354" customWidth="1"/>
    <col min="11522" max="11522" width="88.42578125" style="354" customWidth="1"/>
    <col min="11523" max="11523" width="12.7109375" style="354" customWidth="1"/>
    <col min="11524" max="11524" width="12.85546875" style="354" customWidth="1"/>
    <col min="11525" max="11525" width="12.28515625" style="354" customWidth="1"/>
    <col min="11526" max="11526" width="10.28515625" style="354" customWidth="1"/>
    <col min="11527" max="11527" width="8.7109375" style="354" customWidth="1"/>
    <col min="11528" max="11528" width="11" style="354" customWidth="1"/>
    <col min="11529" max="11529" width="9.42578125" style="354" customWidth="1"/>
    <col min="11530" max="11530" width="10.42578125" style="354" customWidth="1"/>
    <col min="11531" max="11531" width="14.28515625" style="354" customWidth="1"/>
    <col min="11532" max="11533" width="9.5703125" style="354" customWidth="1"/>
    <col min="11534" max="11537" width="12" style="354" customWidth="1"/>
    <col min="11538" max="11538" width="12.5703125" style="354" customWidth="1"/>
    <col min="11539" max="11539" width="11" style="354" customWidth="1"/>
    <col min="11540" max="11540" width="10.85546875" style="354" customWidth="1"/>
    <col min="11541" max="11541" width="14.28515625" style="354" customWidth="1"/>
    <col min="11542" max="11542" width="10.5703125" style="354" bestFit="1" customWidth="1"/>
    <col min="11543" max="11543" width="9.28515625" style="354" bestFit="1" customWidth="1"/>
    <col min="11544" max="11776" width="9.140625" style="354"/>
    <col min="11777" max="11777" width="3" style="354" customWidth="1"/>
    <col min="11778" max="11778" width="88.42578125" style="354" customWidth="1"/>
    <col min="11779" max="11779" width="12.7109375" style="354" customWidth="1"/>
    <col min="11780" max="11780" width="12.85546875" style="354" customWidth="1"/>
    <col min="11781" max="11781" width="12.28515625" style="354" customWidth="1"/>
    <col min="11782" max="11782" width="10.28515625" style="354" customWidth="1"/>
    <col min="11783" max="11783" width="8.7109375" style="354" customWidth="1"/>
    <col min="11784" max="11784" width="11" style="354" customWidth="1"/>
    <col min="11785" max="11785" width="9.42578125" style="354" customWidth="1"/>
    <col min="11786" max="11786" width="10.42578125" style="354" customWidth="1"/>
    <col min="11787" max="11787" width="14.28515625" style="354" customWidth="1"/>
    <col min="11788" max="11789" width="9.5703125" style="354" customWidth="1"/>
    <col min="11790" max="11793" width="12" style="354" customWidth="1"/>
    <col min="11794" max="11794" width="12.5703125" style="354" customWidth="1"/>
    <col min="11795" max="11795" width="11" style="354" customWidth="1"/>
    <col min="11796" max="11796" width="10.85546875" style="354" customWidth="1"/>
    <col min="11797" max="11797" width="14.28515625" style="354" customWidth="1"/>
    <col min="11798" max="11798" width="10.5703125" style="354" bestFit="1" customWidth="1"/>
    <col min="11799" max="11799" width="9.28515625" style="354" bestFit="1" customWidth="1"/>
    <col min="11800" max="12032" width="9.140625" style="354"/>
    <col min="12033" max="12033" width="3" style="354" customWidth="1"/>
    <col min="12034" max="12034" width="88.42578125" style="354" customWidth="1"/>
    <col min="12035" max="12035" width="12.7109375" style="354" customWidth="1"/>
    <col min="12036" max="12036" width="12.85546875" style="354" customWidth="1"/>
    <col min="12037" max="12037" width="12.28515625" style="354" customWidth="1"/>
    <col min="12038" max="12038" width="10.28515625" style="354" customWidth="1"/>
    <col min="12039" max="12039" width="8.7109375" style="354" customWidth="1"/>
    <col min="12040" max="12040" width="11" style="354" customWidth="1"/>
    <col min="12041" max="12041" width="9.42578125" style="354" customWidth="1"/>
    <col min="12042" max="12042" width="10.42578125" style="354" customWidth="1"/>
    <col min="12043" max="12043" width="14.28515625" style="354" customWidth="1"/>
    <col min="12044" max="12045" width="9.5703125" style="354" customWidth="1"/>
    <col min="12046" max="12049" width="12" style="354" customWidth="1"/>
    <col min="12050" max="12050" width="12.5703125" style="354" customWidth="1"/>
    <col min="12051" max="12051" width="11" style="354" customWidth="1"/>
    <col min="12052" max="12052" width="10.85546875" style="354" customWidth="1"/>
    <col min="12053" max="12053" width="14.28515625" style="354" customWidth="1"/>
    <col min="12054" max="12054" width="10.5703125" style="354" bestFit="1" customWidth="1"/>
    <col min="12055" max="12055" width="9.28515625" style="354" bestFit="1" customWidth="1"/>
    <col min="12056" max="12288" width="9.140625" style="354"/>
    <col min="12289" max="12289" width="3" style="354" customWidth="1"/>
    <col min="12290" max="12290" width="88.42578125" style="354" customWidth="1"/>
    <col min="12291" max="12291" width="12.7109375" style="354" customWidth="1"/>
    <col min="12292" max="12292" width="12.85546875" style="354" customWidth="1"/>
    <col min="12293" max="12293" width="12.28515625" style="354" customWidth="1"/>
    <col min="12294" max="12294" width="10.28515625" style="354" customWidth="1"/>
    <col min="12295" max="12295" width="8.7109375" style="354" customWidth="1"/>
    <col min="12296" max="12296" width="11" style="354" customWidth="1"/>
    <col min="12297" max="12297" width="9.42578125" style="354" customWidth="1"/>
    <col min="12298" max="12298" width="10.42578125" style="354" customWidth="1"/>
    <col min="12299" max="12299" width="14.28515625" style="354" customWidth="1"/>
    <col min="12300" max="12301" width="9.5703125" style="354" customWidth="1"/>
    <col min="12302" max="12305" width="12" style="354" customWidth="1"/>
    <col min="12306" max="12306" width="12.5703125" style="354" customWidth="1"/>
    <col min="12307" max="12307" width="11" style="354" customWidth="1"/>
    <col min="12308" max="12308" width="10.85546875" style="354" customWidth="1"/>
    <col min="12309" max="12309" width="14.28515625" style="354" customWidth="1"/>
    <col min="12310" max="12310" width="10.5703125" style="354" bestFit="1" customWidth="1"/>
    <col min="12311" max="12311" width="9.28515625" style="354" bestFit="1" customWidth="1"/>
    <col min="12312" max="12544" width="9.140625" style="354"/>
    <col min="12545" max="12545" width="3" style="354" customWidth="1"/>
    <col min="12546" max="12546" width="88.42578125" style="354" customWidth="1"/>
    <col min="12547" max="12547" width="12.7109375" style="354" customWidth="1"/>
    <col min="12548" max="12548" width="12.85546875" style="354" customWidth="1"/>
    <col min="12549" max="12549" width="12.28515625" style="354" customWidth="1"/>
    <col min="12550" max="12550" width="10.28515625" style="354" customWidth="1"/>
    <col min="12551" max="12551" width="8.7109375" style="354" customWidth="1"/>
    <col min="12552" max="12552" width="11" style="354" customWidth="1"/>
    <col min="12553" max="12553" width="9.42578125" style="354" customWidth="1"/>
    <col min="12554" max="12554" width="10.42578125" style="354" customWidth="1"/>
    <col min="12555" max="12555" width="14.28515625" style="354" customWidth="1"/>
    <col min="12556" max="12557" width="9.5703125" style="354" customWidth="1"/>
    <col min="12558" max="12561" width="12" style="354" customWidth="1"/>
    <col min="12562" max="12562" width="12.5703125" style="354" customWidth="1"/>
    <col min="12563" max="12563" width="11" style="354" customWidth="1"/>
    <col min="12564" max="12564" width="10.85546875" style="354" customWidth="1"/>
    <col min="12565" max="12565" width="14.28515625" style="354" customWidth="1"/>
    <col min="12566" max="12566" width="10.5703125" style="354" bestFit="1" customWidth="1"/>
    <col min="12567" max="12567" width="9.28515625" style="354" bestFit="1" customWidth="1"/>
    <col min="12568" max="12800" width="9.140625" style="354"/>
    <col min="12801" max="12801" width="3" style="354" customWidth="1"/>
    <col min="12802" max="12802" width="88.42578125" style="354" customWidth="1"/>
    <col min="12803" max="12803" width="12.7109375" style="354" customWidth="1"/>
    <col min="12804" max="12804" width="12.85546875" style="354" customWidth="1"/>
    <col min="12805" max="12805" width="12.28515625" style="354" customWidth="1"/>
    <col min="12806" max="12806" width="10.28515625" style="354" customWidth="1"/>
    <col min="12807" max="12807" width="8.7109375" style="354" customWidth="1"/>
    <col min="12808" max="12808" width="11" style="354" customWidth="1"/>
    <col min="12809" max="12809" width="9.42578125" style="354" customWidth="1"/>
    <col min="12810" max="12810" width="10.42578125" style="354" customWidth="1"/>
    <col min="12811" max="12811" width="14.28515625" style="354" customWidth="1"/>
    <col min="12812" max="12813" width="9.5703125" style="354" customWidth="1"/>
    <col min="12814" max="12817" width="12" style="354" customWidth="1"/>
    <col min="12818" max="12818" width="12.5703125" style="354" customWidth="1"/>
    <col min="12819" max="12819" width="11" style="354" customWidth="1"/>
    <col min="12820" max="12820" width="10.85546875" style="354" customWidth="1"/>
    <col min="12821" max="12821" width="14.28515625" style="354" customWidth="1"/>
    <col min="12822" max="12822" width="10.5703125" style="354" bestFit="1" customWidth="1"/>
    <col min="12823" max="12823" width="9.28515625" style="354" bestFit="1" customWidth="1"/>
    <col min="12824" max="13056" width="9.140625" style="354"/>
    <col min="13057" max="13057" width="3" style="354" customWidth="1"/>
    <col min="13058" max="13058" width="88.42578125" style="354" customWidth="1"/>
    <col min="13059" max="13059" width="12.7109375" style="354" customWidth="1"/>
    <col min="13060" max="13060" width="12.85546875" style="354" customWidth="1"/>
    <col min="13061" max="13061" width="12.28515625" style="354" customWidth="1"/>
    <col min="13062" max="13062" width="10.28515625" style="354" customWidth="1"/>
    <col min="13063" max="13063" width="8.7109375" style="354" customWidth="1"/>
    <col min="13064" max="13064" width="11" style="354" customWidth="1"/>
    <col min="13065" max="13065" width="9.42578125" style="354" customWidth="1"/>
    <col min="13066" max="13066" width="10.42578125" style="354" customWidth="1"/>
    <col min="13067" max="13067" width="14.28515625" style="354" customWidth="1"/>
    <col min="13068" max="13069" width="9.5703125" style="354" customWidth="1"/>
    <col min="13070" max="13073" width="12" style="354" customWidth="1"/>
    <col min="13074" max="13074" width="12.5703125" style="354" customWidth="1"/>
    <col min="13075" max="13075" width="11" style="354" customWidth="1"/>
    <col min="13076" max="13076" width="10.85546875" style="354" customWidth="1"/>
    <col min="13077" max="13077" width="14.28515625" style="354" customWidth="1"/>
    <col min="13078" max="13078" width="10.5703125" style="354" bestFit="1" customWidth="1"/>
    <col min="13079" max="13079" width="9.28515625" style="354" bestFit="1" customWidth="1"/>
    <col min="13080" max="13312" width="9.140625" style="354"/>
    <col min="13313" max="13313" width="3" style="354" customWidth="1"/>
    <col min="13314" max="13314" width="88.42578125" style="354" customWidth="1"/>
    <col min="13315" max="13315" width="12.7109375" style="354" customWidth="1"/>
    <col min="13316" max="13316" width="12.85546875" style="354" customWidth="1"/>
    <col min="13317" max="13317" width="12.28515625" style="354" customWidth="1"/>
    <col min="13318" max="13318" width="10.28515625" style="354" customWidth="1"/>
    <col min="13319" max="13319" width="8.7109375" style="354" customWidth="1"/>
    <col min="13320" max="13320" width="11" style="354" customWidth="1"/>
    <col min="13321" max="13321" width="9.42578125" style="354" customWidth="1"/>
    <col min="13322" max="13322" width="10.42578125" style="354" customWidth="1"/>
    <col min="13323" max="13323" width="14.28515625" style="354" customWidth="1"/>
    <col min="13324" max="13325" width="9.5703125" style="354" customWidth="1"/>
    <col min="13326" max="13329" width="12" style="354" customWidth="1"/>
    <col min="13330" max="13330" width="12.5703125" style="354" customWidth="1"/>
    <col min="13331" max="13331" width="11" style="354" customWidth="1"/>
    <col min="13332" max="13332" width="10.85546875" style="354" customWidth="1"/>
    <col min="13333" max="13333" width="14.28515625" style="354" customWidth="1"/>
    <col min="13334" max="13334" width="10.5703125" style="354" bestFit="1" customWidth="1"/>
    <col min="13335" max="13335" width="9.28515625" style="354" bestFit="1" customWidth="1"/>
    <col min="13336" max="13568" width="9.140625" style="354"/>
    <col min="13569" max="13569" width="3" style="354" customWidth="1"/>
    <col min="13570" max="13570" width="88.42578125" style="354" customWidth="1"/>
    <col min="13571" max="13571" width="12.7109375" style="354" customWidth="1"/>
    <col min="13572" max="13572" width="12.85546875" style="354" customWidth="1"/>
    <col min="13573" max="13573" width="12.28515625" style="354" customWidth="1"/>
    <col min="13574" max="13574" width="10.28515625" style="354" customWidth="1"/>
    <col min="13575" max="13575" width="8.7109375" style="354" customWidth="1"/>
    <col min="13576" max="13576" width="11" style="354" customWidth="1"/>
    <col min="13577" max="13577" width="9.42578125" style="354" customWidth="1"/>
    <col min="13578" max="13578" width="10.42578125" style="354" customWidth="1"/>
    <col min="13579" max="13579" width="14.28515625" style="354" customWidth="1"/>
    <col min="13580" max="13581" width="9.5703125" style="354" customWidth="1"/>
    <col min="13582" max="13585" width="12" style="354" customWidth="1"/>
    <col min="13586" max="13586" width="12.5703125" style="354" customWidth="1"/>
    <col min="13587" max="13587" width="11" style="354" customWidth="1"/>
    <col min="13588" max="13588" width="10.85546875" style="354" customWidth="1"/>
    <col min="13589" max="13589" width="14.28515625" style="354" customWidth="1"/>
    <col min="13590" max="13590" width="10.5703125" style="354" bestFit="1" customWidth="1"/>
    <col min="13591" max="13591" width="9.28515625" style="354" bestFit="1" customWidth="1"/>
    <col min="13592" max="13824" width="9.140625" style="354"/>
    <col min="13825" max="13825" width="3" style="354" customWidth="1"/>
    <col min="13826" max="13826" width="88.42578125" style="354" customWidth="1"/>
    <col min="13827" max="13827" width="12.7109375" style="354" customWidth="1"/>
    <col min="13828" max="13828" width="12.85546875" style="354" customWidth="1"/>
    <col min="13829" max="13829" width="12.28515625" style="354" customWidth="1"/>
    <col min="13830" max="13830" width="10.28515625" style="354" customWidth="1"/>
    <col min="13831" max="13831" width="8.7109375" style="354" customWidth="1"/>
    <col min="13832" max="13832" width="11" style="354" customWidth="1"/>
    <col min="13833" max="13833" width="9.42578125" style="354" customWidth="1"/>
    <col min="13834" max="13834" width="10.42578125" style="354" customWidth="1"/>
    <col min="13835" max="13835" width="14.28515625" style="354" customWidth="1"/>
    <col min="13836" max="13837" width="9.5703125" style="354" customWidth="1"/>
    <col min="13838" max="13841" width="12" style="354" customWidth="1"/>
    <col min="13842" max="13842" width="12.5703125" style="354" customWidth="1"/>
    <col min="13843" max="13843" width="11" style="354" customWidth="1"/>
    <col min="13844" max="13844" width="10.85546875" style="354" customWidth="1"/>
    <col min="13845" max="13845" width="14.28515625" style="354" customWidth="1"/>
    <col min="13846" max="13846" width="10.5703125" style="354" bestFit="1" customWidth="1"/>
    <col min="13847" max="13847" width="9.28515625" style="354" bestFit="1" customWidth="1"/>
    <col min="13848" max="14080" width="9.140625" style="354"/>
    <col min="14081" max="14081" width="3" style="354" customWidth="1"/>
    <col min="14082" max="14082" width="88.42578125" style="354" customWidth="1"/>
    <col min="14083" max="14083" width="12.7109375" style="354" customWidth="1"/>
    <col min="14084" max="14084" width="12.85546875" style="354" customWidth="1"/>
    <col min="14085" max="14085" width="12.28515625" style="354" customWidth="1"/>
    <col min="14086" max="14086" width="10.28515625" style="354" customWidth="1"/>
    <col min="14087" max="14087" width="8.7109375" style="354" customWidth="1"/>
    <col min="14088" max="14088" width="11" style="354" customWidth="1"/>
    <col min="14089" max="14089" width="9.42578125" style="354" customWidth="1"/>
    <col min="14090" max="14090" width="10.42578125" style="354" customWidth="1"/>
    <col min="14091" max="14091" width="14.28515625" style="354" customWidth="1"/>
    <col min="14092" max="14093" width="9.5703125" style="354" customWidth="1"/>
    <col min="14094" max="14097" width="12" style="354" customWidth="1"/>
    <col min="14098" max="14098" width="12.5703125" style="354" customWidth="1"/>
    <col min="14099" max="14099" width="11" style="354" customWidth="1"/>
    <col min="14100" max="14100" width="10.85546875" style="354" customWidth="1"/>
    <col min="14101" max="14101" width="14.28515625" style="354" customWidth="1"/>
    <col min="14102" max="14102" width="10.5703125" style="354" bestFit="1" customWidth="1"/>
    <col min="14103" max="14103" width="9.28515625" style="354" bestFit="1" customWidth="1"/>
    <col min="14104" max="14336" width="9.140625" style="354"/>
    <col min="14337" max="14337" width="3" style="354" customWidth="1"/>
    <col min="14338" max="14338" width="88.42578125" style="354" customWidth="1"/>
    <col min="14339" max="14339" width="12.7109375" style="354" customWidth="1"/>
    <col min="14340" max="14340" width="12.85546875" style="354" customWidth="1"/>
    <col min="14341" max="14341" width="12.28515625" style="354" customWidth="1"/>
    <col min="14342" max="14342" width="10.28515625" style="354" customWidth="1"/>
    <col min="14343" max="14343" width="8.7109375" style="354" customWidth="1"/>
    <col min="14344" max="14344" width="11" style="354" customWidth="1"/>
    <col min="14345" max="14345" width="9.42578125" style="354" customWidth="1"/>
    <col min="14346" max="14346" width="10.42578125" style="354" customWidth="1"/>
    <col min="14347" max="14347" width="14.28515625" style="354" customWidth="1"/>
    <col min="14348" max="14349" width="9.5703125" style="354" customWidth="1"/>
    <col min="14350" max="14353" width="12" style="354" customWidth="1"/>
    <col min="14354" max="14354" width="12.5703125" style="354" customWidth="1"/>
    <col min="14355" max="14355" width="11" style="354" customWidth="1"/>
    <col min="14356" max="14356" width="10.85546875" style="354" customWidth="1"/>
    <col min="14357" max="14357" width="14.28515625" style="354" customWidth="1"/>
    <col min="14358" max="14358" width="10.5703125" style="354" bestFit="1" customWidth="1"/>
    <col min="14359" max="14359" width="9.28515625" style="354" bestFit="1" customWidth="1"/>
    <col min="14360" max="14592" width="9.140625" style="354"/>
    <col min="14593" max="14593" width="3" style="354" customWidth="1"/>
    <col min="14594" max="14594" width="88.42578125" style="354" customWidth="1"/>
    <col min="14595" max="14595" width="12.7109375" style="354" customWidth="1"/>
    <col min="14596" max="14596" width="12.85546875" style="354" customWidth="1"/>
    <col min="14597" max="14597" width="12.28515625" style="354" customWidth="1"/>
    <col min="14598" max="14598" width="10.28515625" style="354" customWidth="1"/>
    <col min="14599" max="14599" width="8.7109375" style="354" customWidth="1"/>
    <col min="14600" max="14600" width="11" style="354" customWidth="1"/>
    <col min="14601" max="14601" width="9.42578125" style="354" customWidth="1"/>
    <col min="14602" max="14602" width="10.42578125" style="354" customWidth="1"/>
    <col min="14603" max="14603" width="14.28515625" style="354" customWidth="1"/>
    <col min="14604" max="14605" width="9.5703125" style="354" customWidth="1"/>
    <col min="14606" max="14609" width="12" style="354" customWidth="1"/>
    <col min="14610" max="14610" width="12.5703125" style="354" customWidth="1"/>
    <col min="14611" max="14611" width="11" style="354" customWidth="1"/>
    <col min="14612" max="14612" width="10.85546875" style="354" customWidth="1"/>
    <col min="14613" max="14613" width="14.28515625" style="354" customWidth="1"/>
    <col min="14614" max="14614" width="10.5703125" style="354" bestFit="1" customWidth="1"/>
    <col min="14615" max="14615" width="9.28515625" style="354" bestFit="1" customWidth="1"/>
    <col min="14616" max="14848" width="9.140625" style="354"/>
    <col min="14849" max="14849" width="3" style="354" customWidth="1"/>
    <col min="14850" max="14850" width="88.42578125" style="354" customWidth="1"/>
    <col min="14851" max="14851" width="12.7109375" style="354" customWidth="1"/>
    <col min="14852" max="14852" width="12.85546875" style="354" customWidth="1"/>
    <col min="14853" max="14853" width="12.28515625" style="354" customWidth="1"/>
    <col min="14854" max="14854" width="10.28515625" style="354" customWidth="1"/>
    <col min="14855" max="14855" width="8.7109375" style="354" customWidth="1"/>
    <col min="14856" max="14856" width="11" style="354" customWidth="1"/>
    <col min="14857" max="14857" width="9.42578125" style="354" customWidth="1"/>
    <col min="14858" max="14858" width="10.42578125" style="354" customWidth="1"/>
    <col min="14859" max="14859" width="14.28515625" style="354" customWidth="1"/>
    <col min="14860" max="14861" width="9.5703125" style="354" customWidth="1"/>
    <col min="14862" max="14865" width="12" style="354" customWidth="1"/>
    <col min="14866" max="14866" width="12.5703125" style="354" customWidth="1"/>
    <col min="14867" max="14867" width="11" style="354" customWidth="1"/>
    <col min="14868" max="14868" width="10.85546875" style="354" customWidth="1"/>
    <col min="14869" max="14869" width="14.28515625" style="354" customWidth="1"/>
    <col min="14870" max="14870" width="10.5703125" style="354" bestFit="1" customWidth="1"/>
    <col min="14871" max="14871" width="9.28515625" style="354" bestFit="1" customWidth="1"/>
    <col min="14872" max="15104" width="9.140625" style="354"/>
    <col min="15105" max="15105" width="3" style="354" customWidth="1"/>
    <col min="15106" max="15106" width="88.42578125" style="354" customWidth="1"/>
    <col min="15107" max="15107" width="12.7109375" style="354" customWidth="1"/>
    <col min="15108" max="15108" width="12.85546875" style="354" customWidth="1"/>
    <col min="15109" max="15109" width="12.28515625" style="354" customWidth="1"/>
    <col min="15110" max="15110" width="10.28515625" style="354" customWidth="1"/>
    <col min="15111" max="15111" width="8.7109375" style="354" customWidth="1"/>
    <col min="15112" max="15112" width="11" style="354" customWidth="1"/>
    <col min="15113" max="15113" width="9.42578125" style="354" customWidth="1"/>
    <col min="15114" max="15114" width="10.42578125" style="354" customWidth="1"/>
    <col min="15115" max="15115" width="14.28515625" style="354" customWidth="1"/>
    <col min="15116" max="15117" width="9.5703125" style="354" customWidth="1"/>
    <col min="15118" max="15121" width="12" style="354" customWidth="1"/>
    <col min="15122" max="15122" width="12.5703125" style="354" customWidth="1"/>
    <col min="15123" max="15123" width="11" style="354" customWidth="1"/>
    <col min="15124" max="15124" width="10.85546875" style="354" customWidth="1"/>
    <col min="15125" max="15125" width="14.28515625" style="354" customWidth="1"/>
    <col min="15126" max="15126" width="10.5703125" style="354" bestFit="1" customWidth="1"/>
    <col min="15127" max="15127" width="9.28515625" style="354" bestFit="1" customWidth="1"/>
    <col min="15128" max="15360" width="9.140625" style="354"/>
    <col min="15361" max="15361" width="3" style="354" customWidth="1"/>
    <col min="15362" max="15362" width="88.42578125" style="354" customWidth="1"/>
    <col min="15363" max="15363" width="12.7109375" style="354" customWidth="1"/>
    <col min="15364" max="15364" width="12.85546875" style="354" customWidth="1"/>
    <col min="15365" max="15365" width="12.28515625" style="354" customWidth="1"/>
    <col min="15366" max="15366" width="10.28515625" style="354" customWidth="1"/>
    <col min="15367" max="15367" width="8.7109375" style="354" customWidth="1"/>
    <col min="15368" max="15368" width="11" style="354" customWidth="1"/>
    <col min="15369" max="15369" width="9.42578125" style="354" customWidth="1"/>
    <col min="15370" max="15370" width="10.42578125" style="354" customWidth="1"/>
    <col min="15371" max="15371" width="14.28515625" style="354" customWidth="1"/>
    <col min="15372" max="15373" width="9.5703125" style="354" customWidth="1"/>
    <col min="15374" max="15377" width="12" style="354" customWidth="1"/>
    <col min="15378" max="15378" width="12.5703125" style="354" customWidth="1"/>
    <col min="15379" max="15379" width="11" style="354" customWidth="1"/>
    <col min="15380" max="15380" width="10.85546875" style="354" customWidth="1"/>
    <col min="15381" max="15381" width="14.28515625" style="354" customWidth="1"/>
    <col min="15382" max="15382" width="10.5703125" style="354" bestFit="1" customWidth="1"/>
    <col min="15383" max="15383" width="9.28515625" style="354" bestFit="1" customWidth="1"/>
    <col min="15384" max="15616" width="9.140625" style="354"/>
    <col min="15617" max="15617" width="3" style="354" customWidth="1"/>
    <col min="15618" max="15618" width="88.42578125" style="354" customWidth="1"/>
    <col min="15619" max="15619" width="12.7109375" style="354" customWidth="1"/>
    <col min="15620" max="15620" width="12.85546875" style="354" customWidth="1"/>
    <col min="15621" max="15621" width="12.28515625" style="354" customWidth="1"/>
    <col min="15622" max="15622" width="10.28515625" style="354" customWidth="1"/>
    <col min="15623" max="15623" width="8.7109375" style="354" customWidth="1"/>
    <col min="15624" max="15624" width="11" style="354" customWidth="1"/>
    <col min="15625" max="15625" width="9.42578125" style="354" customWidth="1"/>
    <col min="15626" max="15626" width="10.42578125" style="354" customWidth="1"/>
    <col min="15627" max="15627" width="14.28515625" style="354" customWidth="1"/>
    <col min="15628" max="15629" width="9.5703125" style="354" customWidth="1"/>
    <col min="15630" max="15633" width="12" style="354" customWidth="1"/>
    <col min="15634" max="15634" width="12.5703125" style="354" customWidth="1"/>
    <col min="15635" max="15635" width="11" style="354" customWidth="1"/>
    <col min="15636" max="15636" width="10.85546875" style="354" customWidth="1"/>
    <col min="15637" max="15637" width="14.28515625" style="354" customWidth="1"/>
    <col min="15638" max="15638" width="10.5703125" style="354" bestFit="1" customWidth="1"/>
    <col min="15639" max="15639" width="9.28515625" style="354" bestFit="1" customWidth="1"/>
    <col min="15640" max="15872" width="9.140625" style="354"/>
    <col min="15873" max="15873" width="3" style="354" customWidth="1"/>
    <col min="15874" max="15874" width="88.42578125" style="354" customWidth="1"/>
    <col min="15875" max="15875" width="12.7109375" style="354" customWidth="1"/>
    <col min="15876" max="15876" width="12.85546875" style="354" customWidth="1"/>
    <col min="15877" max="15877" width="12.28515625" style="354" customWidth="1"/>
    <col min="15878" max="15878" width="10.28515625" style="354" customWidth="1"/>
    <col min="15879" max="15879" width="8.7109375" style="354" customWidth="1"/>
    <col min="15880" max="15880" width="11" style="354" customWidth="1"/>
    <col min="15881" max="15881" width="9.42578125" style="354" customWidth="1"/>
    <col min="15882" max="15882" width="10.42578125" style="354" customWidth="1"/>
    <col min="15883" max="15883" width="14.28515625" style="354" customWidth="1"/>
    <col min="15884" max="15885" width="9.5703125" style="354" customWidth="1"/>
    <col min="15886" max="15889" width="12" style="354" customWidth="1"/>
    <col min="15890" max="15890" width="12.5703125" style="354" customWidth="1"/>
    <col min="15891" max="15891" width="11" style="354" customWidth="1"/>
    <col min="15892" max="15892" width="10.85546875" style="354" customWidth="1"/>
    <col min="15893" max="15893" width="14.28515625" style="354" customWidth="1"/>
    <col min="15894" max="15894" width="10.5703125" style="354" bestFit="1" customWidth="1"/>
    <col min="15895" max="15895" width="9.28515625" style="354" bestFit="1" customWidth="1"/>
    <col min="15896" max="16128" width="9.140625" style="354"/>
    <col min="16129" max="16129" width="3" style="354" customWidth="1"/>
    <col min="16130" max="16130" width="88.42578125" style="354" customWidth="1"/>
    <col min="16131" max="16131" width="12.7109375" style="354" customWidth="1"/>
    <col min="16132" max="16132" width="12.85546875" style="354" customWidth="1"/>
    <col min="16133" max="16133" width="12.28515625" style="354" customWidth="1"/>
    <col min="16134" max="16134" width="10.28515625" style="354" customWidth="1"/>
    <col min="16135" max="16135" width="8.7109375" style="354" customWidth="1"/>
    <col min="16136" max="16136" width="11" style="354" customWidth="1"/>
    <col min="16137" max="16137" width="9.42578125" style="354" customWidth="1"/>
    <col min="16138" max="16138" width="10.42578125" style="354" customWidth="1"/>
    <col min="16139" max="16139" width="14.28515625" style="354" customWidth="1"/>
    <col min="16140" max="16141" width="9.5703125" style="354" customWidth="1"/>
    <col min="16142" max="16145" width="12" style="354" customWidth="1"/>
    <col min="16146" max="16146" width="12.5703125" style="354" customWidth="1"/>
    <col min="16147" max="16147" width="11" style="354" customWidth="1"/>
    <col min="16148" max="16148" width="10.85546875" style="354" customWidth="1"/>
    <col min="16149" max="16149" width="14.28515625" style="354" customWidth="1"/>
    <col min="16150" max="16150" width="10.5703125" style="354" bestFit="1" customWidth="1"/>
    <col min="16151" max="16151" width="9.28515625" style="354" bestFit="1" customWidth="1"/>
    <col min="16152" max="16384" width="9.140625" style="354"/>
  </cols>
  <sheetData>
    <row r="1" spans="1:20" ht="25.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16"/>
    </row>
    <row r="2" spans="1:20" ht="35.25" customHeight="1" x14ac:dyDescent="0.35">
      <c r="A2" s="3430" t="s">
        <v>30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0"/>
      <c r="T2" s="3430"/>
    </row>
    <row r="3" spans="1:20" ht="37.5" customHeight="1" x14ac:dyDescent="0.35">
      <c r="A3" s="3416" t="s">
        <v>368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3416"/>
      <c r="O3" s="3416"/>
      <c r="P3" s="3416"/>
      <c r="Q3" s="3416"/>
      <c r="R3" s="3416"/>
      <c r="S3" s="3416"/>
      <c r="T3" s="3416"/>
    </row>
    <row r="4" spans="1:20" ht="16.5" customHeight="1" thickBot="1" x14ac:dyDescent="0.4">
      <c r="B4" s="345"/>
    </row>
    <row r="5" spans="1:20" ht="34.5" customHeight="1" x14ac:dyDescent="0.35">
      <c r="B5" s="3417" t="s">
        <v>9</v>
      </c>
      <c r="C5" s="3404" t="s">
        <v>0</v>
      </c>
      <c r="D5" s="3427"/>
      <c r="E5" s="3427"/>
      <c r="F5" s="3404" t="s">
        <v>1</v>
      </c>
      <c r="G5" s="3427"/>
      <c r="H5" s="3431"/>
      <c r="I5" s="3419" t="s">
        <v>2</v>
      </c>
      <c r="J5" s="3427"/>
      <c r="K5" s="3427"/>
      <c r="L5" s="3404" t="s">
        <v>3</v>
      </c>
      <c r="M5" s="3427"/>
      <c r="N5" s="3431"/>
      <c r="O5" s="3404">
        <v>5</v>
      </c>
      <c r="P5" s="3427"/>
      <c r="Q5" s="3427"/>
      <c r="R5" s="3410" t="s">
        <v>6</v>
      </c>
      <c r="S5" s="3411"/>
      <c r="T5" s="3412"/>
    </row>
    <row r="6" spans="1:20" ht="19.5" customHeight="1" thickBot="1" x14ac:dyDescent="0.4">
      <c r="B6" s="3393"/>
      <c r="C6" s="3428"/>
      <c r="D6" s="3429"/>
      <c r="E6" s="3429"/>
      <c r="F6" s="3432"/>
      <c r="G6" s="3433"/>
      <c r="H6" s="3434"/>
      <c r="I6" s="3433"/>
      <c r="J6" s="3433"/>
      <c r="K6" s="3433"/>
      <c r="L6" s="3435"/>
      <c r="M6" s="3436"/>
      <c r="N6" s="3437"/>
      <c r="O6" s="3428"/>
      <c r="P6" s="3429"/>
      <c r="Q6" s="3429"/>
      <c r="R6" s="3413"/>
      <c r="S6" s="3414"/>
      <c r="T6" s="3415"/>
    </row>
    <row r="7" spans="1:20" ht="84.75" customHeight="1" thickBot="1" x14ac:dyDescent="0.4">
      <c r="B7" s="3418"/>
      <c r="C7" s="2075" t="s">
        <v>26</v>
      </c>
      <c r="D7" s="2076" t="s">
        <v>27</v>
      </c>
      <c r="E7" s="2077" t="s">
        <v>4</v>
      </c>
      <c r="F7" s="2075" t="s">
        <v>26</v>
      </c>
      <c r="G7" s="2076" t="s">
        <v>27</v>
      </c>
      <c r="H7" s="2077" t="s">
        <v>4</v>
      </c>
      <c r="I7" s="2075" t="s">
        <v>26</v>
      </c>
      <c r="J7" s="2076" t="s">
        <v>27</v>
      </c>
      <c r="K7" s="2077" t="s">
        <v>4</v>
      </c>
      <c r="L7" s="2075" t="s">
        <v>26</v>
      </c>
      <c r="M7" s="2076" t="s">
        <v>27</v>
      </c>
      <c r="N7" s="2077" t="s">
        <v>4</v>
      </c>
      <c r="O7" s="2075" t="s">
        <v>26</v>
      </c>
      <c r="P7" s="2076" t="s">
        <v>27</v>
      </c>
      <c r="Q7" s="1020" t="s">
        <v>4</v>
      </c>
      <c r="R7" s="2075" t="s">
        <v>26</v>
      </c>
      <c r="S7" s="2076" t="s">
        <v>27</v>
      </c>
      <c r="T7" s="1020" t="s">
        <v>4</v>
      </c>
    </row>
    <row r="8" spans="1:20" ht="42" customHeight="1" thickBot="1" x14ac:dyDescent="0.4">
      <c r="B8" s="1112" t="s">
        <v>22</v>
      </c>
      <c r="C8" s="1136"/>
      <c r="D8" s="2156"/>
      <c r="E8" s="2157"/>
      <c r="F8" s="2158"/>
      <c r="G8" s="2158"/>
      <c r="H8" s="585"/>
      <c r="I8" s="1137"/>
      <c r="J8" s="2156"/>
      <c r="K8" s="2157"/>
      <c r="L8" s="2158"/>
      <c r="M8" s="2158"/>
      <c r="N8" s="585"/>
      <c r="O8" s="1138"/>
      <c r="P8" s="2159"/>
      <c r="Q8" s="2157"/>
      <c r="R8" s="2160"/>
      <c r="S8" s="2160"/>
      <c r="T8" s="1031"/>
    </row>
    <row r="9" spans="1:20" ht="42" customHeight="1" x14ac:dyDescent="0.35">
      <c r="B9" s="2190" t="s">
        <v>35</v>
      </c>
      <c r="C9" s="2191">
        <f>C23+C16</f>
        <v>0</v>
      </c>
      <c r="D9" s="2191">
        <f>D23+D16</f>
        <v>49</v>
      </c>
      <c r="E9" s="2192">
        <f t="shared" ref="E9:T9" si="0">E23+E16</f>
        <v>49</v>
      </c>
      <c r="F9" s="2191">
        <f t="shared" si="0"/>
        <v>0</v>
      </c>
      <c r="G9" s="2191">
        <f t="shared" si="0"/>
        <v>47</v>
      </c>
      <c r="H9" s="2192">
        <f t="shared" si="0"/>
        <v>47</v>
      </c>
      <c r="I9" s="2191">
        <f t="shared" si="0"/>
        <v>0</v>
      </c>
      <c r="J9" s="2191">
        <f t="shared" si="0"/>
        <v>60</v>
      </c>
      <c r="K9" s="2192">
        <f t="shared" si="0"/>
        <v>60</v>
      </c>
      <c r="L9" s="2191">
        <f t="shared" si="0"/>
        <v>1</v>
      </c>
      <c r="M9" s="2191">
        <f t="shared" si="0"/>
        <v>78</v>
      </c>
      <c r="N9" s="2192">
        <f t="shared" si="0"/>
        <v>79</v>
      </c>
      <c r="O9" s="2191">
        <f t="shared" si="0"/>
        <v>0</v>
      </c>
      <c r="P9" s="2191">
        <f t="shared" si="0"/>
        <v>103</v>
      </c>
      <c r="Q9" s="2192">
        <f t="shared" si="0"/>
        <v>103</v>
      </c>
      <c r="R9" s="2192">
        <f t="shared" si="0"/>
        <v>1</v>
      </c>
      <c r="S9" s="2192">
        <f t="shared" si="0"/>
        <v>337</v>
      </c>
      <c r="T9" s="2193">
        <f t="shared" si="0"/>
        <v>338</v>
      </c>
    </row>
    <row r="10" spans="1:20" ht="27.75" hidden="1" customHeight="1" x14ac:dyDescent="0.35">
      <c r="B10" s="591" t="s">
        <v>33</v>
      </c>
      <c r="C10" s="519">
        <f>C24+C17</f>
        <v>0</v>
      </c>
      <c r="D10" s="519">
        <f t="shared" ref="D10:T11" si="1">D24+D17</f>
        <v>0</v>
      </c>
      <c r="E10" s="884">
        <f t="shared" si="1"/>
        <v>0</v>
      </c>
      <c r="F10" s="519">
        <f t="shared" si="1"/>
        <v>0</v>
      </c>
      <c r="G10" s="519">
        <f t="shared" si="1"/>
        <v>0</v>
      </c>
      <c r="H10" s="884">
        <f t="shared" si="1"/>
        <v>0</v>
      </c>
      <c r="I10" s="519">
        <f t="shared" si="1"/>
        <v>0</v>
      </c>
      <c r="J10" s="519">
        <f t="shared" si="1"/>
        <v>0</v>
      </c>
      <c r="K10" s="884">
        <f t="shared" si="1"/>
        <v>0</v>
      </c>
      <c r="L10" s="519">
        <f t="shared" si="1"/>
        <v>0</v>
      </c>
      <c r="M10" s="519">
        <f t="shared" si="1"/>
        <v>0</v>
      </c>
      <c r="N10" s="884">
        <f t="shared" si="1"/>
        <v>0</v>
      </c>
      <c r="O10" s="519">
        <f t="shared" si="1"/>
        <v>0</v>
      </c>
      <c r="P10" s="519">
        <f t="shared" si="1"/>
        <v>0</v>
      </c>
      <c r="Q10" s="884">
        <f t="shared" si="1"/>
        <v>0</v>
      </c>
      <c r="R10" s="884">
        <f t="shared" si="1"/>
        <v>0</v>
      </c>
      <c r="S10" s="884">
        <f t="shared" si="1"/>
        <v>0</v>
      </c>
      <c r="T10" s="2194">
        <f t="shared" si="1"/>
        <v>0</v>
      </c>
    </row>
    <row r="11" spans="1:20" ht="37.5" customHeight="1" thickBot="1" x14ac:dyDescent="0.4">
      <c r="B11" s="591" t="s">
        <v>34</v>
      </c>
      <c r="C11" s="519">
        <f>C25+C18</f>
        <v>0</v>
      </c>
      <c r="D11" s="519">
        <f>D25+D18</f>
        <v>0</v>
      </c>
      <c r="E11" s="884">
        <f t="shared" si="1"/>
        <v>0</v>
      </c>
      <c r="F11" s="519">
        <f t="shared" si="1"/>
        <v>0</v>
      </c>
      <c r="G11" s="519">
        <f t="shared" si="1"/>
        <v>2</v>
      </c>
      <c r="H11" s="884">
        <f t="shared" si="1"/>
        <v>2</v>
      </c>
      <c r="I11" s="519">
        <f t="shared" si="1"/>
        <v>0</v>
      </c>
      <c r="J11" s="519">
        <f t="shared" si="1"/>
        <v>0</v>
      </c>
      <c r="K11" s="884">
        <f t="shared" si="1"/>
        <v>0</v>
      </c>
      <c r="L11" s="519">
        <f t="shared" si="1"/>
        <v>1</v>
      </c>
      <c r="M11" s="519">
        <f t="shared" si="1"/>
        <v>2</v>
      </c>
      <c r="N11" s="884">
        <f t="shared" si="1"/>
        <v>3</v>
      </c>
      <c r="O11" s="519">
        <f t="shared" si="1"/>
        <v>0</v>
      </c>
      <c r="P11" s="519">
        <f t="shared" si="1"/>
        <v>0</v>
      </c>
      <c r="Q11" s="884">
        <f t="shared" si="1"/>
        <v>0</v>
      </c>
      <c r="R11" s="884">
        <f t="shared" si="1"/>
        <v>1</v>
      </c>
      <c r="S11" s="884">
        <f t="shared" si="1"/>
        <v>4</v>
      </c>
      <c r="T11" s="2194">
        <f t="shared" si="1"/>
        <v>5</v>
      </c>
    </row>
    <row r="12" spans="1:20" ht="33" hidden="1" customHeight="1" thickBot="1" x14ac:dyDescent="0.4">
      <c r="B12" s="518"/>
      <c r="C12" s="519">
        <f t="shared" ref="C12:N12" si="2">C27+C19</f>
        <v>0</v>
      </c>
      <c r="D12" s="681">
        <f t="shared" si="2"/>
        <v>0</v>
      </c>
      <c r="E12" s="527">
        <f t="shared" si="2"/>
        <v>0</v>
      </c>
      <c r="F12" s="519">
        <f t="shared" si="2"/>
        <v>0</v>
      </c>
      <c r="G12" s="681">
        <f t="shared" si="2"/>
        <v>0</v>
      </c>
      <c r="H12" s="527">
        <f t="shared" si="2"/>
        <v>0</v>
      </c>
      <c r="I12" s="519">
        <f t="shared" si="2"/>
        <v>0</v>
      </c>
      <c r="J12" s="681">
        <f t="shared" si="2"/>
        <v>0</v>
      </c>
      <c r="K12" s="527">
        <f t="shared" si="2"/>
        <v>0</v>
      </c>
      <c r="L12" s="519">
        <f t="shared" si="2"/>
        <v>0</v>
      </c>
      <c r="M12" s="681">
        <f t="shared" si="2"/>
        <v>0</v>
      </c>
      <c r="N12" s="527">
        <f t="shared" si="2"/>
        <v>0</v>
      </c>
      <c r="O12" s="519">
        <f>O27+O19</f>
        <v>0</v>
      </c>
      <c r="P12" s="681">
        <f>P27+P19</f>
        <v>0</v>
      </c>
      <c r="Q12" s="527">
        <f>Q27+Q19</f>
        <v>0</v>
      </c>
      <c r="R12" s="2161">
        <f>C12+F12+I12+L12+O12</f>
        <v>0</v>
      </c>
      <c r="S12" s="1133">
        <f>D12+G12+J12+M12+P12</f>
        <v>0</v>
      </c>
      <c r="T12" s="880">
        <f>SUM(R12:S12)</f>
        <v>0</v>
      </c>
    </row>
    <row r="13" spans="1:20" ht="30.75" customHeight="1" thickBot="1" x14ac:dyDescent="0.4">
      <c r="B13" s="2078" t="s">
        <v>16</v>
      </c>
      <c r="C13" s="2083">
        <f t="shared" ref="C13:H13" si="3">SUM(C9:C12)</f>
        <v>0</v>
      </c>
      <c r="D13" s="1563">
        <f t="shared" si="3"/>
        <v>49</v>
      </c>
      <c r="E13" s="1564">
        <f t="shared" si="3"/>
        <v>49</v>
      </c>
      <c r="F13" s="2125">
        <f t="shared" si="3"/>
        <v>0</v>
      </c>
      <c r="G13" s="1563">
        <f t="shared" si="3"/>
        <v>49</v>
      </c>
      <c r="H13" s="1565">
        <f t="shared" si="3"/>
        <v>49</v>
      </c>
      <c r="I13" s="2083">
        <f>SUM(I9+I11)</f>
        <v>0</v>
      </c>
      <c r="J13" s="1563">
        <f t="shared" ref="J13:T13" si="4">SUM(J9:J12)</f>
        <v>60</v>
      </c>
      <c r="K13" s="1564">
        <f t="shared" si="4"/>
        <v>60</v>
      </c>
      <c r="L13" s="2125">
        <f t="shared" si="4"/>
        <v>2</v>
      </c>
      <c r="M13" s="1563">
        <f t="shared" si="4"/>
        <v>80</v>
      </c>
      <c r="N13" s="1565">
        <f t="shared" si="4"/>
        <v>82</v>
      </c>
      <c r="O13" s="2083">
        <f t="shared" si="4"/>
        <v>0</v>
      </c>
      <c r="P13" s="1563">
        <f t="shared" si="4"/>
        <v>103</v>
      </c>
      <c r="Q13" s="1564">
        <f t="shared" si="4"/>
        <v>103</v>
      </c>
      <c r="R13" s="2125">
        <f t="shared" si="4"/>
        <v>2</v>
      </c>
      <c r="S13" s="1563">
        <f t="shared" si="4"/>
        <v>341</v>
      </c>
      <c r="T13" s="1564">
        <f t="shared" si="4"/>
        <v>343</v>
      </c>
    </row>
    <row r="14" spans="1:20" ht="31.5" customHeight="1" thickBot="1" x14ac:dyDescent="0.4">
      <c r="B14" s="1113" t="s">
        <v>23</v>
      </c>
      <c r="C14" s="1139"/>
      <c r="D14" s="1140"/>
      <c r="E14" s="2162"/>
      <c r="F14" s="2163"/>
      <c r="G14" s="1140"/>
      <c r="H14" s="2162"/>
      <c r="I14" s="2163"/>
      <c r="J14" s="1140"/>
      <c r="K14" s="2162"/>
      <c r="L14" s="2163"/>
      <c r="M14" s="1140"/>
      <c r="N14" s="2162"/>
      <c r="O14" s="1139"/>
      <c r="P14" s="1140"/>
      <c r="Q14" s="2162"/>
      <c r="R14" s="2163"/>
      <c r="S14" s="2163"/>
      <c r="T14" s="2164"/>
    </row>
    <row r="15" spans="1:20" ht="37.5" customHeight="1" thickBot="1" x14ac:dyDescent="0.4">
      <c r="B15" s="2165" t="s">
        <v>11</v>
      </c>
      <c r="C15" s="2166"/>
      <c r="D15" s="2167"/>
      <c r="E15" s="1565"/>
      <c r="F15" s="2166"/>
      <c r="G15" s="2167"/>
      <c r="H15" s="1564"/>
      <c r="I15" s="2168"/>
      <c r="J15" s="2167" t="s">
        <v>7</v>
      </c>
      <c r="K15" s="1565"/>
      <c r="L15" s="2166"/>
      <c r="M15" s="2167"/>
      <c r="N15" s="1565"/>
      <c r="O15" s="2083"/>
      <c r="P15" s="1563"/>
      <c r="Q15" s="1565"/>
      <c r="R15" s="2169"/>
      <c r="S15" s="2169"/>
      <c r="T15" s="1026"/>
    </row>
    <row r="16" spans="1:20" ht="39" customHeight="1" x14ac:dyDescent="0.35">
      <c r="B16" s="591" t="s">
        <v>35</v>
      </c>
      <c r="C16" s="888">
        <v>0</v>
      </c>
      <c r="D16" s="889">
        <v>48</v>
      </c>
      <c r="E16" s="890">
        <f>SUM(C16:D16)</f>
        <v>48</v>
      </c>
      <c r="F16" s="888">
        <v>0</v>
      </c>
      <c r="G16" s="889">
        <v>45</v>
      </c>
      <c r="H16" s="890">
        <f>SUM(F16:G16)</f>
        <v>45</v>
      </c>
      <c r="I16" s="888">
        <v>0</v>
      </c>
      <c r="J16" s="889">
        <v>59</v>
      </c>
      <c r="K16" s="890">
        <f>SUM(I16:J16)</f>
        <v>59</v>
      </c>
      <c r="L16" s="888">
        <v>1</v>
      </c>
      <c r="M16" s="889">
        <v>78</v>
      </c>
      <c r="N16" s="890">
        <f>SUM(L16:M16)</f>
        <v>79</v>
      </c>
      <c r="O16" s="888">
        <v>0</v>
      </c>
      <c r="P16" s="889">
        <v>99</v>
      </c>
      <c r="Q16" s="890">
        <f>SUM(O16:P16)</f>
        <v>99</v>
      </c>
      <c r="R16" s="2170">
        <f t="shared" ref="R16:S18" si="5">C16+F16+I16+L16+O16</f>
        <v>1</v>
      </c>
      <c r="S16" s="2171">
        <f t="shared" si="5"/>
        <v>329</v>
      </c>
      <c r="T16" s="2172">
        <f>SUM(R16:S16)</f>
        <v>330</v>
      </c>
    </row>
    <row r="17" spans="2:21" ht="25.5" hidden="1" customHeight="1" x14ac:dyDescent="0.35">
      <c r="B17" s="591" t="s">
        <v>33</v>
      </c>
      <c r="C17" s="2173"/>
      <c r="D17" s="2174"/>
      <c r="E17" s="2175">
        <f>SUM(C17:D17)</f>
        <v>0</v>
      </c>
      <c r="F17" s="2173"/>
      <c r="G17" s="2174"/>
      <c r="H17" s="2175">
        <f>SUM(F17:G17)</f>
        <v>0</v>
      </c>
      <c r="I17" s="2173"/>
      <c r="J17" s="2174"/>
      <c r="K17" s="2175">
        <f>SUM(I17:J17)</f>
        <v>0</v>
      </c>
      <c r="L17" s="2173"/>
      <c r="M17" s="2174"/>
      <c r="N17" s="2175">
        <f>SUM(L17:M17)</f>
        <v>0</v>
      </c>
      <c r="O17" s="2173"/>
      <c r="P17" s="2174"/>
      <c r="Q17" s="2175">
        <f>SUM(O17:P17)</f>
        <v>0</v>
      </c>
      <c r="R17" s="869">
        <f t="shared" si="5"/>
        <v>0</v>
      </c>
      <c r="S17" s="593">
        <f t="shared" si="5"/>
        <v>0</v>
      </c>
      <c r="T17" s="870">
        <f>SUM(R17:S17)</f>
        <v>0</v>
      </c>
    </row>
    <row r="18" spans="2:21" ht="30.75" customHeight="1" thickBot="1" x14ac:dyDescent="0.4">
      <c r="B18" s="591" t="s">
        <v>34</v>
      </c>
      <c r="C18" s="891">
        <v>0</v>
      </c>
      <c r="D18" s="892">
        <v>0</v>
      </c>
      <c r="E18" s="867">
        <f>SUM(C18:D18)</f>
        <v>0</v>
      </c>
      <c r="F18" s="891">
        <v>0</v>
      </c>
      <c r="G18" s="892">
        <v>2</v>
      </c>
      <c r="H18" s="867">
        <f>SUM(F18:G18)</f>
        <v>2</v>
      </c>
      <c r="I18" s="891">
        <v>0</v>
      </c>
      <c r="J18" s="892">
        <v>0</v>
      </c>
      <c r="K18" s="867">
        <f>SUM(I18:J18)</f>
        <v>0</v>
      </c>
      <c r="L18" s="891">
        <v>1</v>
      </c>
      <c r="M18" s="892">
        <v>2</v>
      </c>
      <c r="N18" s="867">
        <f>SUM(L18:M18)</f>
        <v>3</v>
      </c>
      <c r="O18" s="891">
        <v>0</v>
      </c>
      <c r="P18" s="892">
        <v>0</v>
      </c>
      <c r="Q18" s="867">
        <f>SUM(O18:P18)</f>
        <v>0</v>
      </c>
      <c r="R18" s="869">
        <f t="shared" si="5"/>
        <v>1</v>
      </c>
      <c r="S18" s="593">
        <f t="shared" si="5"/>
        <v>4</v>
      </c>
      <c r="T18" s="870">
        <f>SUM(R18:S18)</f>
        <v>5</v>
      </c>
    </row>
    <row r="19" spans="2:21" ht="30" hidden="1" customHeight="1" thickBot="1" x14ac:dyDescent="0.4">
      <c r="B19" s="518"/>
      <c r="C19" s="891">
        <v>0</v>
      </c>
      <c r="D19" s="892">
        <v>0</v>
      </c>
      <c r="E19" s="867">
        <f>SUM(C19:D19)</f>
        <v>0</v>
      </c>
      <c r="F19" s="891">
        <v>0</v>
      </c>
      <c r="G19" s="892">
        <v>0</v>
      </c>
      <c r="H19" s="867">
        <f>SUM(F19:G19)</f>
        <v>0</v>
      </c>
      <c r="I19" s="891">
        <v>0</v>
      </c>
      <c r="J19" s="892">
        <v>0</v>
      </c>
      <c r="K19" s="867">
        <f>SUM(I19:J19)</f>
        <v>0</v>
      </c>
      <c r="L19" s="891">
        <v>0</v>
      </c>
      <c r="M19" s="892">
        <v>0</v>
      </c>
      <c r="N19" s="867">
        <f>SUM(L19:M19)</f>
        <v>0</v>
      </c>
      <c r="O19" s="891">
        <v>0</v>
      </c>
      <c r="P19" s="892">
        <v>0</v>
      </c>
      <c r="Q19" s="867">
        <f>SUM(O19:P19)</f>
        <v>0</v>
      </c>
      <c r="R19" s="869">
        <f>C19+F19+I19+L19+O19</f>
        <v>0</v>
      </c>
      <c r="S19" s="593">
        <f>D19+G19+J19+M19+P19</f>
        <v>0</v>
      </c>
      <c r="T19" s="870">
        <f>SUM(R19:S19)</f>
        <v>0</v>
      </c>
    </row>
    <row r="20" spans="2:21" ht="36" hidden="1" customHeight="1" thickBot="1" x14ac:dyDescent="0.4">
      <c r="B20" s="518"/>
      <c r="C20" s="891">
        <v>0</v>
      </c>
      <c r="D20" s="892">
        <v>0</v>
      </c>
      <c r="E20" s="867">
        <f>SUM(C20:D20)</f>
        <v>0</v>
      </c>
      <c r="F20" s="891">
        <v>0</v>
      </c>
      <c r="G20" s="892">
        <v>0</v>
      </c>
      <c r="H20" s="867">
        <f>SUM(F20:G20)</f>
        <v>0</v>
      </c>
      <c r="I20" s="891">
        <v>0</v>
      </c>
      <c r="J20" s="892">
        <v>0</v>
      </c>
      <c r="K20" s="867">
        <f>SUM(I20:J20)</f>
        <v>0</v>
      </c>
      <c r="L20" s="891">
        <v>0</v>
      </c>
      <c r="M20" s="892">
        <v>0</v>
      </c>
      <c r="N20" s="867">
        <f>SUM(L20:M20)</f>
        <v>0</v>
      </c>
      <c r="O20" s="891">
        <v>0</v>
      </c>
      <c r="P20" s="892">
        <v>0</v>
      </c>
      <c r="Q20" s="867">
        <f>SUM(O20:P20)</f>
        <v>0</v>
      </c>
      <c r="R20" s="869">
        <f>C20+F20+I20+L20+O20</f>
        <v>0</v>
      </c>
      <c r="S20" s="593">
        <f>D20+G20+J20+M20+P20</f>
        <v>0</v>
      </c>
      <c r="T20" s="870">
        <f>SUM(R20:S20)</f>
        <v>0</v>
      </c>
    </row>
    <row r="21" spans="2:21" ht="33" customHeight="1" thickBot="1" x14ac:dyDescent="0.4">
      <c r="B21" s="1141" t="s">
        <v>8</v>
      </c>
      <c r="C21" s="1139">
        <f t="shared" ref="C21:T21" si="6">SUM(C16:C20)</f>
        <v>0</v>
      </c>
      <c r="D21" s="1139">
        <f t="shared" si="6"/>
        <v>48</v>
      </c>
      <c r="E21" s="1139">
        <f t="shared" si="6"/>
        <v>48</v>
      </c>
      <c r="F21" s="1139">
        <f t="shared" si="6"/>
        <v>0</v>
      </c>
      <c r="G21" s="1139">
        <f t="shared" si="6"/>
        <v>47</v>
      </c>
      <c r="H21" s="1139">
        <f t="shared" si="6"/>
        <v>47</v>
      </c>
      <c r="I21" s="1139">
        <f t="shared" si="6"/>
        <v>0</v>
      </c>
      <c r="J21" s="1139">
        <f t="shared" si="6"/>
        <v>59</v>
      </c>
      <c r="K21" s="1139">
        <f t="shared" si="6"/>
        <v>59</v>
      </c>
      <c r="L21" s="1139">
        <f t="shared" si="6"/>
        <v>2</v>
      </c>
      <c r="M21" s="1139">
        <f t="shared" si="6"/>
        <v>80</v>
      </c>
      <c r="N21" s="1139">
        <f t="shared" si="6"/>
        <v>82</v>
      </c>
      <c r="O21" s="1139">
        <f t="shared" si="6"/>
        <v>0</v>
      </c>
      <c r="P21" s="1139">
        <f t="shared" si="6"/>
        <v>99</v>
      </c>
      <c r="Q21" s="1139">
        <f t="shared" si="6"/>
        <v>99</v>
      </c>
      <c r="R21" s="1139">
        <f t="shared" si="6"/>
        <v>2</v>
      </c>
      <c r="S21" s="1139">
        <f t="shared" si="6"/>
        <v>333</v>
      </c>
      <c r="T21" s="1027">
        <f t="shared" si="6"/>
        <v>335</v>
      </c>
    </row>
    <row r="22" spans="2:21" ht="34.5" customHeight="1" x14ac:dyDescent="0.35">
      <c r="B22" s="1142" t="s">
        <v>25</v>
      </c>
      <c r="C22" s="1129"/>
      <c r="D22" s="1143"/>
      <c r="E22" s="1144"/>
      <c r="F22" s="1129"/>
      <c r="G22" s="1143"/>
      <c r="H22" s="1145"/>
      <c r="I22" s="1143"/>
      <c r="J22" s="1143"/>
      <c r="K22" s="1144"/>
      <c r="L22" s="1129"/>
      <c r="M22" s="1143"/>
      <c r="N22" s="1145"/>
      <c r="O22" s="1143"/>
      <c r="P22" s="1143"/>
      <c r="Q22" s="1144"/>
      <c r="R22" s="1129"/>
      <c r="S22" s="1143"/>
      <c r="T22" s="894"/>
    </row>
    <row r="23" spans="2:21" ht="37.5" customHeight="1" x14ac:dyDescent="0.35">
      <c r="B23" s="591" t="s">
        <v>35</v>
      </c>
      <c r="C23" s="888">
        <v>0</v>
      </c>
      <c r="D23" s="889">
        <v>1</v>
      </c>
      <c r="E23" s="890">
        <f>SUM(C23:D23)</f>
        <v>1</v>
      </c>
      <c r="F23" s="888">
        <v>0</v>
      </c>
      <c r="G23" s="889">
        <v>2</v>
      </c>
      <c r="H23" s="2176">
        <f>SUM(F23:G23)</f>
        <v>2</v>
      </c>
      <c r="I23" s="895">
        <v>0</v>
      </c>
      <c r="J23" s="889">
        <v>1</v>
      </c>
      <c r="K23" s="890">
        <f>SUM(I23:J23)</f>
        <v>1</v>
      </c>
      <c r="L23" s="891">
        <v>0</v>
      </c>
      <c r="M23" s="892"/>
      <c r="N23" s="678">
        <f>SUM(L23:M23)</f>
        <v>0</v>
      </c>
      <c r="O23" s="896">
        <v>0</v>
      </c>
      <c r="P23" s="897">
        <v>4</v>
      </c>
      <c r="Q23" s="890">
        <f>SUM(O23:P23)</f>
        <v>4</v>
      </c>
      <c r="R23" s="881">
        <f t="shared" ref="R23:S27" si="7">C23+F23+I23+L23+O23</f>
        <v>0</v>
      </c>
      <c r="S23" s="882">
        <f t="shared" si="7"/>
        <v>8</v>
      </c>
      <c r="T23" s="883">
        <f>SUM(R23:S23)</f>
        <v>8</v>
      </c>
    </row>
    <row r="24" spans="2:21" ht="24.95" hidden="1" customHeight="1" x14ac:dyDescent="0.35">
      <c r="B24" s="591" t="s">
        <v>33</v>
      </c>
      <c r="C24" s="2173">
        <v>0</v>
      </c>
      <c r="D24" s="2174">
        <v>0</v>
      </c>
      <c r="E24" s="2175">
        <f>SUM(C24:D24)</f>
        <v>0</v>
      </c>
      <c r="F24" s="2173">
        <v>0</v>
      </c>
      <c r="G24" s="2174">
        <v>0</v>
      </c>
      <c r="H24" s="678">
        <f>SUM(F24:G24)</f>
        <v>0</v>
      </c>
      <c r="I24" s="2158">
        <v>0</v>
      </c>
      <c r="J24" s="2174">
        <v>0</v>
      </c>
      <c r="K24" s="2175">
        <f>SUM(I24:J24)</f>
        <v>0</v>
      </c>
      <c r="L24" s="2173">
        <v>0</v>
      </c>
      <c r="M24" s="2174">
        <v>0</v>
      </c>
      <c r="N24" s="2176">
        <f>SUM(L24:M24)</f>
        <v>0</v>
      </c>
      <c r="O24" s="2177">
        <v>0</v>
      </c>
      <c r="P24" s="2178">
        <v>0</v>
      </c>
      <c r="Q24" s="2175">
        <f>SUM(O24:P24)</f>
        <v>0</v>
      </c>
      <c r="R24" s="2170">
        <f t="shared" si="7"/>
        <v>0</v>
      </c>
      <c r="S24" s="2171">
        <f t="shared" si="7"/>
        <v>0</v>
      </c>
      <c r="T24" s="2172">
        <f>SUM(R24:S24)</f>
        <v>0</v>
      </c>
    </row>
    <row r="25" spans="2:21" ht="33" customHeight="1" thickBot="1" x14ac:dyDescent="0.4">
      <c r="B25" s="591" t="s">
        <v>34</v>
      </c>
      <c r="C25" s="891">
        <v>0</v>
      </c>
      <c r="D25" s="892">
        <v>0</v>
      </c>
      <c r="E25" s="867">
        <f>SUM(C25:D25)</f>
        <v>0</v>
      </c>
      <c r="F25" s="891">
        <v>0</v>
      </c>
      <c r="G25" s="892">
        <v>0</v>
      </c>
      <c r="H25" s="678">
        <f>SUM(F25:G25)</f>
        <v>0</v>
      </c>
      <c r="I25" s="898">
        <v>0</v>
      </c>
      <c r="J25" s="892">
        <v>0</v>
      </c>
      <c r="K25" s="867">
        <f>SUM(I25:J25)</f>
        <v>0</v>
      </c>
      <c r="L25" s="891">
        <v>0</v>
      </c>
      <c r="M25" s="892">
        <v>0</v>
      </c>
      <c r="N25" s="678">
        <f>SUM(L25:M25)</f>
        <v>0</v>
      </c>
      <c r="O25" s="899">
        <v>0</v>
      </c>
      <c r="P25" s="900">
        <v>0</v>
      </c>
      <c r="Q25" s="867">
        <f>SUM(O25:P25)</f>
        <v>0</v>
      </c>
      <c r="R25" s="869">
        <f>C25+F25+I25+L25+O25</f>
        <v>0</v>
      </c>
      <c r="S25" s="593">
        <f>D25+G25+J25+M25+P25</f>
        <v>0</v>
      </c>
      <c r="T25" s="870">
        <f>SUM(R25:S25)</f>
        <v>0</v>
      </c>
    </row>
    <row r="26" spans="2:21" ht="29.25" hidden="1" customHeight="1" thickBot="1" x14ac:dyDescent="0.4">
      <c r="B26" s="518"/>
      <c r="C26" s="891">
        <v>0</v>
      </c>
      <c r="D26" s="892">
        <v>0</v>
      </c>
      <c r="E26" s="867">
        <f>SUM(C26:D26)</f>
        <v>0</v>
      </c>
      <c r="F26" s="891">
        <v>0</v>
      </c>
      <c r="G26" s="892">
        <v>0</v>
      </c>
      <c r="H26" s="678">
        <f>SUM(F26:G26)</f>
        <v>0</v>
      </c>
      <c r="I26" s="898">
        <v>0</v>
      </c>
      <c r="J26" s="892">
        <v>0</v>
      </c>
      <c r="K26" s="867">
        <f>SUM(I26:J26)</f>
        <v>0</v>
      </c>
      <c r="L26" s="891">
        <v>0</v>
      </c>
      <c r="M26" s="892">
        <v>0</v>
      </c>
      <c r="N26" s="678">
        <f>SUM(L26:M26)</f>
        <v>0</v>
      </c>
      <c r="O26" s="899">
        <v>0</v>
      </c>
      <c r="P26" s="900">
        <v>0</v>
      </c>
      <c r="Q26" s="867">
        <f>SUM(O26:P26)</f>
        <v>0</v>
      </c>
      <c r="R26" s="869">
        <f>C26+F26+I26+L26+O26</f>
        <v>0</v>
      </c>
      <c r="S26" s="593">
        <f>D26+G26+J26+M26+P26</f>
        <v>0</v>
      </c>
      <c r="T26" s="870">
        <f>SUM(R26:S26)</f>
        <v>0</v>
      </c>
    </row>
    <row r="27" spans="2:21" ht="31.5" hidden="1" customHeight="1" thickBot="1" x14ac:dyDescent="0.4">
      <c r="B27" s="518"/>
      <c r="C27" s="891">
        <v>0</v>
      </c>
      <c r="D27" s="892">
        <v>0</v>
      </c>
      <c r="E27" s="867">
        <f>SUM(C27:D27)</f>
        <v>0</v>
      </c>
      <c r="F27" s="891">
        <v>0</v>
      </c>
      <c r="G27" s="892">
        <v>0</v>
      </c>
      <c r="H27" s="678">
        <f>SUM(F27:G27)</f>
        <v>0</v>
      </c>
      <c r="I27" s="898">
        <v>0</v>
      </c>
      <c r="J27" s="892">
        <v>0</v>
      </c>
      <c r="K27" s="867">
        <f>SUM(I27:J27)</f>
        <v>0</v>
      </c>
      <c r="L27" s="891">
        <v>0</v>
      </c>
      <c r="M27" s="892">
        <v>0</v>
      </c>
      <c r="N27" s="678">
        <f>SUM(L27:M27)</f>
        <v>0</v>
      </c>
      <c r="O27" s="899">
        <v>0</v>
      </c>
      <c r="P27" s="900">
        <v>0</v>
      </c>
      <c r="Q27" s="867">
        <f>SUM(O27:P27)</f>
        <v>0</v>
      </c>
      <c r="R27" s="869">
        <f t="shared" si="7"/>
        <v>0</v>
      </c>
      <c r="S27" s="593">
        <f t="shared" si="7"/>
        <v>0</v>
      </c>
      <c r="T27" s="870">
        <f>SUM(R27:S27)</f>
        <v>0</v>
      </c>
    </row>
    <row r="28" spans="2:21" ht="33.75" customHeight="1" thickBot="1" x14ac:dyDescent="0.4">
      <c r="B28" s="2078" t="s">
        <v>13</v>
      </c>
      <c r="C28" s="1564">
        <f t="shared" ref="C28:T28" si="8">SUM(C23:C27)</f>
        <v>0</v>
      </c>
      <c r="D28" s="2083">
        <f t="shared" si="8"/>
        <v>1</v>
      </c>
      <c r="E28" s="2126">
        <f t="shared" si="8"/>
        <v>1</v>
      </c>
      <c r="F28" s="2083">
        <f t="shared" si="8"/>
        <v>0</v>
      </c>
      <c r="G28" s="2083">
        <f t="shared" si="8"/>
        <v>2</v>
      </c>
      <c r="H28" s="1027">
        <f t="shared" si="8"/>
        <v>2</v>
      </c>
      <c r="I28" s="2125">
        <f t="shared" si="8"/>
        <v>0</v>
      </c>
      <c r="J28" s="2083">
        <f t="shared" si="8"/>
        <v>1</v>
      </c>
      <c r="K28" s="2083">
        <f t="shared" si="8"/>
        <v>1</v>
      </c>
      <c r="L28" s="2083">
        <f t="shared" si="8"/>
        <v>0</v>
      </c>
      <c r="M28" s="2083">
        <f t="shared" si="8"/>
        <v>0</v>
      </c>
      <c r="N28" s="2083">
        <f t="shared" si="8"/>
        <v>0</v>
      </c>
      <c r="O28" s="2083">
        <f t="shared" si="8"/>
        <v>0</v>
      </c>
      <c r="P28" s="2083">
        <f t="shared" si="8"/>
        <v>4</v>
      </c>
      <c r="Q28" s="2126">
        <f t="shared" si="8"/>
        <v>4</v>
      </c>
      <c r="R28" s="2083">
        <f t="shared" si="8"/>
        <v>0</v>
      </c>
      <c r="S28" s="2083">
        <f t="shared" si="8"/>
        <v>8</v>
      </c>
      <c r="T28" s="1027">
        <f t="shared" si="8"/>
        <v>8</v>
      </c>
    </row>
    <row r="29" spans="2:21" ht="29.25" customHeight="1" thickBot="1" x14ac:dyDescent="0.4">
      <c r="B29" s="2179" t="s">
        <v>10</v>
      </c>
      <c r="C29" s="901">
        <f t="shared" ref="C29:T29" si="9">C21</f>
        <v>0</v>
      </c>
      <c r="D29" s="902">
        <f>D21</f>
        <v>48</v>
      </c>
      <c r="E29" s="903">
        <f t="shared" si="9"/>
        <v>48</v>
      </c>
      <c r="F29" s="904">
        <f t="shared" si="9"/>
        <v>0</v>
      </c>
      <c r="G29" s="902">
        <f t="shared" si="9"/>
        <v>47</v>
      </c>
      <c r="H29" s="905">
        <f t="shared" si="9"/>
        <v>47</v>
      </c>
      <c r="I29" s="901">
        <f t="shared" si="9"/>
        <v>0</v>
      </c>
      <c r="J29" s="902">
        <f t="shared" si="9"/>
        <v>59</v>
      </c>
      <c r="K29" s="903">
        <f t="shared" si="9"/>
        <v>59</v>
      </c>
      <c r="L29" s="904">
        <f t="shared" si="9"/>
        <v>2</v>
      </c>
      <c r="M29" s="902">
        <f t="shared" si="9"/>
        <v>80</v>
      </c>
      <c r="N29" s="905">
        <f t="shared" si="9"/>
        <v>82</v>
      </c>
      <c r="O29" s="901">
        <f t="shared" si="9"/>
        <v>0</v>
      </c>
      <c r="P29" s="902">
        <f t="shared" si="9"/>
        <v>99</v>
      </c>
      <c r="Q29" s="903">
        <f t="shared" si="9"/>
        <v>99</v>
      </c>
      <c r="R29" s="904">
        <f t="shared" si="9"/>
        <v>2</v>
      </c>
      <c r="S29" s="902">
        <f t="shared" si="9"/>
        <v>333</v>
      </c>
      <c r="T29" s="903">
        <f t="shared" si="9"/>
        <v>335</v>
      </c>
      <c r="U29" s="357"/>
    </row>
    <row r="30" spans="2:21" ht="30.75" customHeight="1" thickBot="1" x14ac:dyDescent="0.4">
      <c r="B30" s="2124" t="s">
        <v>17</v>
      </c>
      <c r="C30" s="2180">
        <f t="shared" ref="C30:T30" si="10">C28</f>
        <v>0</v>
      </c>
      <c r="D30" s="2181">
        <f t="shared" si="10"/>
        <v>1</v>
      </c>
      <c r="E30" s="2182">
        <f t="shared" si="10"/>
        <v>1</v>
      </c>
      <c r="F30" s="2183">
        <f t="shared" si="10"/>
        <v>0</v>
      </c>
      <c r="G30" s="2181">
        <f t="shared" si="10"/>
        <v>2</v>
      </c>
      <c r="H30" s="2184">
        <f t="shared" si="10"/>
        <v>2</v>
      </c>
      <c r="I30" s="2180">
        <f t="shared" si="10"/>
        <v>0</v>
      </c>
      <c r="J30" s="2181">
        <f t="shared" si="10"/>
        <v>1</v>
      </c>
      <c r="K30" s="2182">
        <f t="shared" si="10"/>
        <v>1</v>
      </c>
      <c r="L30" s="2183">
        <f t="shared" si="10"/>
        <v>0</v>
      </c>
      <c r="M30" s="2181">
        <f t="shared" si="10"/>
        <v>0</v>
      </c>
      <c r="N30" s="2184">
        <f t="shared" si="10"/>
        <v>0</v>
      </c>
      <c r="O30" s="2180">
        <f t="shared" si="10"/>
        <v>0</v>
      </c>
      <c r="P30" s="2181">
        <f t="shared" si="10"/>
        <v>4</v>
      </c>
      <c r="Q30" s="2182">
        <f t="shared" si="10"/>
        <v>4</v>
      </c>
      <c r="R30" s="2183">
        <f t="shared" si="10"/>
        <v>0</v>
      </c>
      <c r="S30" s="2181">
        <f t="shared" si="10"/>
        <v>8</v>
      </c>
      <c r="T30" s="2182">
        <f t="shared" si="10"/>
        <v>8</v>
      </c>
    </row>
    <row r="31" spans="2:21" ht="36" customHeight="1" thickBot="1" x14ac:dyDescent="0.4">
      <c r="B31" s="2127" t="s">
        <v>18</v>
      </c>
      <c r="C31" s="2185">
        <f t="shared" ref="C31:S31" si="11">SUM(C29:C30)</f>
        <v>0</v>
      </c>
      <c r="D31" s="2186">
        <f t="shared" si="11"/>
        <v>49</v>
      </c>
      <c r="E31" s="2187">
        <f t="shared" si="11"/>
        <v>49</v>
      </c>
      <c r="F31" s="2188">
        <f t="shared" si="11"/>
        <v>0</v>
      </c>
      <c r="G31" s="2186">
        <f t="shared" si="11"/>
        <v>49</v>
      </c>
      <c r="H31" s="2189">
        <f t="shared" si="11"/>
        <v>49</v>
      </c>
      <c r="I31" s="2185">
        <f t="shared" si="11"/>
        <v>0</v>
      </c>
      <c r="J31" s="2186">
        <f t="shared" si="11"/>
        <v>60</v>
      </c>
      <c r="K31" s="2187">
        <f t="shared" si="11"/>
        <v>60</v>
      </c>
      <c r="L31" s="2188">
        <f t="shared" si="11"/>
        <v>2</v>
      </c>
      <c r="M31" s="2186">
        <f t="shared" si="11"/>
        <v>80</v>
      </c>
      <c r="N31" s="2189">
        <f t="shared" si="11"/>
        <v>82</v>
      </c>
      <c r="O31" s="2185">
        <f t="shared" si="11"/>
        <v>0</v>
      </c>
      <c r="P31" s="2186">
        <f t="shared" si="11"/>
        <v>103</v>
      </c>
      <c r="Q31" s="2187">
        <f t="shared" si="11"/>
        <v>103</v>
      </c>
      <c r="R31" s="2188">
        <f t="shared" si="11"/>
        <v>2</v>
      </c>
      <c r="S31" s="2186">
        <f t="shared" si="11"/>
        <v>341</v>
      </c>
      <c r="T31" s="2187">
        <f>SUM(T29:T30)</f>
        <v>343</v>
      </c>
    </row>
    <row r="32" spans="2:21" x14ac:dyDescent="0.35">
      <c r="B32" s="355"/>
      <c r="C32" s="356"/>
      <c r="D32" s="356"/>
      <c r="E32" s="356"/>
      <c r="F32" s="356"/>
      <c r="G32" s="356"/>
      <c r="H32" s="356"/>
      <c r="I32" s="356"/>
      <c r="J32" s="356"/>
      <c r="K32" s="356"/>
      <c r="L32" s="356"/>
      <c r="M32" s="356"/>
      <c r="N32" s="356"/>
      <c r="O32" s="356"/>
      <c r="P32" s="356"/>
      <c r="Q32" s="356"/>
      <c r="R32" s="356"/>
      <c r="S32" s="356"/>
      <c r="T32" s="356"/>
    </row>
    <row r="33" spans="2:20" x14ac:dyDescent="0.35">
      <c r="B33" s="355"/>
      <c r="C33" s="356"/>
      <c r="D33" s="356"/>
      <c r="E33" s="356"/>
      <c r="F33" s="356"/>
      <c r="G33" s="356"/>
      <c r="H33" s="356"/>
      <c r="I33" s="356"/>
      <c r="J33" s="356"/>
      <c r="K33" s="356"/>
      <c r="L33" s="356"/>
      <c r="M33" s="356"/>
      <c r="N33" s="356"/>
      <c r="O33" s="356"/>
      <c r="P33" s="356"/>
      <c r="Q33" s="356"/>
      <c r="R33" s="356"/>
      <c r="S33" s="356"/>
      <c r="T33" s="356"/>
    </row>
    <row r="34" spans="2:20" x14ac:dyDescent="0.35">
      <c r="B34" s="3388"/>
      <c r="C34" s="3388"/>
      <c r="D34" s="3388"/>
      <c r="E34" s="3388"/>
      <c r="F34" s="3388"/>
      <c r="G34" s="3388"/>
      <c r="H34" s="3388"/>
      <c r="I34" s="3388"/>
      <c r="J34" s="3388"/>
      <c r="K34" s="3388"/>
      <c r="L34" s="3388"/>
      <c r="M34" s="3388"/>
      <c r="N34" s="3388"/>
      <c r="O34" s="3388"/>
      <c r="P34" s="3388"/>
      <c r="Q34" s="3388"/>
      <c r="R34" s="3388"/>
      <c r="S34" s="3388"/>
      <c r="T34" s="3388"/>
    </row>
    <row r="35" spans="2:20" x14ac:dyDescent="0.35">
      <c r="B35" s="355"/>
      <c r="C35" s="356"/>
      <c r="D35" s="356"/>
      <c r="E35" s="356"/>
      <c r="F35" s="356"/>
      <c r="G35" s="356"/>
      <c r="H35" s="356"/>
      <c r="I35" s="356"/>
      <c r="J35" s="356"/>
      <c r="K35" s="356"/>
      <c r="L35" s="356"/>
      <c r="M35" s="356"/>
      <c r="N35" s="356"/>
      <c r="O35" s="356"/>
      <c r="P35" s="356"/>
      <c r="Q35" s="356"/>
      <c r="R35" s="356"/>
      <c r="S35" s="356"/>
      <c r="T35" s="356"/>
    </row>
    <row r="37" spans="2:20" x14ac:dyDescent="0.35">
      <c r="B37" s="357"/>
      <c r="C37" s="356"/>
      <c r="D37" s="356"/>
      <c r="E37" s="356"/>
      <c r="F37" s="356"/>
      <c r="G37" s="356"/>
      <c r="H37" s="356"/>
      <c r="I37" s="356"/>
      <c r="J37" s="356"/>
      <c r="K37" s="356"/>
      <c r="L37" s="356"/>
      <c r="M37" s="356"/>
      <c r="N37" s="356"/>
      <c r="O37" s="356"/>
      <c r="P37" s="356"/>
      <c r="Q37" s="356"/>
      <c r="R37" s="356"/>
      <c r="S37" s="356"/>
      <c r="T37" s="356"/>
    </row>
    <row r="38" spans="2:20" x14ac:dyDescent="0.35">
      <c r="B38" s="357"/>
      <c r="C38" s="357"/>
      <c r="D38" s="357"/>
      <c r="E38" s="357"/>
      <c r="F38" s="357"/>
      <c r="G38" s="357"/>
      <c r="H38" s="357"/>
      <c r="I38" s="357"/>
      <c r="J38" s="357"/>
      <c r="K38" s="357"/>
      <c r="L38" s="357"/>
      <c r="M38" s="357"/>
      <c r="N38" s="357"/>
      <c r="O38" s="357"/>
      <c r="P38" s="357"/>
      <c r="Q38" s="357"/>
      <c r="R38" s="357"/>
      <c r="S38" s="357"/>
      <c r="T38" s="357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A16" sqref="A16"/>
    </sheetView>
  </sheetViews>
  <sheetFormatPr defaultRowHeight="25.5" x14ac:dyDescent="0.35"/>
  <cols>
    <col min="1" max="1" width="93" style="354" customWidth="1"/>
    <col min="2" max="2" width="16.140625" style="354" customWidth="1"/>
    <col min="3" max="3" width="12.140625" style="354" customWidth="1"/>
    <col min="4" max="4" width="11" style="354" customWidth="1"/>
    <col min="5" max="5" width="14.42578125" style="354" customWidth="1"/>
    <col min="6" max="6" width="11.85546875" style="354" customWidth="1"/>
    <col min="7" max="7" width="9.5703125" style="354" customWidth="1"/>
    <col min="8" max="8" width="14.28515625" style="354" customWidth="1"/>
    <col min="9" max="9" width="13.140625" style="354" customWidth="1"/>
    <col min="10" max="12" width="10.7109375" style="354" customWidth="1"/>
    <col min="13" max="13" width="9.140625" style="354"/>
    <col min="14" max="14" width="12.85546875" style="354" customWidth="1"/>
    <col min="15" max="15" width="23.42578125" style="354" customWidth="1"/>
    <col min="16" max="17" width="9.140625" style="354"/>
    <col min="18" max="18" width="10.5703125" style="354" bestFit="1" customWidth="1"/>
    <col min="19" max="19" width="11.28515625" style="354" customWidth="1"/>
    <col min="20" max="256" width="9.140625" style="354"/>
    <col min="257" max="257" width="93" style="354" customWidth="1"/>
    <col min="258" max="258" width="16.140625" style="354" customWidth="1"/>
    <col min="259" max="259" width="12.140625" style="354" customWidth="1"/>
    <col min="260" max="260" width="11" style="354" customWidth="1"/>
    <col min="261" max="261" width="14.42578125" style="354" customWidth="1"/>
    <col min="262" max="262" width="11.85546875" style="354" customWidth="1"/>
    <col min="263" max="263" width="9.5703125" style="354" customWidth="1"/>
    <col min="264" max="264" width="14.28515625" style="354" customWidth="1"/>
    <col min="265" max="265" width="13.140625" style="354" customWidth="1"/>
    <col min="266" max="268" width="10.7109375" style="354" customWidth="1"/>
    <col min="269" max="269" width="9.140625" style="354"/>
    <col min="270" max="270" width="12.85546875" style="354" customWidth="1"/>
    <col min="271" max="271" width="23.42578125" style="354" customWidth="1"/>
    <col min="272" max="273" width="9.140625" style="354"/>
    <col min="274" max="274" width="10.5703125" style="354" bestFit="1" customWidth="1"/>
    <col min="275" max="275" width="11.28515625" style="354" customWidth="1"/>
    <col min="276" max="512" width="9.140625" style="354"/>
    <col min="513" max="513" width="93" style="354" customWidth="1"/>
    <col min="514" max="514" width="16.140625" style="354" customWidth="1"/>
    <col min="515" max="515" width="12.140625" style="354" customWidth="1"/>
    <col min="516" max="516" width="11" style="354" customWidth="1"/>
    <col min="517" max="517" width="14.42578125" style="354" customWidth="1"/>
    <col min="518" max="518" width="11.85546875" style="354" customWidth="1"/>
    <col min="519" max="519" width="9.5703125" style="354" customWidth="1"/>
    <col min="520" max="520" width="14.28515625" style="354" customWidth="1"/>
    <col min="521" max="521" width="13.140625" style="354" customWidth="1"/>
    <col min="522" max="524" width="10.7109375" style="354" customWidth="1"/>
    <col min="525" max="525" width="9.140625" style="354"/>
    <col min="526" max="526" width="12.85546875" style="354" customWidth="1"/>
    <col min="527" max="527" width="23.42578125" style="354" customWidth="1"/>
    <col min="528" max="529" width="9.140625" style="354"/>
    <col min="530" max="530" width="10.5703125" style="354" bestFit="1" customWidth="1"/>
    <col min="531" max="531" width="11.28515625" style="354" customWidth="1"/>
    <col min="532" max="768" width="9.140625" style="354"/>
    <col min="769" max="769" width="93" style="354" customWidth="1"/>
    <col min="770" max="770" width="16.140625" style="354" customWidth="1"/>
    <col min="771" max="771" width="12.140625" style="354" customWidth="1"/>
    <col min="772" max="772" width="11" style="354" customWidth="1"/>
    <col min="773" max="773" width="14.42578125" style="354" customWidth="1"/>
    <col min="774" max="774" width="11.85546875" style="354" customWidth="1"/>
    <col min="775" max="775" width="9.5703125" style="354" customWidth="1"/>
    <col min="776" max="776" width="14.28515625" style="354" customWidth="1"/>
    <col min="777" max="777" width="13.140625" style="354" customWidth="1"/>
    <col min="778" max="780" width="10.7109375" style="354" customWidth="1"/>
    <col min="781" max="781" width="9.140625" style="354"/>
    <col min="782" max="782" width="12.85546875" style="354" customWidth="1"/>
    <col min="783" max="783" width="23.42578125" style="354" customWidth="1"/>
    <col min="784" max="785" width="9.140625" style="354"/>
    <col min="786" max="786" width="10.5703125" style="354" bestFit="1" customWidth="1"/>
    <col min="787" max="787" width="11.28515625" style="354" customWidth="1"/>
    <col min="788" max="1024" width="9.140625" style="354"/>
    <col min="1025" max="1025" width="93" style="354" customWidth="1"/>
    <col min="1026" max="1026" width="16.140625" style="354" customWidth="1"/>
    <col min="1027" max="1027" width="12.140625" style="354" customWidth="1"/>
    <col min="1028" max="1028" width="11" style="354" customWidth="1"/>
    <col min="1029" max="1029" width="14.42578125" style="354" customWidth="1"/>
    <col min="1030" max="1030" width="11.85546875" style="354" customWidth="1"/>
    <col min="1031" max="1031" width="9.5703125" style="354" customWidth="1"/>
    <col min="1032" max="1032" width="14.28515625" style="354" customWidth="1"/>
    <col min="1033" max="1033" width="13.140625" style="354" customWidth="1"/>
    <col min="1034" max="1036" width="10.7109375" style="354" customWidth="1"/>
    <col min="1037" max="1037" width="9.140625" style="354"/>
    <col min="1038" max="1038" width="12.85546875" style="354" customWidth="1"/>
    <col min="1039" max="1039" width="23.42578125" style="354" customWidth="1"/>
    <col min="1040" max="1041" width="9.140625" style="354"/>
    <col min="1042" max="1042" width="10.5703125" style="354" bestFit="1" customWidth="1"/>
    <col min="1043" max="1043" width="11.28515625" style="354" customWidth="1"/>
    <col min="1044" max="1280" width="9.140625" style="354"/>
    <col min="1281" max="1281" width="93" style="354" customWidth="1"/>
    <col min="1282" max="1282" width="16.140625" style="354" customWidth="1"/>
    <col min="1283" max="1283" width="12.140625" style="354" customWidth="1"/>
    <col min="1284" max="1284" width="11" style="354" customWidth="1"/>
    <col min="1285" max="1285" width="14.42578125" style="354" customWidth="1"/>
    <col min="1286" max="1286" width="11.85546875" style="354" customWidth="1"/>
    <col min="1287" max="1287" width="9.5703125" style="354" customWidth="1"/>
    <col min="1288" max="1288" width="14.28515625" style="354" customWidth="1"/>
    <col min="1289" max="1289" width="13.140625" style="354" customWidth="1"/>
    <col min="1290" max="1292" width="10.7109375" style="354" customWidth="1"/>
    <col min="1293" max="1293" width="9.140625" style="354"/>
    <col min="1294" max="1294" width="12.85546875" style="354" customWidth="1"/>
    <col min="1295" max="1295" width="23.42578125" style="354" customWidth="1"/>
    <col min="1296" max="1297" width="9.140625" style="354"/>
    <col min="1298" max="1298" width="10.5703125" style="354" bestFit="1" customWidth="1"/>
    <col min="1299" max="1299" width="11.28515625" style="354" customWidth="1"/>
    <col min="1300" max="1536" width="9.140625" style="354"/>
    <col min="1537" max="1537" width="93" style="354" customWidth="1"/>
    <col min="1538" max="1538" width="16.140625" style="354" customWidth="1"/>
    <col min="1539" max="1539" width="12.140625" style="354" customWidth="1"/>
    <col min="1540" max="1540" width="11" style="354" customWidth="1"/>
    <col min="1541" max="1541" width="14.42578125" style="354" customWidth="1"/>
    <col min="1542" max="1542" width="11.85546875" style="354" customWidth="1"/>
    <col min="1543" max="1543" width="9.5703125" style="354" customWidth="1"/>
    <col min="1544" max="1544" width="14.28515625" style="354" customWidth="1"/>
    <col min="1545" max="1545" width="13.140625" style="354" customWidth="1"/>
    <col min="1546" max="1548" width="10.7109375" style="354" customWidth="1"/>
    <col min="1549" max="1549" width="9.140625" style="354"/>
    <col min="1550" max="1550" width="12.85546875" style="354" customWidth="1"/>
    <col min="1551" max="1551" width="23.42578125" style="354" customWidth="1"/>
    <col min="1552" max="1553" width="9.140625" style="354"/>
    <col min="1554" max="1554" width="10.5703125" style="354" bestFit="1" customWidth="1"/>
    <col min="1555" max="1555" width="11.28515625" style="354" customWidth="1"/>
    <col min="1556" max="1792" width="9.140625" style="354"/>
    <col min="1793" max="1793" width="93" style="354" customWidth="1"/>
    <col min="1794" max="1794" width="16.140625" style="354" customWidth="1"/>
    <col min="1795" max="1795" width="12.140625" style="354" customWidth="1"/>
    <col min="1796" max="1796" width="11" style="354" customWidth="1"/>
    <col min="1797" max="1797" width="14.42578125" style="354" customWidth="1"/>
    <col min="1798" max="1798" width="11.85546875" style="354" customWidth="1"/>
    <col min="1799" max="1799" width="9.5703125" style="354" customWidth="1"/>
    <col min="1800" max="1800" width="14.28515625" style="354" customWidth="1"/>
    <col min="1801" max="1801" width="13.140625" style="354" customWidth="1"/>
    <col min="1802" max="1804" width="10.7109375" style="354" customWidth="1"/>
    <col min="1805" max="1805" width="9.140625" style="354"/>
    <col min="1806" max="1806" width="12.85546875" style="354" customWidth="1"/>
    <col min="1807" max="1807" width="23.42578125" style="354" customWidth="1"/>
    <col min="1808" max="1809" width="9.140625" style="354"/>
    <col min="1810" max="1810" width="10.5703125" style="354" bestFit="1" customWidth="1"/>
    <col min="1811" max="1811" width="11.28515625" style="354" customWidth="1"/>
    <col min="1812" max="2048" width="9.140625" style="354"/>
    <col min="2049" max="2049" width="93" style="354" customWidth="1"/>
    <col min="2050" max="2050" width="16.140625" style="354" customWidth="1"/>
    <col min="2051" max="2051" width="12.140625" style="354" customWidth="1"/>
    <col min="2052" max="2052" width="11" style="354" customWidth="1"/>
    <col min="2053" max="2053" width="14.42578125" style="354" customWidth="1"/>
    <col min="2054" max="2054" width="11.85546875" style="354" customWidth="1"/>
    <col min="2055" max="2055" width="9.5703125" style="354" customWidth="1"/>
    <col min="2056" max="2056" width="14.28515625" style="354" customWidth="1"/>
    <col min="2057" max="2057" width="13.140625" style="354" customWidth="1"/>
    <col min="2058" max="2060" width="10.7109375" style="354" customWidth="1"/>
    <col min="2061" max="2061" width="9.140625" style="354"/>
    <col min="2062" max="2062" width="12.85546875" style="354" customWidth="1"/>
    <col min="2063" max="2063" width="23.42578125" style="354" customWidth="1"/>
    <col min="2064" max="2065" width="9.140625" style="354"/>
    <col min="2066" max="2066" width="10.5703125" style="354" bestFit="1" customWidth="1"/>
    <col min="2067" max="2067" width="11.28515625" style="354" customWidth="1"/>
    <col min="2068" max="2304" width="9.140625" style="354"/>
    <col min="2305" max="2305" width="93" style="354" customWidth="1"/>
    <col min="2306" max="2306" width="16.140625" style="354" customWidth="1"/>
    <col min="2307" max="2307" width="12.140625" style="354" customWidth="1"/>
    <col min="2308" max="2308" width="11" style="354" customWidth="1"/>
    <col min="2309" max="2309" width="14.42578125" style="354" customWidth="1"/>
    <col min="2310" max="2310" width="11.85546875" style="354" customWidth="1"/>
    <col min="2311" max="2311" width="9.5703125" style="354" customWidth="1"/>
    <col min="2312" max="2312" width="14.28515625" style="354" customWidth="1"/>
    <col min="2313" max="2313" width="13.140625" style="354" customWidth="1"/>
    <col min="2314" max="2316" width="10.7109375" style="354" customWidth="1"/>
    <col min="2317" max="2317" width="9.140625" style="354"/>
    <col min="2318" max="2318" width="12.85546875" style="354" customWidth="1"/>
    <col min="2319" max="2319" width="23.42578125" style="354" customWidth="1"/>
    <col min="2320" max="2321" width="9.140625" style="354"/>
    <col min="2322" max="2322" width="10.5703125" style="354" bestFit="1" customWidth="1"/>
    <col min="2323" max="2323" width="11.28515625" style="354" customWidth="1"/>
    <col min="2324" max="2560" width="9.140625" style="354"/>
    <col min="2561" max="2561" width="93" style="354" customWidth="1"/>
    <col min="2562" max="2562" width="16.140625" style="354" customWidth="1"/>
    <col min="2563" max="2563" width="12.140625" style="354" customWidth="1"/>
    <col min="2564" max="2564" width="11" style="354" customWidth="1"/>
    <col min="2565" max="2565" width="14.42578125" style="354" customWidth="1"/>
    <col min="2566" max="2566" width="11.85546875" style="354" customWidth="1"/>
    <col min="2567" max="2567" width="9.5703125" style="354" customWidth="1"/>
    <col min="2568" max="2568" width="14.28515625" style="354" customWidth="1"/>
    <col min="2569" max="2569" width="13.140625" style="354" customWidth="1"/>
    <col min="2570" max="2572" width="10.7109375" style="354" customWidth="1"/>
    <col min="2573" max="2573" width="9.140625" style="354"/>
    <col min="2574" max="2574" width="12.85546875" style="354" customWidth="1"/>
    <col min="2575" max="2575" width="23.42578125" style="354" customWidth="1"/>
    <col min="2576" max="2577" width="9.140625" style="354"/>
    <col min="2578" max="2578" width="10.5703125" style="354" bestFit="1" customWidth="1"/>
    <col min="2579" max="2579" width="11.28515625" style="354" customWidth="1"/>
    <col min="2580" max="2816" width="9.140625" style="354"/>
    <col min="2817" max="2817" width="93" style="354" customWidth="1"/>
    <col min="2818" max="2818" width="16.140625" style="354" customWidth="1"/>
    <col min="2819" max="2819" width="12.140625" style="354" customWidth="1"/>
    <col min="2820" max="2820" width="11" style="354" customWidth="1"/>
    <col min="2821" max="2821" width="14.42578125" style="354" customWidth="1"/>
    <col min="2822" max="2822" width="11.85546875" style="354" customWidth="1"/>
    <col min="2823" max="2823" width="9.5703125" style="354" customWidth="1"/>
    <col min="2824" max="2824" width="14.28515625" style="354" customWidth="1"/>
    <col min="2825" max="2825" width="13.140625" style="354" customWidth="1"/>
    <col min="2826" max="2828" width="10.7109375" style="354" customWidth="1"/>
    <col min="2829" max="2829" width="9.140625" style="354"/>
    <col min="2830" max="2830" width="12.85546875" style="354" customWidth="1"/>
    <col min="2831" max="2831" width="23.42578125" style="354" customWidth="1"/>
    <col min="2832" max="2833" width="9.140625" style="354"/>
    <col min="2834" max="2834" width="10.5703125" style="354" bestFit="1" customWidth="1"/>
    <col min="2835" max="2835" width="11.28515625" style="354" customWidth="1"/>
    <col min="2836" max="3072" width="9.140625" style="354"/>
    <col min="3073" max="3073" width="93" style="354" customWidth="1"/>
    <col min="3074" max="3074" width="16.140625" style="354" customWidth="1"/>
    <col min="3075" max="3075" width="12.140625" style="354" customWidth="1"/>
    <col min="3076" max="3076" width="11" style="354" customWidth="1"/>
    <col min="3077" max="3077" width="14.42578125" style="354" customWidth="1"/>
    <col min="3078" max="3078" width="11.85546875" style="354" customWidth="1"/>
    <col min="3079" max="3079" width="9.5703125" style="354" customWidth="1"/>
    <col min="3080" max="3080" width="14.28515625" style="354" customWidth="1"/>
    <col min="3081" max="3081" width="13.140625" style="354" customWidth="1"/>
    <col min="3082" max="3084" width="10.7109375" style="354" customWidth="1"/>
    <col min="3085" max="3085" width="9.140625" style="354"/>
    <col min="3086" max="3086" width="12.85546875" style="354" customWidth="1"/>
    <col min="3087" max="3087" width="23.42578125" style="354" customWidth="1"/>
    <col min="3088" max="3089" width="9.140625" style="354"/>
    <col min="3090" max="3090" width="10.5703125" style="354" bestFit="1" customWidth="1"/>
    <col min="3091" max="3091" width="11.28515625" style="354" customWidth="1"/>
    <col min="3092" max="3328" width="9.140625" style="354"/>
    <col min="3329" max="3329" width="93" style="354" customWidth="1"/>
    <col min="3330" max="3330" width="16.140625" style="354" customWidth="1"/>
    <col min="3331" max="3331" width="12.140625" style="354" customWidth="1"/>
    <col min="3332" max="3332" width="11" style="354" customWidth="1"/>
    <col min="3333" max="3333" width="14.42578125" style="354" customWidth="1"/>
    <col min="3334" max="3334" width="11.85546875" style="354" customWidth="1"/>
    <col min="3335" max="3335" width="9.5703125" style="354" customWidth="1"/>
    <col min="3336" max="3336" width="14.28515625" style="354" customWidth="1"/>
    <col min="3337" max="3337" width="13.140625" style="354" customWidth="1"/>
    <col min="3338" max="3340" width="10.7109375" style="354" customWidth="1"/>
    <col min="3341" max="3341" width="9.140625" style="354"/>
    <col min="3342" max="3342" width="12.85546875" style="354" customWidth="1"/>
    <col min="3343" max="3343" width="23.42578125" style="354" customWidth="1"/>
    <col min="3344" max="3345" width="9.140625" style="354"/>
    <col min="3346" max="3346" width="10.5703125" style="354" bestFit="1" customWidth="1"/>
    <col min="3347" max="3347" width="11.28515625" style="354" customWidth="1"/>
    <col min="3348" max="3584" width="9.140625" style="354"/>
    <col min="3585" max="3585" width="93" style="354" customWidth="1"/>
    <col min="3586" max="3586" width="16.140625" style="354" customWidth="1"/>
    <col min="3587" max="3587" width="12.140625" style="354" customWidth="1"/>
    <col min="3588" max="3588" width="11" style="354" customWidth="1"/>
    <col min="3589" max="3589" width="14.42578125" style="354" customWidth="1"/>
    <col min="3590" max="3590" width="11.85546875" style="354" customWidth="1"/>
    <col min="3591" max="3591" width="9.5703125" style="354" customWidth="1"/>
    <col min="3592" max="3592" width="14.28515625" style="354" customWidth="1"/>
    <col min="3593" max="3593" width="13.140625" style="354" customWidth="1"/>
    <col min="3594" max="3596" width="10.7109375" style="354" customWidth="1"/>
    <col min="3597" max="3597" width="9.140625" style="354"/>
    <col min="3598" max="3598" width="12.85546875" style="354" customWidth="1"/>
    <col min="3599" max="3599" width="23.42578125" style="354" customWidth="1"/>
    <col min="3600" max="3601" width="9.140625" style="354"/>
    <col min="3602" max="3602" width="10.5703125" style="354" bestFit="1" customWidth="1"/>
    <col min="3603" max="3603" width="11.28515625" style="354" customWidth="1"/>
    <col min="3604" max="3840" width="9.140625" style="354"/>
    <col min="3841" max="3841" width="93" style="354" customWidth="1"/>
    <col min="3842" max="3842" width="16.140625" style="354" customWidth="1"/>
    <col min="3843" max="3843" width="12.140625" style="354" customWidth="1"/>
    <col min="3844" max="3844" width="11" style="354" customWidth="1"/>
    <col min="3845" max="3845" width="14.42578125" style="354" customWidth="1"/>
    <col min="3846" max="3846" width="11.85546875" style="354" customWidth="1"/>
    <col min="3847" max="3847" width="9.5703125" style="354" customWidth="1"/>
    <col min="3848" max="3848" width="14.28515625" style="354" customWidth="1"/>
    <col min="3849" max="3849" width="13.140625" style="354" customWidth="1"/>
    <col min="3850" max="3852" width="10.7109375" style="354" customWidth="1"/>
    <col min="3853" max="3853" width="9.140625" style="354"/>
    <col min="3854" max="3854" width="12.85546875" style="354" customWidth="1"/>
    <col min="3855" max="3855" width="23.42578125" style="354" customWidth="1"/>
    <col min="3856" max="3857" width="9.140625" style="354"/>
    <col min="3858" max="3858" width="10.5703125" style="354" bestFit="1" customWidth="1"/>
    <col min="3859" max="3859" width="11.28515625" style="354" customWidth="1"/>
    <col min="3860" max="4096" width="9.140625" style="354"/>
    <col min="4097" max="4097" width="93" style="354" customWidth="1"/>
    <col min="4098" max="4098" width="16.140625" style="354" customWidth="1"/>
    <col min="4099" max="4099" width="12.140625" style="354" customWidth="1"/>
    <col min="4100" max="4100" width="11" style="354" customWidth="1"/>
    <col min="4101" max="4101" width="14.42578125" style="354" customWidth="1"/>
    <col min="4102" max="4102" width="11.85546875" style="354" customWidth="1"/>
    <col min="4103" max="4103" width="9.5703125" style="354" customWidth="1"/>
    <col min="4104" max="4104" width="14.28515625" style="354" customWidth="1"/>
    <col min="4105" max="4105" width="13.140625" style="354" customWidth="1"/>
    <col min="4106" max="4108" width="10.7109375" style="354" customWidth="1"/>
    <col min="4109" max="4109" width="9.140625" style="354"/>
    <col min="4110" max="4110" width="12.85546875" style="354" customWidth="1"/>
    <col min="4111" max="4111" width="23.42578125" style="354" customWidth="1"/>
    <col min="4112" max="4113" width="9.140625" style="354"/>
    <col min="4114" max="4114" width="10.5703125" style="354" bestFit="1" customWidth="1"/>
    <col min="4115" max="4115" width="11.28515625" style="354" customWidth="1"/>
    <col min="4116" max="4352" width="9.140625" style="354"/>
    <col min="4353" max="4353" width="93" style="354" customWidth="1"/>
    <col min="4354" max="4354" width="16.140625" style="354" customWidth="1"/>
    <col min="4355" max="4355" width="12.140625" style="354" customWidth="1"/>
    <col min="4356" max="4356" width="11" style="354" customWidth="1"/>
    <col min="4357" max="4357" width="14.42578125" style="354" customWidth="1"/>
    <col min="4358" max="4358" width="11.85546875" style="354" customWidth="1"/>
    <col min="4359" max="4359" width="9.5703125" style="354" customWidth="1"/>
    <col min="4360" max="4360" width="14.28515625" style="354" customWidth="1"/>
    <col min="4361" max="4361" width="13.140625" style="354" customWidth="1"/>
    <col min="4362" max="4364" width="10.7109375" style="354" customWidth="1"/>
    <col min="4365" max="4365" width="9.140625" style="354"/>
    <col min="4366" max="4366" width="12.85546875" style="354" customWidth="1"/>
    <col min="4367" max="4367" width="23.42578125" style="354" customWidth="1"/>
    <col min="4368" max="4369" width="9.140625" style="354"/>
    <col min="4370" max="4370" width="10.5703125" style="354" bestFit="1" customWidth="1"/>
    <col min="4371" max="4371" width="11.28515625" style="354" customWidth="1"/>
    <col min="4372" max="4608" width="9.140625" style="354"/>
    <col min="4609" max="4609" width="93" style="354" customWidth="1"/>
    <col min="4610" max="4610" width="16.140625" style="354" customWidth="1"/>
    <col min="4611" max="4611" width="12.140625" style="354" customWidth="1"/>
    <col min="4612" max="4612" width="11" style="354" customWidth="1"/>
    <col min="4613" max="4613" width="14.42578125" style="354" customWidth="1"/>
    <col min="4614" max="4614" width="11.85546875" style="354" customWidth="1"/>
    <col min="4615" max="4615" width="9.5703125" style="354" customWidth="1"/>
    <col min="4616" max="4616" width="14.28515625" style="354" customWidth="1"/>
    <col min="4617" max="4617" width="13.140625" style="354" customWidth="1"/>
    <col min="4618" max="4620" width="10.7109375" style="354" customWidth="1"/>
    <col min="4621" max="4621" width="9.140625" style="354"/>
    <col min="4622" max="4622" width="12.85546875" style="354" customWidth="1"/>
    <col min="4623" max="4623" width="23.42578125" style="354" customWidth="1"/>
    <col min="4624" max="4625" width="9.140625" style="354"/>
    <col min="4626" max="4626" width="10.5703125" style="354" bestFit="1" customWidth="1"/>
    <col min="4627" max="4627" width="11.28515625" style="354" customWidth="1"/>
    <col min="4628" max="4864" width="9.140625" style="354"/>
    <col min="4865" max="4865" width="93" style="354" customWidth="1"/>
    <col min="4866" max="4866" width="16.140625" style="354" customWidth="1"/>
    <col min="4867" max="4867" width="12.140625" style="354" customWidth="1"/>
    <col min="4868" max="4868" width="11" style="354" customWidth="1"/>
    <col min="4869" max="4869" width="14.42578125" style="354" customWidth="1"/>
    <col min="4870" max="4870" width="11.85546875" style="354" customWidth="1"/>
    <col min="4871" max="4871" width="9.5703125" style="354" customWidth="1"/>
    <col min="4872" max="4872" width="14.28515625" style="354" customWidth="1"/>
    <col min="4873" max="4873" width="13.140625" style="354" customWidth="1"/>
    <col min="4874" max="4876" width="10.7109375" style="354" customWidth="1"/>
    <col min="4877" max="4877" width="9.140625" style="354"/>
    <col min="4878" max="4878" width="12.85546875" style="354" customWidth="1"/>
    <col min="4879" max="4879" width="23.42578125" style="354" customWidth="1"/>
    <col min="4880" max="4881" width="9.140625" style="354"/>
    <col min="4882" max="4882" width="10.5703125" style="354" bestFit="1" customWidth="1"/>
    <col min="4883" max="4883" width="11.28515625" style="354" customWidth="1"/>
    <col min="4884" max="5120" width="9.140625" style="354"/>
    <col min="5121" max="5121" width="93" style="354" customWidth="1"/>
    <col min="5122" max="5122" width="16.140625" style="354" customWidth="1"/>
    <col min="5123" max="5123" width="12.140625" style="354" customWidth="1"/>
    <col min="5124" max="5124" width="11" style="354" customWidth="1"/>
    <col min="5125" max="5125" width="14.42578125" style="354" customWidth="1"/>
    <col min="5126" max="5126" width="11.85546875" style="354" customWidth="1"/>
    <col min="5127" max="5127" width="9.5703125" style="354" customWidth="1"/>
    <col min="5128" max="5128" width="14.28515625" style="354" customWidth="1"/>
    <col min="5129" max="5129" width="13.140625" style="354" customWidth="1"/>
    <col min="5130" max="5132" width="10.7109375" style="354" customWidth="1"/>
    <col min="5133" max="5133" width="9.140625" style="354"/>
    <col min="5134" max="5134" width="12.85546875" style="354" customWidth="1"/>
    <col min="5135" max="5135" width="23.42578125" style="354" customWidth="1"/>
    <col min="5136" max="5137" width="9.140625" style="354"/>
    <col min="5138" max="5138" width="10.5703125" style="354" bestFit="1" customWidth="1"/>
    <col min="5139" max="5139" width="11.28515625" style="354" customWidth="1"/>
    <col min="5140" max="5376" width="9.140625" style="354"/>
    <col min="5377" max="5377" width="93" style="354" customWidth="1"/>
    <col min="5378" max="5378" width="16.140625" style="354" customWidth="1"/>
    <col min="5379" max="5379" width="12.140625" style="354" customWidth="1"/>
    <col min="5380" max="5380" width="11" style="354" customWidth="1"/>
    <col min="5381" max="5381" width="14.42578125" style="354" customWidth="1"/>
    <col min="5382" max="5382" width="11.85546875" style="354" customWidth="1"/>
    <col min="5383" max="5383" width="9.5703125" style="354" customWidth="1"/>
    <col min="5384" max="5384" width="14.28515625" style="354" customWidth="1"/>
    <col min="5385" max="5385" width="13.140625" style="354" customWidth="1"/>
    <col min="5386" max="5388" width="10.7109375" style="354" customWidth="1"/>
    <col min="5389" max="5389" width="9.140625" style="354"/>
    <col min="5390" max="5390" width="12.85546875" style="354" customWidth="1"/>
    <col min="5391" max="5391" width="23.42578125" style="354" customWidth="1"/>
    <col min="5392" max="5393" width="9.140625" style="354"/>
    <col min="5394" max="5394" width="10.5703125" style="354" bestFit="1" customWidth="1"/>
    <col min="5395" max="5395" width="11.28515625" style="354" customWidth="1"/>
    <col min="5396" max="5632" width="9.140625" style="354"/>
    <col min="5633" max="5633" width="93" style="354" customWidth="1"/>
    <col min="5634" max="5634" width="16.140625" style="354" customWidth="1"/>
    <col min="5635" max="5635" width="12.140625" style="354" customWidth="1"/>
    <col min="5636" max="5636" width="11" style="354" customWidth="1"/>
    <col min="5637" max="5637" width="14.42578125" style="354" customWidth="1"/>
    <col min="5638" max="5638" width="11.85546875" style="354" customWidth="1"/>
    <col min="5639" max="5639" width="9.5703125" style="354" customWidth="1"/>
    <col min="5640" max="5640" width="14.28515625" style="354" customWidth="1"/>
    <col min="5641" max="5641" width="13.140625" style="354" customWidth="1"/>
    <col min="5642" max="5644" width="10.7109375" style="354" customWidth="1"/>
    <col min="5645" max="5645" width="9.140625" style="354"/>
    <col min="5646" max="5646" width="12.85546875" style="354" customWidth="1"/>
    <col min="5647" max="5647" width="23.42578125" style="354" customWidth="1"/>
    <col min="5648" max="5649" width="9.140625" style="354"/>
    <col min="5650" max="5650" width="10.5703125" style="354" bestFit="1" customWidth="1"/>
    <col min="5651" max="5651" width="11.28515625" style="354" customWidth="1"/>
    <col min="5652" max="5888" width="9.140625" style="354"/>
    <col min="5889" max="5889" width="93" style="354" customWidth="1"/>
    <col min="5890" max="5890" width="16.140625" style="354" customWidth="1"/>
    <col min="5891" max="5891" width="12.140625" style="354" customWidth="1"/>
    <col min="5892" max="5892" width="11" style="354" customWidth="1"/>
    <col min="5893" max="5893" width="14.42578125" style="354" customWidth="1"/>
    <col min="5894" max="5894" width="11.85546875" style="354" customWidth="1"/>
    <col min="5895" max="5895" width="9.5703125" style="354" customWidth="1"/>
    <col min="5896" max="5896" width="14.28515625" style="354" customWidth="1"/>
    <col min="5897" max="5897" width="13.140625" style="354" customWidth="1"/>
    <col min="5898" max="5900" width="10.7109375" style="354" customWidth="1"/>
    <col min="5901" max="5901" width="9.140625" style="354"/>
    <col min="5902" max="5902" width="12.85546875" style="354" customWidth="1"/>
    <col min="5903" max="5903" width="23.42578125" style="354" customWidth="1"/>
    <col min="5904" max="5905" width="9.140625" style="354"/>
    <col min="5906" max="5906" width="10.5703125" style="354" bestFit="1" customWidth="1"/>
    <col min="5907" max="5907" width="11.28515625" style="354" customWidth="1"/>
    <col min="5908" max="6144" width="9.140625" style="354"/>
    <col min="6145" max="6145" width="93" style="354" customWidth="1"/>
    <col min="6146" max="6146" width="16.140625" style="354" customWidth="1"/>
    <col min="6147" max="6147" width="12.140625" style="354" customWidth="1"/>
    <col min="6148" max="6148" width="11" style="354" customWidth="1"/>
    <col min="6149" max="6149" width="14.42578125" style="354" customWidth="1"/>
    <col min="6150" max="6150" width="11.85546875" style="354" customWidth="1"/>
    <col min="6151" max="6151" width="9.5703125" style="354" customWidth="1"/>
    <col min="6152" max="6152" width="14.28515625" style="354" customWidth="1"/>
    <col min="6153" max="6153" width="13.140625" style="354" customWidth="1"/>
    <col min="6154" max="6156" width="10.7109375" style="354" customWidth="1"/>
    <col min="6157" max="6157" width="9.140625" style="354"/>
    <col min="6158" max="6158" width="12.85546875" style="354" customWidth="1"/>
    <col min="6159" max="6159" width="23.42578125" style="354" customWidth="1"/>
    <col min="6160" max="6161" width="9.140625" style="354"/>
    <col min="6162" max="6162" width="10.5703125" style="354" bestFit="1" customWidth="1"/>
    <col min="6163" max="6163" width="11.28515625" style="354" customWidth="1"/>
    <col min="6164" max="6400" width="9.140625" style="354"/>
    <col min="6401" max="6401" width="93" style="354" customWidth="1"/>
    <col min="6402" max="6402" width="16.140625" style="354" customWidth="1"/>
    <col min="6403" max="6403" width="12.140625" style="354" customWidth="1"/>
    <col min="6404" max="6404" width="11" style="354" customWidth="1"/>
    <col min="6405" max="6405" width="14.42578125" style="354" customWidth="1"/>
    <col min="6406" max="6406" width="11.85546875" style="354" customWidth="1"/>
    <col min="6407" max="6407" width="9.5703125" style="354" customWidth="1"/>
    <col min="6408" max="6408" width="14.28515625" style="354" customWidth="1"/>
    <col min="6409" max="6409" width="13.140625" style="354" customWidth="1"/>
    <col min="6410" max="6412" width="10.7109375" style="354" customWidth="1"/>
    <col min="6413" max="6413" width="9.140625" style="354"/>
    <col min="6414" max="6414" width="12.85546875" style="354" customWidth="1"/>
    <col min="6415" max="6415" width="23.42578125" style="354" customWidth="1"/>
    <col min="6416" max="6417" width="9.140625" style="354"/>
    <col min="6418" max="6418" width="10.5703125" style="354" bestFit="1" customWidth="1"/>
    <col min="6419" max="6419" width="11.28515625" style="354" customWidth="1"/>
    <col min="6420" max="6656" width="9.140625" style="354"/>
    <col min="6657" max="6657" width="93" style="354" customWidth="1"/>
    <col min="6658" max="6658" width="16.140625" style="354" customWidth="1"/>
    <col min="6659" max="6659" width="12.140625" style="354" customWidth="1"/>
    <col min="6660" max="6660" width="11" style="354" customWidth="1"/>
    <col min="6661" max="6661" width="14.42578125" style="354" customWidth="1"/>
    <col min="6662" max="6662" width="11.85546875" style="354" customWidth="1"/>
    <col min="6663" max="6663" width="9.5703125" style="354" customWidth="1"/>
    <col min="6664" max="6664" width="14.28515625" style="354" customWidth="1"/>
    <col min="6665" max="6665" width="13.140625" style="354" customWidth="1"/>
    <col min="6666" max="6668" width="10.7109375" style="354" customWidth="1"/>
    <col min="6669" max="6669" width="9.140625" style="354"/>
    <col min="6670" max="6670" width="12.85546875" style="354" customWidth="1"/>
    <col min="6671" max="6671" width="23.42578125" style="354" customWidth="1"/>
    <col min="6672" max="6673" width="9.140625" style="354"/>
    <col min="6674" max="6674" width="10.5703125" style="354" bestFit="1" customWidth="1"/>
    <col min="6675" max="6675" width="11.28515625" style="354" customWidth="1"/>
    <col min="6676" max="6912" width="9.140625" style="354"/>
    <col min="6913" max="6913" width="93" style="354" customWidth="1"/>
    <col min="6914" max="6914" width="16.140625" style="354" customWidth="1"/>
    <col min="6915" max="6915" width="12.140625" style="354" customWidth="1"/>
    <col min="6916" max="6916" width="11" style="354" customWidth="1"/>
    <col min="6917" max="6917" width="14.42578125" style="354" customWidth="1"/>
    <col min="6918" max="6918" width="11.85546875" style="354" customWidth="1"/>
    <col min="6919" max="6919" width="9.5703125" style="354" customWidth="1"/>
    <col min="6920" max="6920" width="14.28515625" style="354" customWidth="1"/>
    <col min="6921" max="6921" width="13.140625" style="354" customWidth="1"/>
    <col min="6922" max="6924" width="10.7109375" style="354" customWidth="1"/>
    <col min="6925" max="6925" width="9.140625" style="354"/>
    <col min="6926" max="6926" width="12.85546875" style="354" customWidth="1"/>
    <col min="6927" max="6927" width="23.42578125" style="354" customWidth="1"/>
    <col min="6928" max="6929" width="9.140625" style="354"/>
    <col min="6930" max="6930" width="10.5703125" style="354" bestFit="1" customWidth="1"/>
    <col min="6931" max="6931" width="11.28515625" style="354" customWidth="1"/>
    <col min="6932" max="7168" width="9.140625" style="354"/>
    <col min="7169" max="7169" width="93" style="354" customWidth="1"/>
    <col min="7170" max="7170" width="16.140625" style="354" customWidth="1"/>
    <col min="7171" max="7171" width="12.140625" style="354" customWidth="1"/>
    <col min="7172" max="7172" width="11" style="354" customWidth="1"/>
    <col min="7173" max="7173" width="14.42578125" style="354" customWidth="1"/>
    <col min="7174" max="7174" width="11.85546875" style="354" customWidth="1"/>
    <col min="7175" max="7175" width="9.5703125" style="354" customWidth="1"/>
    <col min="7176" max="7176" width="14.28515625" style="354" customWidth="1"/>
    <col min="7177" max="7177" width="13.140625" style="354" customWidth="1"/>
    <col min="7178" max="7180" width="10.7109375" style="354" customWidth="1"/>
    <col min="7181" max="7181" width="9.140625" style="354"/>
    <col min="7182" max="7182" width="12.85546875" style="354" customWidth="1"/>
    <col min="7183" max="7183" width="23.42578125" style="354" customWidth="1"/>
    <col min="7184" max="7185" width="9.140625" style="354"/>
    <col min="7186" max="7186" width="10.5703125" style="354" bestFit="1" customWidth="1"/>
    <col min="7187" max="7187" width="11.28515625" style="354" customWidth="1"/>
    <col min="7188" max="7424" width="9.140625" style="354"/>
    <col min="7425" max="7425" width="93" style="354" customWidth="1"/>
    <col min="7426" max="7426" width="16.140625" style="354" customWidth="1"/>
    <col min="7427" max="7427" width="12.140625" style="354" customWidth="1"/>
    <col min="7428" max="7428" width="11" style="354" customWidth="1"/>
    <col min="7429" max="7429" width="14.42578125" style="354" customWidth="1"/>
    <col min="7430" max="7430" width="11.85546875" style="354" customWidth="1"/>
    <col min="7431" max="7431" width="9.5703125" style="354" customWidth="1"/>
    <col min="7432" max="7432" width="14.28515625" style="354" customWidth="1"/>
    <col min="7433" max="7433" width="13.140625" style="354" customWidth="1"/>
    <col min="7434" max="7436" width="10.7109375" style="354" customWidth="1"/>
    <col min="7437" max="7437" width="9.140625" style="354"/>
    <col min="7438" max="7438" width="12.85546875" style="354" customWidth="1"/>
    <col min="7439" max="7439" width="23.42578125" style="354" customWidth="1"/>
    <col min="7440" max="7441" width="9.140625" style="354"/>
    <col min="7442" max="7442" width="10.5703125" style="354" bestFit="1" customWidth="1"/>
    <col min="7443" max="7443" width="11.28515625" style="354" customWidth="1"/>
    <col min="7444" max="7680" width="9.140625" style="354"/>
    <col min="7681" max="7681" width="93" style="354" customWidth="1"/>
    <col min="7682" max="7682" width="16.140625" style="354" customWidth="1"/>
    <col min="7683" max="7683" width="12.140625" style="354" customWidth="1"/>
    <col min="7684" max="7684" width="11" style="354" customWidth="1"/>
    <col min="7685" max="7685" width="14.42578125" style="354" customWidth="1"/>
    <col min="7686" max="7686" width="11.85546875" style="354" customWidth="1"/>
    <col min="7687" max="7687" width="9.5703125" style="354" customWidth="1"/>
    <col min="7688" max="7688" width="14.28515625" style="354" customWidth="1"/>
    <col min="7689" max="7689" width="13.140625" style="354" customWidth="1"/>
    <col min="7690" max="7692" width="10.7109375" style="354" customWidth="1"/>
    <col min="7693" max="7693" width="9.140625" style="354"/>
    <col min="7694" max="7694" width="12.85546875" style="354" customWidth="1"/>
    <col min="7695" max="7695" width="23.42578125" style="354" customWidth="1"/>
    <col min="7696" max="7697" width="9.140625" style="354"/>
    <col min="7698" max="7698" width="10.5703125" style="354" bestFit="1" customWidth="1"/>
    <col min="7699" max="7699" width="11.28515625" style="354" customWidth="1"/>
    <col min="7700" max="7936" width="9.140625" style="354"/>
    <col min="7937" max="7937" width="93" style="354" customWidth="1"/>
    <col min="7938" max="7938" width="16.140625" style="354" customWidth="1"/>
    <col min="7939" max="7939" width="12.140625" style="354" customWidth="1"/>
    <col min="7940" max="7940" width="11" style="354" customWidth="1"/>
    <col min="7941" max="7941" width="14.42578125" style="354" customWidth="1"/>
    <col min="7942" max="7942" width="11.85546875" style="354" customWidth="1"/>
    <col min="7943" max="7943" width="9.5703125" style="354" customWidth="1"/>
    <col min="7944" max="7944" width="14.28515625" style="354" customWidth="1"/>
    <col min="7945" max="7945" width="13.140625" style="354" customWidth="1"/>
    <col min="7946" max="7948" width="10.7109375" style="354" customWidth="1"/>
    <col min="7949" max="7949" width="9.140625" style="354"/>
    <col min="7950" max="7950" width="12.85546875" style="354" customWidth="1"/>
    <col min="7951" max="7951" width="23.42578125" style="354" customWidth="1"/>
    <col min="7952" max="7953" width="9.140625" style="354"/>
    <col min="7954" max="7954" width="10.5703125" style="354" bestFit="1" customWidth="1"/>
    <col min="7955" max="7955" width="11.28515625" style="354" customWidth="1"/>
    <col min="7956" max="8192" width="9.140625" style="354"/>
    <col min="8193" max="8193" width="93" style="354" customWidth="1"/>
    <col min="8194" max="8194" width="16.140625" style="354" customWidth="1"/>
    <col min="8195" max="8195" width="12.140625" style="354" customWidth="1"/>
    <col min="8196" max="8196" width="11" style="354" customWidth="1"/>
    <col min="8197" max="8197" width="14.42578125" style="354" customWidth="1"/>
    <col min="8198" max="8198" width="11.85546875" style="354" customWidth="1"/>
    <col min="8199" max="8199" width="9.5703125" style="354" customWidth="1"/>
    <col min="8200" max="8200" width="14.28515625" style="354" customWidth="1"/>
    <col min="8201" max="8201" width="13.140625" style="354" customWidth="1"/>
    <col min="8202" max="8204" width="10.7109375" style="354" customWidth="1"/>
    <col min="8205" max="8205" width="9.140625" style="354"/>
    <col min="8206" max="8206" width="12.85546875" style="354" customWidth="1"/>
    <col min="8207" max="8207" width="23.42578125" style="354" customWidth="1"/>
    <col min="8208" max="8209" width="9.140625" style="354"/>
    <col min="8210" max="8210" width="10.5703125" style="354" bestFit="1" customWidth="1"/>
    <col min="8211" max="8211" width="11.28515625" style="354" customWidth="1"/>
    <col min="8212" max="8448" width="9.140625" style="354"/>
    <col min="8449" max="8449" width="93" style="354" customWidth="1"/>
    <col min="8450" max="8450" width="16.140625" style="354" customWidth="1"/>
    <col min="8451" max="8451" width="12.140625" style="354" customWidth="1"/>
    <col min="8452" max="8452" width="11" style="354" customWidth="1"/>
    <col min="8453" max="8453" width="14.42578125" style="354" customWidth="1"/>
    <col min="8454" max="8454" width="11.85546875" style="354" customWidth="1"/>
    <col min="8455" max="8455" width="9.5703125" style="354" customWidth="1"/>
    <col min="8456" max="8456" width="14.28515625" style="354" customWidth="1"/>
    <col min="8457" max="8457" width="13.140625" style="354" customWidth="1"/>
    <col min="8458" max="8460" width="10.7109375" style="354" customWidth="1"/>
    <col min="8461" max="8461" width="9.140625" style="354"/>
    <col min="8462" max="8462" width="12.85546875" style="354" customWidth="1"/>
    <col min="8463" max="8463" width="23.42578125" style="354" customWidth="1"/>
    <col min="8464" max="8465" width="9.140625" style="354"/>
    <col min="8466" max="8466" width="10.5703125" style="354" bestFit="1" customWidth="1"/>
    <col min="8467" max="8467" width="11.28515625" style="354" customWidth="1"/>
    <col min="8468" max="8704" width="9.140625" style="354"/>
    <col min="8705" max="8705" width="93" style="354" customWidth="1"/>
    <col min="8706" max="8706" width="16.140625" style="354" customWidth="1"/>
    <col min="8707" max="8707" width="12.140625" style="354" customWidth="1"/>
    <col min="8708" max="8708" width="11" style="354" customWidth="1"/>
    <col min="8709" max="8709" width="14.42578125" style="354" customWidth="1"/>
    <col min="8710" max="8710" width="11.85546875" style="354" customWidth="1"/>
    <col min="8711" max="8711" width="9.5703125" style="354" customWidth="1"/>
    <col min="8712" max="8712" width="14.28515625" style="354" customWidth="1"/>
    <col min="8713" max="8713" width="13.140625" style="354" customWidth="1"/>
    <col min="8714" max="8716" width="10.7109375" style="354" customWidth="1"/>
    <col min="8717" max="8717" width="9.140625" style="354"/>
    <col min="8718" max="8718" width="12.85546875" style="354" customWidth="1"/>
    <col min="8719" max="8719" width="23.42578125" style="354" customWidth="1"/>
    <col min="8720" max="8721" width="9.140625" style="354"/>
    <col min="8722" max="8722" width="10.5703125" style="354" bestFit="1" customWidth="1"/>
    <col min="8723" max="8723" width="11.28515625" style="354" customWidth="1"/>
    <col min="8724" max="8960" width="9.140625" style="354"/>
    <col min="8961" max="8961" width="93" style="354" customWidth="1"/>
    <col min="8962" max="8962" width="16.140625" style="354" customWidth="1"/>
    <col min="8963" max="8963" width="12.140625" style="354" customWidth="1"/>
    <col min="8964" max="8964" width="11" style="354" customWidth="1"/>
    <col min="8965" max="8965" width="14.42578125" style="354" customWidth="1"/>
    <col min="8966" max="8966" width="11.85546875" style="354" customWidth="1"/>
    <col min="8967" max="8967" width="9.5703125" style="354" customWidth="1"/>
    <col min="8968" max="8968" width="14.28515625" style="354" customWidth="1"/>
    <col min="8969" max="8969" width="13.140625" style="354" customWidth="1"/>
    <col min="8970" max="8972" width="10.7109375" style="354" customWidth="1"/>
    <col min="8973" max="8973" width="9.140625" style="354"/>
    <col min="8974" max="8974" width="12.85546875" style="354" customWidth="1"/>
    <col min="8975" max="8975" width="23.42578125" style="354" customWidth="1"/>
    <col min="8976" max="8977" width="9.140625" style="354"/>
    <col min="8978" max="8978" width="10.5703125" style="354" bestFit="1" customWidth="1"/>
    <col min="8979" max="8979" width="11.28515625" style="354" customWidth="1"/>
    <col min="8980" max="9216" width="9.140625" style="354"/>
    <col min="9217" max="9217" width="93" style="354" customWidth="1"/>
    <col min="9218" max="9218" width="16.140625" style="354" customWidth="1"/>
    <col min="9219" max="9219" width="12.140625" style="354" customWidth="1"/>
    <col min="9220" max="9220" width="11" style="354" customWidth="1"/>
    <col min="9221" max="9221" width="14.42578125" style="354" customWidth="1"/>
    <col min="9222" max="9222" width="11.85546875" style="354" customWidth="1"/>
    <col min="9223" max="9223" width="9.5703125" style="354" customWidth="1"/>
    <col min="9224" max="9224" width="14.28515625" style="354" customWidth="1"/>
    <col min="9225" max="9225" width="13.140625" style="354" customWidth="1"/>
    <col min="9226" max="9228" width="10.7109375" style="354" customWidth="1"/>
    <col min="9229" max="9229" width="9.140625" style="354"/>
    <col min="9230" max="9230" width="12.85546875" style="354" customWidth="1"/>
    <col min="9231" max="9231" width="23.42578125" style="354" customWidth="1"/>
    <col min="9232" max="9233" width="9.140625" style="354"/>
    <col min="9234" max="9234" width="10.5703125" style="354" bestFit="1" customWidth="1"/>
    <col min="9235" max="9235" width="11.28515625" style="354" customWidth="1"/>
    <col min="9236" max="9472" width="9.140625" style="354"/>
    <col min="9473" max="9473" width="93" style="354" customWidth="1"/>
    <col min="9474" max="9474" width="16.140625" style="354" customWidth="1"/>
    <col min="9475" max="9475" width="12.140625" style="354" customWidth="1"/>
    <col min="9476" max="9476" width="11" style="354" customWidth="1"/>
    <col min="9477" max="9477" width="14.42578125" style="354" customWidth="1"/>
    <col min="9478" max="9478" width="11.85546875" style="354" customWidth="1"/>
    <col min="9479" max="9479" width="9.5703125" style="354" customWidth="1"/>
    <col min="9480" max="9480" width="14.28515625" style="354" customWidth="1"/>
    <col min="9481" max="9481" width="13.140625" style="354" customWidth="1"/>
    <col min="9482" max="9484" width="10.7109375" style="354" customWidth="1"/>
    <col min="9485" max="9485" width="9.140625" style="354"/>
    <col min="9486" max="9486" width="12.85546875" style="354" customWidth="1"/>
    <col min="9487" max="9487" width="23.42578125" style="354" customWidth="1"/>
    <col min="9488" max="9489" width="9.140625" style="354"/>
    <col min="9490" max="9490" width="10.5703125" style="354" bestFit="1" customWidth="1"/>
    <col min="9491" max="9491" width="11.28515625" style="354" customWidth="1"/>
    <col min="9492" max="9728" width="9.140625" style="354"/>
    <col min="9729" max="9729" width="93" style="354" customWidth="1"/>
    <col min="9730" max="9730" width="16.140625" style="354" customWidth="1"/>
    <col min="9731" max="9731" width="12.140625" style="354" customWidth="1"/>
    <col min="9732" max="9732" width="11" style="354" customWidth="1"/>
    <col min="9733" max="9733" width="14.42578125" style="354" customWidth="1"/>
    <col min="9734" max="9734" width="11.85546875" style="354" customWidth="1"/>
    <col min="9735" max="9735" width="9.5703125" style="354" customWidth="1"/>
    <col min="9736" max="9736" width="14.28515625" style="354" customWidth="1"/>
    <col min="9737" max="9737" width="13.140625" style="354" customWidth="1"/>
    <col min="9738" max="9740" width="10.7109375" style="354" customWidth="1"/>
    <col min="9741" max="9741" width="9.140625" style="354"/>
    <col min="9742" max="9742" width="12.85546875" style="354" customWidth="1"/>
    <col min="9743" max="9743" width="23.42578125" style="354" customWidth="1"/>
    <col min="9744" max="9745" width="9.140625" style="354"/>
    <col min="9746" max="9746" width="10.5703125" style="354" bestFit="1" customWidth="1"/>
    <col min="9747" max="9747" width="11.28515625" style="354" customWidth="1"/>
    <col min="9748" max="9984" width="9.140625" style="354"/>
    <col min="9985" max="9985" width="93" style="354" customWidth="1"/>
    <col min="9986" max="9986" width="16.140625" style="354" customWidth="1"/>
    <col min="9987" max="9987" width="12.140625" style="354" customWidth="1"/>
    <col min="9988" max="9988" width="11" style="354" customWidth="1"/>
    <col min="9989" max="9989" width="14.42578125" style="354" customWidth="1"/>
    <col min="9990" max="9990" width="11.85546875" style="354" customWidth="1"/>
    <col min="9991" max="9991" width="9.5703125" style="354" customWidth="1"/>
    <col min="9992" max="9992" width="14.28515625" style="354" customWidth="1"/>
    <col min="9993" max="9993" width="13.140625" style="354" customWidth="1"/>
    <col min="9994" max="9996" width="10.7109375" style="354" customWidth="1"/>
    <col min="9997" max="9997" width="9.140625" style="354"/>
    <col min="9998" max="9998" width="12.85546875" style="354" customWidth="1"/>
    <col min="9999" max="9999" width="23.42578125" style="354" customWidth="1"/>
    <col min="10000" max="10001" width="9.140625" style="354"/>
    <col min="10002" max="10002" width="10.5703125" style="354" bestFit="1" customWidth="1"/>
    <col min="10003" max="10003" width="11.28515625" style="354" customWidth="1"/>
    <col min="10004" max="10240" width="9.140625" style="354"/>
    <col min="10241" max="10241" width="93" style="354" customWidth="1"/>
    <col min="10242" max="10242" width="16.140625" style="354" customWidth="1"/>
    <col min="10243" max="10243" width="12.140625" style="354" customWidth="1"/>
    <col min="10244" max="10244" width="11" style="354" customWidth="1"/>
    <col min="10245" max="10245" width="14.42578125" style="354" customWidth="1"/>
    <col min="10246" max="10246" width="11.85546875" style="354" customWidth="1"/>
    <col min="10247" max="10247" width="9.5703125" style="354" customWidth="1"/>
    <col min="10248" max="10248" width="14.28515625" style="354" customWidth="1"/>
    <col min="10249" max="10249" width="13.140625" style="354" customWidth="1"/>
    <col min="10250" max="10252" width="10.7109375" style="354" customWidth="1"/>
    <col min="10253" max="10253" width="9.140625" style="354"/>
    <col min="10254" max="10254" width="12.85546875" style="354" customWidth="1"/>
    <col min="10255" max="10255" width="23.42578125" style="354" customWidth="1"/>
    <col min="10256" max="10257" width="9.140625" style="354"/>
    <col min="10258" max="10258" width="10.5703125" style="354" bestFit="1" customWidth="1"/>
    <col min="10259" max="10259" width="11.28515625" style="354" customWidth="1"/>
    <col min="10260" max="10496" width="9.140625" style="354"/>
    <col min="10497" max="10497" width="93" style="354" customWidth="1"/>
    <col min="10498" max="10498" width="16.140625" style="354" customWidth="1"/>
    <col min="10499" max="10499" width="12.140625" style="354" customWidth="1"/>
    <col min="10500" max="10500" width="11" style="354" customWidth="1"/>
    <col min="10501" max="10501" width="14.42578125" style="354" customWidth="1"/>
    <col min="10502" max="10502" width="11.85546875" style="354" customWidth="1"/>
    <col min="10503" max="10503" width="9.5703125" style="354" customWidth="1"/>
    <col min="10504" max="10504" width="14.28515625" style="354" customWidth="1"/>
    <col min="10505" max="10505" width="13.140625" style="354" customWidth="1"/>
    <col min="10506" max="10508" width="10.7109375" style="354" customWidth="1"/>
    <col min="10509" max="10509" width="9.140625" style="354"/>
    <col min="10510" max="10510" width="12.85546875" style="354" customWidth="1"/>
    <col min="10511" max="10511" width="23.42578125" style="354" customWidth="1"/>
    <col min="10512" max="10513" width="9.140625" style="354"/>
    <col min="10514" max="10514" width="10.5703125" style="354" bestFit="1" customWidth="1"/>
    <col min="10515" max="10515" width="11.28515625" style="354" customWidth="1"/>
    <col min="10516" max="10752" width="9.140625" style="354"/>
    <col min="10753" max="10753" width="93" style="354" customWidth="1"/>
    <col min="10754" max="10754" width="16.140625" style="354" customWidth="1"/>
    <col min="10755" max="10755" width="12.140625" style="354" customWidth="1"/>
    <col min="10756" max="10756" width="11" style="354" customWidth="1"/>
    <col min="10757" max="10757" width="14.42578125" style="354" customWidth="1"/>
    <col min="10758" max="10758" width="11.85546875" style="354" customWidth="1"/>
    <col min="10759" max="10759" width="9.5703125" style="354" customWidth="1"/>
    <col min="10760" max="10760" width="14.28515625" style="354" customWidth="1"/>
    <col min="10761" max="10761" width="13.140625" style="354" customWidth="1"/>
    <col min="10762" max="10764" width="10.7109375" style="354" customWidth="1"/>
    <col min="10765" max="10765" width="9.140625" style="354"/>
    <col min="10766" max="10766" width="12.85546875" style="354" customWidth="1"/>
    <col min="10767" max="10767" width="23.42578125" style="354" customWidth="1"/>
    <col min="10768" max="10769" width="9.140625" style="354"/>
    <col min="10770" max="10770" width="10.5703125" style="354" bestFit="1" customWidth="1"/>
    <col min="10771" max="10771" width="11.28515625" style="354" customWidth="1"/>
    <col min="10772" max="11008" width="9.140625" style="354"/>
    <col min="11009" max="11009" width="93" style="354" customWidth="1"/>
    <col min="11010" max="11010" width="16.140625" style="354" customWidth="1"/>
    <col min="11011" max="11011" width="12.140625" style="354" customWidth="1"/>
    <col min="11012" max="11012" width="11" style="354" customWidth="1"/>
    <col min="11013" max="11013" width="14.42578125" style="354" customWidth="1"/>
    <col min="11014" max="11014" width="11.85546875" style="354" customWidth="1"/>
    <col min="11015" max="11015" width="9.5703125" style="354" customWidth="1"/>
    <col min="11016" max="11016" width="14.28515625" style="354" customWidth="1"/>
    <col min="11017" max="11017" width="13.140625" style="354" customWidth="1"/>
    <col min="11018" max="11020" width="10.7109375" style="354" customWidth="1"/>
    <col min="11021" max="11021" width="9.140625" style="354"/>
    <col min="11022" max="11022" width="12.85546875" style="354" customWidth="1"/>
    <col min="11023" max="11023" width="23.42578125" style="354" customWidth="1"/>
    <col min="11024" max="11025" width="9.140625" style="354"/>
    <col min="11026" max="11026" width="10.5703125" style="354" bestFit="1" customWidth="1"/>
    <col min="11027" max="11027" width="11.28515625" style="354" customWidth="1"/>
    <col min="11028" max="11264" width="9.140625" style="354"/>
    <col min="11265" max="11265" width="93" style="354" customWidth="1"/>
    <col min="11266" max="11266" width="16.140625" style="354" customWidth="1"/>
    <col min="11267" max="11267" width="12.140625" style="354" customWidth="1"/>
    <col min="11268" max="11268" width="11" style="354" customWidth="1"/>
    <col min="11269" max="11269" width="14.42578125" style="354" customWidth="1"/>
    <col min="11270" max="11270" width="11.85546875" style="354" customWidth="1"/>
    <col min="11271" max="11271" width="9.5703125" style="354" customWidth="1"/>
    <col min="11272" max="11272" width="14.28515625" style="354" customWidth="1"/>
    <col min="11273" max="11273" width="13.140625" style="354" customWidth="1"/>
    <col min="11274" max="11276" width="10.7109375" style="354" customWidth="1"/>
    <col min="11277" max="11277" width="9.140625" style="354"/>
    <col min="11278" max="11278" width="12.85546875" style="354" customWidth="1"/>
    <col min="11279" max="11279" width="23.42578125" style="354" customWidth="1"/>
    <col min="11280" max="11281" width="9.140625" style="354"/>
    <col min="11282" max="11282" width="10.5703125" style="354" bestFit="1" customWidth="1"/>
    <col min="11283" max="11283" width="11.28515625" style="354" customWidth="1"/>
    <col min="11284" max="11520" width="9.140625" style="354"/>
    <col min="11521" max="11521" width="93" style="354" customWidth="1"/>
    <col min="11522" max="11522" width="16.140625" style="354" customWidth="1"/>
    <col min="11523" max="11523" width="12.140625" style="354" customWidth="1"/>
    <col min="11524" max="11524" width="11" style="354" customWidth="1"/>
    <col min="11525" max="11525" width="14.42578125" style="354" customWidth="1"/>
    <col min="11526" max="11526" width="11.85546875" style="354" customWidth="1"/>
    <col min="11527" max="11527" width="9.5703125" style="354" customWidth="1"/>
    <col min="11528" max="11528" width="14.28515625" style="354" customWidth="1"/>
    <col min="11529" max="11529" width="13.140625" style="354" customWidth="1"/>
    <col min="11530" max="11532" width="10.7109375" style="354" customWidth="1"/>
    <col min="11533" max="11533" width="9.140625" style="354"/>
    <col min="11534" max="11534" width="12.85546875" style="354" customWidth="1"/>
    <col min="11535" max="11535" width="23.42578125" style="354" customWidth="1"/>
    <col min="11536" max="11537" width="9.140625" style="354"/>
    <col min="11538" max="11538" width="10.5703125" style="354" bestFit="1" customWidth="1"/>
    <col min="11539" max="11539" width="11.28515625" style="354" customWidth="1"/>
    <col min="11540" max="11776" width="9.140625" style="354"/>
    <col min="11777" max="11777" width="93" style="354" customWidth="1"/>
    <col min="11778" max="11778" width="16.140625" style="354" customWidth="1"/>
    <col min="11779" max="11779" width="12.140625" style="354" customWidth="1"/>
    <col min="11780" max="11780" width="11" style="354" customWidth="1"/>
    <col min="11781" max="11781" width="14.42578125" style="354" customWidth="1"/>
    <col min="11782" max="11782" width="11.85546875" style="354" customWidth="1"/>
    <col min="11783" max="11783" width="9.5703125" style="354" customWidth="1"/>
    <col min="11784" max="11784" width="14.28515625" style="354" customWidth="1"/>
    <col min="11785" max="11785" width="13.140625" style="354" customWidth="1"/>
    <col min="11786" max="11788" width="10.7109375" style="354" customWidth="1"/>
    <col min="11789" max="11789" width="9.140625" style="354"/>
    <col min="11790" max="11790" width="12.85546875" style="354" customWidth="1"/>
    <col min="11791" max="11791" width="23.42578125" style="354" customWidth="1"/>
    <col min="11792" max="11793" width="9.140625" style="354"/>
    <col min="11794" max="11794" width="10.5703125" style="354" bestFit="1" customWidth="1"/>
    <col min="11795" max="11795" width="11.28515625" style="354" customWidth="1"/>
    <col min="11796" max="12032" width="9.140625" style="354"/>
    <col min="12033" max="12033" width="93" style="354" customWidth="1"/>
    <col min="12034" max="12034" width="16.140625" style="354" customWidth="1"/>
    <col min="12035" max="12035" width="12.140625" style="354" customWidth="1"/>
    <col min="12036" max="12036" width="11" style="354" customWidth="1"/>
    <col min="12037" max="12037" width="14.42578125" style="354" customWidth="1"/>
    <col min="12038" max="12038" width="11.85546875" style="354" customWidth="1"/>
    <col min="12039" max="12039" width="9.5703125" style="354" customWidth="1"/>
    <col min="12040" max="12040" width="14.28515625" style="354" customWidth="1"/>
    <col min="12041" max="12041" width="13.140625" style="354" customWidth="1"/>
    <col min="12042" max="12044" width="10.7109375" style="354" customWidth="1"/>
    <col min="12045" max="12045" width="9.140625" style="354"/>
    <col min="12046" max="12046" width="12.85546875" style="354" customWidth="1"/>
    <col min="12047" max="12047" width="23.42578125" style="354" customWidth="1"/>
    <col min="12048" max="12049" width="9.140625" style="354"/>
    <col min="12050" max="12050" width="10.5703125" style="354" bestFit="1" customWidth="1"/>
    <col min="12051" max="12051" width="11.28515625" style="354" customWidth="1"/>
    <col min="12052" max="12288" width="9.140625" style="354"/>
    <col min="12289" max="12289" width="93" style="354" customWidth="1"/>
    <col min="12290" max="12290" width="16.140625" style="354" customWidth="1"/>
    <col min="12291" max="12291" width="12.140625" style="354" customWidth="1"/>
    <col min="12292" max="12292" width="11" style="354" customWidth="1"/>
    <col min="12293" max="12293" width="14.42578125" style="354" customWidth="1"/>
    <col min="12294" max="12294" width="11.85546875" style="354" customWidth="1"/>
    <col min="12295" max="12295" width="9.5703125" style="354" customWidth="1"/>
    <col min="12296" max="12296" width="14.28515625" style="354" customWidth="1"/>
    <col min="12297" max="12297" width="13.140625" style="354" customWidth="1"/>
    <col min="12298" max="12300" width="10.7109375" style="354" customWidth="1"/>
    <col min="12301" max="12301" width="9.140625" style="354"/>
    <col min="12302" max="12302" width="12.85546875" style="354" customWidth="1"/>
    <col min="12303" max="12303" width="23.42578125" style="354" customWidth="1"/>
    <col min="12304" max="12305" width="9.140625" style="354"/>
    <col min="12306" max="12306" width="10.5703125" style="354" bestFit="1" customWidth="1"/>
    <col min="12307" max="12307" width="11.28515625" style="354" customWidth="1"/>
    <col min="12308" max="12544" width="9.140625" style="354"/>
    <col min="12545" max="12545" width="93" style="354" customWidth="1"/>
    <col min="12546" max="12546" width="16.140625" style="354" customWidth="1"/>
    <col min="12547" max="12547" width="12.140625" style="354" customWidth="1"/>
    <col min="12548" max="12548" width="11" style="354" customWidth="1"/>
    <col min="12549" max="12549" width="14.42578125" style="354" customWidth="1"/>
    <col min="12550" max="12550" width="11.85546875" style="354" customWidth="1"/>
    <col min="12551" max="12551" width="9.5703125" style="354" customWidth="1"/>
    <col min="12552" max="12552" width="14.28515625" style="354" customWidth="1"/>
    <col min="12553" max="12553" width="13.140625" style="354" customWidth="1"/>
    <col min="12554" max="12556" width="10.7109375" style="354" customWidth="1"/>
    <col min="12557" max="12557" width="9.140625" style="354"/>
    <col min="12558" max="12558" width="12.85546875" style="354" customWidth="1"/>
    <col min="12559" max="12559" width="23.42578125" style="354" customWidth="1"/>
    <col min="12560" max="12561" width="9.140625" style="354"/>
    <col min="12562" max="12562" width="10.5703125" style="354" bestFit="1" customWidth="1"/>
    <col min="12563" max="12563" width="11.28515625" style="354" customWidth="1"/>
    <col min="12564" max="12800" width="9.140625" style="354"/>
    <col min="12801" max="12801" width="93" style="354" customWidth="1"/>
    <col min="12802" max="12802" width="16.140625" style="354" customWidth="1"/>
    <col min="12803" max="12803" width="12.140625" style="354" customWidth="1"/>
    <col min="12804" max="12804" width="11" style="354" customWidth="1"/>
    <col min="12805" max="12805" width="14.42578125" style="354" customWidth="1"/>
    <col min="12806" max="12806" width="11.85546875" style="354" customWidth="1"/>
    <col min="12807" max="12807" width="9.5703125" style="354" customWidth="1"/>
    <col min="12808" max="12808" width="14.28515625" style="354" customWidth="1"/>
    <col min="12809" max="12809" width="13.140625" style="354" customWidth="1"/>
    <col min="12810" max="12812" width="10.7109375" style="354" customWidth="1"/>
    <col min="12813" max="12813" width="9.140625" style="354"/>
    <col min="12814" max="12814" width="12.85546875" style="354" customWidth="1"/>
    <col min="12815" max="12815" width="23.42578125" style="354" customWidth="1"/>
    <col min="12816" max="12817" width="9.140625" style="354"/>
    <col min="12818" max="12818" width="10.5703125" style="354" bestFit="1" customWidth="1"/>
    <col min="12819" max="12819" width="11.28515625" style="354" customWidth="1"/>
    <col min="12820" max="13056" width="9.140625" style="354"/>
    <col min="13057" max="13057" width="93" style="354" customWidth="1"/>
    <col min="13058" max="13058" width="16.140625" style="354" customWidth="1"/>
    <col min="13059" max="13059" width="12.140625" style="354" customWidth="1"/>
    <col min="13060" max="13060" width="11" style="354" customWidth="1"/>
    <col min="13061" max="13061" width="14.42578125" style="354" customWidth="1"/>
    <col min="13062" max="13062" width="11.85546875" style="354" customWidth="1"/>
    <col min="13063" max="13063" width="9.5703125" style="354" customWidth="1"/>
    <col min="13064" max="13064" width="14.28515625" style="354" customWidth="1"/>
    <col min="13065" max="13065" width="13.140625" style="354" customWidth="1"/>
    <col min="13066" max="13068" width="10.7109375" style="354" customWidth="1"/>
    <col min="13069" max="13069" width="9.140625" style="354"/>
    <col min="13070" max="13070" width="12.85546875" style="354" customWidth="1"/>
    <col min="13071" max="13071" width="23.42578125" style="354" customWidth="1"/>
    <col min="13072" max="13073" width="9.140625" style="354"/>
    <col min="13074" max="13074" width="10.5703125" style="354" bestFit="1" customWidth="1"/>
    <col min="13075" max="13075" width="11.28515625" style="354" customWidth="1"/>
    <col min="13076" max="13312" width="9.140625" style="354"/>
    <col min="13313" max="13313" width="93" style="354" customWidth="1"/>
    <col min="13314" max="13314" width="16.140625" style="354" customWidth="1"/>
    <col min="13315" max="13315" width="12.140625" style="354" customWidth="1"/>
    <col min="13316" max="13316" width="11" style="354" customWidth="1"/>
    <col min="13317" max="13317" width="14.42578125" style="354" customWidth="1"/>
    <col min="13318" max="13318" width="11.85546875" style="354" customWidth="1"/>
    <col min="13319" max="13319" width="9.5703125" style="354" customWidth="1"/>
    <col min="13320" max="13320" width="14.28515625" style="354" customWidth="1"/>
    <col min="13321" max="13321" width="13.140625" style="354" customWidth="1"/>
    <col min="13322" max="13324" width="10.7109375" style="354" customWidth="1"/>
    <col min="13325" max="13325" width="9.140625" style="354"/>
    <col min="13326" max="13326" width="12.85546875" style="354" customWidth="1"/>
    <col min="13327" max="13327" width="23.42578125" style="354" customWidth="1"/>
    <col min="13328" max="13329" width="9.140625" style="354"/>
    <col min="13330" max="13330" width="10.5703125" style="354" bestFit="1" customWidth="1"/>
    <col min="13331" max="13331" width="11.28515625" style="354" customWidth="1"/>
    <col min="13332" max="13568" width="9.140625" style="354"/>
    <col min="13569" max="13569" width="93" style="354" customWidth="1"/>
    <col min="13570" max="13570" width="16.140625" style="354" customWidth="1"/>
    <col min="13571" max="13571" width="12.140625" style="354" customWidth="1"/>
    <col min="13572" max="13572" width="11" style="354" customWidth="1"/>
    <col min="13573" max="13573" width="14.42578125" style="354" customWidth="1"/>
    <col min="13574" max="13574" width="11.85546875" style="354" customWidth="1"/>
    <col min="13575" max="13575" width="9.5703125" style="354" customWidth="1"/>
    <col min="13576" max="13576" width="14.28515625" style="354" customWidth="1"/>
    <col min="13577" max="13577" width="13.140625" style="354" customWidth="1"/>
    <col min="13578" max="13580" width="10.7109375" style="354" customWidth="1"/>
    <col min="13581" max="13581" width="9.140625" style="354"/>
    <col min="13582" max="13582" width="12.85546875" style="354" customWidth="1"/>
    <col min="13583" max="13583" width="23.42578125" style="354" customWidth="1"/>
    <col min="13584" max="13585" width="9.140625" style="354"/>
    <col min="13586" max="13586" width="10.5703125" style="354" bestFit="1" customWidth="1"/>
    <col min="13587" max="13587" width="11.28515625" style="354" customWidth="1"/>
    <col min="13588" max="13824" width="9.140625" style="354"/>
    <col min="13825" max="13825" width="93" style="354" customWidth="1"/>
    <col min="13826" max="13826" width="16.140625" style="354" customWidth="1"/>
    <col min="13827" max="13827" width="12.140625" style="354" customWidth="1"/>
    <col min="13828" max="13828" width="11" style="354" customWidth="1"/>
    <col min="13829" max="13829" width="14.42578125" style="354" customWidth="1"/>
    <col min="13830" max="13830" width="11.85546875" style="354" customWidth="1"/>
    <col min="13831" max="13831" width="9.5703125" style="354" customWidth="1"/>
    <col min="13832" max="13832" width="14.28515625" style="354" customWidth="1"/>
    <col min="13833" max="13833" width="13.140625" style="354" customWidth="1"/>
    <col min="13834" max="13836" width="10.7109375" style="354" customWidth="1"/>
    <col min="13837" max="13837" width="9.140625" style="354"/>
    <col min="13838" max="13838" width="12.85546875" style="354" customWidth="1"/>
    <col min="13839" max="13839" width="23.42578125" style="354" customWidth="1"/>
    <col min="13840" max="13841" width="9.140625" style="354"/>
    <col min="13842" max="13842" width="10.5703125" style="354" bestFit="1" customWidth="1"/>
    <col min="13843" max="13843" width="11.28515625" style="354" customWidth="1"/>
    <col min="13844" max="14080" width="9.140625" style="354"/>
    <col min="14081" max="14081" width="93" style="354" customWidth="1"/>
    <col min="14082" max="14082" width="16.140625" style="354" customWidth="1"/>
    <col min="14083" max="14083" width="12.140625" style="354" customWidth="1"/>
    <col min="14084" max="14084" width="11" style="354" customWidth="1"/>
    <col min="14085" max="14085" width="14.42578125" style="354" customWidth="1"/>
    <col min="14086" max="14086" width="11.85546875" style="354" customWidth="1"/>
    <col min="14087" max="14087" width="9.5703125" style="354" customWidth="1"/>
    <col min="14088" max="14088" width="14.28515625" style="354" customWidth="1"/>
    <col min="14089" max="14089" width="13.140625" style="354" customWidth="1"/>
    <col min="14090" max="14092" width="10.7109375" style="354" customWidth="1"/>
    <col min="14093" max="14093" width="9.140625" style="354"/>
    <col min="14094" max="14094" width="12.85546875" style="354" customWidth="1"/>
    <col min="14095" max="14095" width="23.42578125" style="354" customWidth="1"/>
    <col min="14096" max="14097" width="9.140625" style="354"/>
    <col min="14098" max="14098" width="10.5703125" style="354" bestFit="1" customWidth="1"/>
    <col min="14099" max="14099" width="11.28515625" style="354" customWidth="1"/>
    <col min="14100" max="14336" width="9.140625" style="354"/>
    <col min="14337" max="14337" width="93" style="354" customWidth="1"/>
    <col min="14338" max="14338" width="16.140625" style="354" customWidth="1"/>
    <col min="14339" max="14339" width="12.140625" style="354" customWidth="1"/>
    <col min="14340" max="14340" width="11" style="354" customWidth="1"/>
    <col min="14341" max="14341" width="14.42578125" style="354" customWidth="1"/>
    <col min="14342" max="14342" width="11.85546875" style="354" customWidth="1"/>
    <col min="14343" max="14343" width="9.5703125" style="354" customWidth="1"/>
    <col min="14344" max="14344" width="14.28515625" style="354" customWidth="1"/>
    <col min="14345" max="14345" width="13.140625" style="354" customWidth="1"/>
    <col min="14346" max="14348" width="10.7109375" style="354" customWidth="1"/>
    <col min="14349" max="14349" width="9.140625" style="354"/>
    <col min="14350" max="14350" width="12.85546875" style="354" customWidth="1"/>
    <col min="14351" max="14351" width="23.42578125" style="354" customWidth="1"/>
    <col min="14352" max="14353" width="9.140625" style="354"/>
    <col min="14354" max="14354" width="10.5703125" style="354" bestFit="1" customWidth="1"/>
    <col min="14355" max="14355" width="11.28515625" style="354" customWidth="1"/>
    <col min="14356" max="14592" width="9.140625" style="354"/>
    <col min="14593" max="14593" width="93" style="354" customWidth="1"/>
    <col min="14594" max="14594" width="16.140625" style="354" customWidth="1"/>
    <col min="14595" max="14595" width="12.140625" style="354" customWidth="1"/>
    <col min="14596" max="14596" width="11" style="354" customWidth="1"/>
    <col min="14597" max="14597" width="14.42578125" style="354" customWidth="1"/>
    <col min="14598" max="14598" width="11.85546875" style="354" customWidth="1"/>
    <col min="14599" max="14599" width="9.5703125" style="354" customWidth="1"/>
    <col min="14600" max="14600" width="14.28515625" style="354" customWidth="1"/>
    <col min="14601" max="14601" width="13.140625" style="354" customWidth="1"/>
    <col min="14602" max="14604" width="10.7109375" style="354" customWidth="1"/>
    <col min="14605" max="14605" width="9.140625" style="354"/>
    <col min="14606" max="14606" width="12.85546875" style="354" customWidth="1"/>
    <col min="14607" max="14607" width="23.42578125" style="354" customWidth="1"/>
    <col min="14608" max="14609" width="9.140625" style="354"/>
    <col min="14610" max="14610" width="10.5703125" style="354" bestFit="1" customWidth="1"/>
    <col min="14611" max="14611" width="11.28515625" style="354" customWidth="1"/>
    <col min="14612" max="14848" width="9.140625" style="354"/>
    <col min="14849" max="14849" width="93" style="354" customWidth="1"/>
    <col min="14850" max="14850" width="16.140625" style="354" customWidth="1"/>
    <col min="14851" max="14851" width="12.140625" style="354" customWidth="1"/>
    <col min="14852" max="14852" width="11" style="354" customWidth="1"/>
    <col min="14853" max="14853" width="14.42578125" style="354" customWidth="1"/>
    <col min="14854" max="14854" width="11.85546875" style="354" customWidth="1"/>
    <col min="14855" max="14855" width="9.5703125" style="354" customWidth="1"/>
    <col min="14856" max="14856" width="14.28515625" style="354" customWidth="1"/>
    <col min="14857" max="14857" width="13.140625" style="354" customWidth="1"/>
    <col min="14858" max="14860" width="10.7109375" style="354" customWidth="1"/>
    <col min="14861" max="14861" width="9.140625" style="354"/>
    <col min="14862" max="14862" width="12.85546875" style="354" customWidth="1"/>
    <col min="14863" max="14863" width="23.42578125" style="354" customWidth="1"/>
    <col min="14864" max="14865" width="9.140625" style="354"/>
    <col min="14866" max="14866" width="10.5703125" style="354" bestFit="1" customWidth="1"/>
    <col min="14867" max="14867" width="11.28515625" style="354" customWidth="1"/>
    <col min="14868" max="15104" width="9.140625" style="354"/>
    <col min="15105" max="15105" width="93" style="354" customWidth="1"/>
    <col min="15106" max="15106" width="16.140625" style="354" customWidth="1"/>
    <col min="15107" max="15107" width="12.140625" style="354" customWidth="1"/>
    <col min="15108" max="15108" width="11" style="354" customWidth="1"/>
    <col min="15109" max="15109" width="14.42578125" style="354" customWidth="1"/>
    <col min="15110" max="15110" width="11.85546875" style="354" customWidth="1"/>
    <col min="15111" max="15111" width="9.5703125" style="354" customWidth="1"/>
    <col min="15112" max="15112" width="14.28515625" style="354" customWidth="1"/>
    <col min="15113" max="15113" width="13.140625" style="354" customWidth="1"/>
    <col min="15114" max="15116" width="10.7109375" style="354" customWidth="1"/>
    <col min="15117" max="15117" width="9.140625" style="354"/>
    <col min="15118" max="15118" width="12.85546875" style="354" customWidth="1"/>
    <col min="15119" max="15119" width="23.42578125" style="354" customWidth="1"/>
    <col min="15120" max="15121" width="9.140625" style="354"/>
    <col min="15122" max="15122" width="10.5703125" style="354" bestFit="1" customWidth="1"/>
    <col min="15123" max="15123" width="11.28515625" style="354" customWidth="1"/>
    <col min="15124" max="15360" width="9.140625" style="354"/>
    <col min="15361" max="15361" width="93" style="354" customWidth="1"/>
    <col min="15362" max="15362" width="16.140625" style="354" customWidth="1"/>
    <col min="15363" max="15363" width="12.140625" style="354" customWidth="1"/>
    <col min="15364" max="15364" width="11" style="354" customWidth="1"/>
    <col min="15365" max="15365" width="14.42578125" style="354" customWidth="1"/>
    <col min="15366" max="15366" width="11.85546875" style="354" customWidth="1"/>
    <col min="15367" max="15367" width="9.5703125" style="354" customWidth="1"/>
    <col min="15368" max="15368" width="14.28515625" style="354" customWidth="1"/>
    <col min="15369" max="15369" width="13.140625" style="354" customWidth="1"/>
    <col min="15370" max="15372" width="10.7109375" style="354" customWidth="1"/>
    <col min="15373" max="15373" width="9.140625" style="354"/>
    <col min="15374" max="15374" width="12.85546875" style="354" customWidth="1"/>
    <col min="15375" max="15375" width="23.42578125" style="354" customWidth="1"/>
    <col min="15376" max="15377" width="9.140625" style="354"/>
    <col min="15378" max="15378" width="10.5703125" style="354" bestFit="1" customWidth="1"/>
    <col min="15379" max="15379" width="11.28515625" style="354" customWidth="1"/>
    <col min="15380" max="15616" width="9.140625" style="354"/>
    <col min="15617" max="15617" width="93" style="354" customWidth="1"/>
    <col min="15618" max="15618" width="16.140625" style="354" customWidth="1"/>
    <col min="15619" max="15619" width="12.140625" style="354" customWidth="1"/>
    <col min="15620" max="15620" width="11" style="354" customWidth="1"/>
    <col min="15621" max="15621" width="14.42578125" style="354" customWidth="1"/>
    <col min="15622" max="15622" width="11.85546875" style="354" customWidth="1"/>
    <col min="15623" max="15623" width="9.5703125" style="354" customWidth="1"/>
    <col min="15624" max="15624" width="14.28515625" style="354" customWidth="1"/>
    <col min="15625" max="15625" width="13.140625" style="354" customWidth="1"/>
    <col min="15626" max="15628" width="10.7109375" style="354" customWidth="1"/>
    <col min="15629" max="15629" width="9.140625" style="354"/>
    <col min="15630" max="15630" width="12.85546875" style="354" customWidth="1"/>
    <col min="15631" max="15631" width="23.42578125" style="354" customWidth="1"/>
    <col min="15632" max="15633" width="9.140625" style="354"/>
    <col min="15634" max="15634" width="10.5703125" style="354" bestFit="1" customWidth="1"/>
    <col min="15635" max="15635" width="11.28515625" style="354" customWidth="1"/>
    <col min="15636" max="15872" width="9.140625" style="354"/>
    <col min="15873" max="15873" width="93" style="354" customWidth="1"/>
    <col min="15874" max="15874" width="16.140625" style="354" customWidth="1"/>
    <col min="15875" max="15875" width="12.140625" style="354" customWidth="1"/>
    <col min="15876" max="15876" width="11" style="354" customWidth="1"/>
    <col min="15877" max="15877" width="14.42578125" style="354" customWidth="1"/>
    <col min="15878" max="15878" width="11.85546875" style="354" customWidth="1"/>
    <col min="15879" max="15879" width="9.5703125" style="354" customWidth="1"/>
    <col min="15880" max="15880" width="14.28515625" style="354" customWidth="1"/>
    <col min="15881" max="15881" width="13.140625" style="354" customWidth="1"/>
    <col min="15882" max="15884" width="10.7109375" style="354" customWidth="1"/>
    <col min="15885" max="15885" width="9.140625" style="354"/>
    <col min="15886" max="15886" width="12.85546875" style="354" customWidth="1"/>
    <col min="15887" max="15887" width="23.42578125" style="354" customWidth="1"/>
    <col min="15888" max="15889" width="9.140625" style="354"/>
    <col min="15890" max="15890" width="10.5703125" style="354" bestFit="1" customWidth="1"/>
    <col min="15891" max="15891" width="11.28515625" style="354" customWidth="1"/>
    <col min="15892" max="16128" width="9.140625" style="354"/>
    <col min="16129" max="16129" width="93" style="354" customWidth="1"/>
    <col min="16130" max="16130" width="16.140625" style="354" customWidth="1"/>
    <col min="16131" max="16131" width="12.140625" style="354" customWidth="1"/>
    <col min="16132" max="16132" width="11" style="354" customWidth="1"/>
    <col min="16133" max="16133" width="14.42578125" style="354" customWidth="1"/>
    <col min="16134" max="16134" width="11.85546875" style="354" customWidth="1"/>
    <col min="16135" max="16135" width="9.5703125" style="354" customWidth="1"/>
    <col min="16136" max="16136" width="14.28515625" style="354" customWidth="1"/>
    <col min="16137" max="16137" width="13.140625" style="354" customWidth="1"/>
    <col min="16138" max="16140" width="10.7109375" style="354" customWidth="1"/>
    <col min="16141" max="16141" width="9.140625" style="354"/>
    <col min="16142" max="16142" width="12.85546875" style="354" customWidth="1"/>
    <col min="16143" max="16143" width="23.42578125" style="354" customWidth="1"/>
    <col min="16144" max="16145" width="9.140625" style="354"/>
    <col min="16146" max="16146" width="10.5703125" style="354" bestFit="1" customWidth="1"/>
    <col min="16147" max="16147" width="11.28515625" style="354" customWidth="1"/>
    <col min="16148" max="16384" width="9.140625" style="354"/>
  </cols>
  <sheetData>
    <row r="1" spans="1:17" ht="25.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</row>
    <row r="2" spans="1:17" ht="27.75" customHeight="1" x14ac:dyDescent="0.35">
      <c r="A2" s="3416" t="s">
        <v>30</v>
      </c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</row>
    <row r="3" spans="1:17" ht="24.75" customHeight="1" x14ac:dyDescent="0.35">
      <c r="A3" s="3416" t="s">
        <v>369</v>
      </c>
      <c r="B3" s="3416"/>
      <c r="C3" s="3416"/>
      <c r="D3" s="3416"/>
      <c r="E3" s="3416"/>
      <c r="F3" s="3416"/>
      <c r="G3" s="3416"/>
      <c r="H3" s="3416"/>
      <c r="I3" s="3416"/>
      <c r="J3" s="3416"/>
      <c r="K3" s="1755"/>
      <c r="L3" s="1755"/>
    </row>
    <row r="4" spans="1:17" ht="18" customHeight="1" thickBot="1" x14ac:dyDescent="0.4">
      <c r="A4" s="345"/>
    </row>
    <row r="5" spans="1:17" ht="33" customHeight="1" thickBot="1" x14ac:dyDescent="0.4">
      <c r="A5" s="3417" t="s">
        <v>9</v>
      </c>
      <c r="B5" s="3438" t="s">
        <v>19</v>
      </c>
      <c r="C5" s="3439"/>
      <c r="D5" s="3440"/>
      <c r="E5" s="3438" t="s">
        <v>20</v>
      </c>
      <c r="F5" s="3439"/>
      <c r="G5" s="3440"/>
      <c r="H5" s="3410" t="s">
        <v>21</v>
      </c>
      <c r="I5" s="3411"/>
      <c r="J5" s="3412"/>
      <c r="K5" s="347"/>
      <c r="L5" s="347"/>
    </row>
    <row r="6" spans="1:17" ht="33" customHeight="1" thickBot="1" x14ac:dyDescent="0.4">
      <c r="A6" s="3393"/>
      <c r="B6" s="3441" t="s">
        <v>5</v>
      </c>
      <c r="C6" s="3442"/>
      <c r="D6" s="3443"/>
      <c r="E6" s="3441" t="s">
        <v>5</v>
      </c>
      <c r="F6" s="3442"/>
      <c r="G6" s="3443"/>
      <c r="H6" s="3413"/>
      <c r="I6" s="3414"/>
      <c r="J6" s="3415"/>
      <c r="K6" s="347"/>
      <c r="L6" s="347"/>
    </row>
    <row r="7" spans="1:17" ht="72" customHeight="1" thickBot="1" x14ac:dyDescent="0.4">
      <c r="A7" s="3418"/>
      <c r="B7" s="2153" t="s">
        <v>26</v>
      </c>
      <c r="C7" s="2153" t="s">
        <v>27</v>
      </c>
      <c r="D7" s="2213" t="s">
        <v>4</v>
      </c>
      <c r="E7" s="2153" t="s">
        <v>26</v>
      </c>
      <c r="F7" s="2153" t="s">
        <v>27</v>
      </c>
      <c r="G7" s="2213" t="s">
        <v>4</v>
      </c>
      <c r="H7" s="2153" t="s">
        <v>26</v>
      </c>
      <c r="I7" s="2153" t="s">
        <v>27</v>
      </c>
      <c r="J7" s="1020" t="s">
        <v>4</v>
      </c>
      <c r="K7" s="347"/>
      <c r="L7" s="347"/>
    </row>
    <row r="8" spans="1:17" ht="31.5" customHeight="1" thickBot="1" x14ac:dyDescent="0.4">
      <c r="A8" s="1041" t="s">
        <v>22</v>
      </c>
      <c r="B8" s="2195"/>
      <c r="C8" s="2196"/>
      <c r="D8" s="2197"/>
      <c r="E8" s="2195"/>
      <c r="F8" s="2196"/>
      <c r="G8" s="2198"/>
      <c r="H8" s="2199"/>
      <c r="I8" s="2200"/>
      <c r="J8" s="2201"/>
      <c r="K8" s="347"/>
      <c r="L8" s="347"/>
    </row>
    <row r="9" spans="1:17" ht="29.25" customHeight="1" x14ac:dyDescent="0.35">
      <c r="A9" s="915" t="s">
        <v>36</v>
      </c>
      <c r="B9" s="2191">
        <f>B16+B23</f>
        <v>25</v>
      </c>
      <c r="C9" s="1146">
        <f t="shared" ref="C9:E10" si="0">C23+C16</f>
        <v>6</v>
      </c>
      <c r="D9" s="1147">
        <f t="shared" si="0"/>
        <v>31</v>
      </c>
      <c r="E9" s="2191">
        <f t="shared" si="0"/>
        <v>30</v>
      </c>
      <c r="F9" s="1146">
        <f t="shared" ref="E9:G12" si="1">F24+F16</f>
        <v>1</v>
      </c>
      <c r="G9" s="1148">
        <f>G23+G16</f>
        <v>31</v>
      </c>
      <c r="H9" s="1154">
        <f>B9+E9</f>
        <v>55</v>
      </c>
      <c r="I9" s="1154">
        <f>C9+F9</f>
        <v>7</v>
      </c>
      <c r="J9" s="1155">
        <f t="shared" ref="H9:J12" si="2">D9+G9</f>
        <v>62</v>
      </c>
      <c r="K9" s="347"/>
      <c r="L9" s="347"/>
    </row>
    <row r="10" spans="1:17" ht="29.25" customHeight="1" x14ac:dyDescent="0.35">
      <c r="A10" s="915" t="s">
        <v>37</v>
      </c>
      <c r="B10" s="519">
        <f>B24+B17</f>
        <v>68</v>
      </c>
      <c r="C10" s="520">
        <f t="shared" si="0"/>
        <v>13</v>
      </c>
      <c r="D10" s="586">
        <f t="shared" si="0"/>
        <v>81</v>
      </c>
      <c r="E10" s="519">
        <f t="shared" si="0"/>
        <v>70</v>
      </c>
      <c r="F10" s="520">
        <f t="shared" si="1"/>
        <v>7</v>
      </c>
      <c r="G10" s="527">
        <f>G24+G17</f>
        <v>77</v>
      </c>
      <c r="H10" s="1156">
        <f>B10+E10</f>
        <v>138</v>
      </c>
      <c r="I10" s="1156">
        <f t="shared" si="2"/>
        <v>20</v>
      </c>
      <c r="J10" s="1157">
        <f t="shared" si="2"/>
        <v>158</v>
      </c>
      <c r="K10" s="347"/>
      <c r="L10" s="347"/>
    </row>
    <row r="11" spans="1:17" ht="30.75" customHeight="1" x14ac:dyDescent="0.35">
      <c r="A11" s="915" t="s">
        <v>38</v>
      </c>
      <c r="B11" s="519">
        <f>B26+B18</f>
        <v>0</v>
      </c>
      <c r="C11" s="520">
        <f>C26+C18</f>
        <v>0</v>
      </c>
      <c r="D11" s="527">
        <f>D26+D18</f>
        <v>0</v>
      </c>
      <c r="E11" s="519">
        <f t="shared" si="1"/>
        <v>0</v>
      </c>
      <c r="F11" s="520">
        <f t="shared" si="1"/>
        <v>0</v>
      </c>
      <c r="G11" s="527">
        <f t="shared" si="1"/>
        <v>0</v>
      </c>
      <c r="H11" s="1156">
        <f t="shared" si="2"/>
        <v>0</v>
      </c>
      <c r="I11" s="1156">
        <f t="shared" si="2"/>
        <v>0</v>
      </c>
      <c r="J11" s="1157">
        <f t="shared" si="2"/>
        <v>0</v>
      </c>
      <c r="K11" s="347"/>
      <c r="L11" s="347"/>
    </row>
    <row r="12" spans="1:17" ht="36.75" customHeight="1" thickBot="1" x14ac:dyDescent="0.4">
      <c r="A12" s="915" t="s">
        <v>39</v>
      </c>
      <c r="B12" s="519">
        <f>B26+B19</f>
        <v>6</v>
      </c>
      <c r="C12" s="520">
        <f>C26+C18</f>
        <v>0</v>
      </c>
      <c r="D12" s="527">
        <f>D26+D19</f>
        <v>6</v>
      </c>
      <c r="E12" s="519">
        <f t="shared" si="1"/>
        <v>3</v>
      </c>
      <c r="F12" s="520">
        <f t="shared" si="1"/>
        <v>0</v>
      </c>
      <c r="G12" s="527">
        <f t="shared" si="1"/>
        <v>3</v>
      </c>
      <c r="H12" s="1156">
        <f t="shared" si="2"/>
        <v>9</v>
      </c>
      <c r="I12" s="1156">
        <f t="shared" si="2"/>
        <v>0</v>
      </c>
      <c r="J12" s="1157">
        <f t="shared" si="2"/>
        <v>9</v>
      </c>
      <c r="K12" s="347"/>
      <c r="L12" s="347"/>
    </row>
    <row r="13" spans="1:17" ht="27" customHeight="1" thickBot="1" x14ac:dyDescent="0.4">
      <c r="A13" s="2229" t="s">
        <v>12</v>
      </c>
      <c r="B13" s="2083">
        <f t="shared" ref="B13:G13" si="3">SUM(B8:B12)</f>
        <v>99</v>
      </c>
      <c r="C13" s="2083">
        <f t="shared" si="3"/>
        <v>19</v>
      </c>
      <c r="D13" s="2083">
        <f t="shared" si="3"/>
        <v>118</v>
      </c>
      <c r="E13" s="2083">
        <f t="shared" si="3"/>
        <v>103</v>
      </c>
      <c r="F13" s="2083">
        <f t="shared" si="3"/>
        <v>8</v>
      </c>
      <c r="G13" s="2083">
        <f t="shared" si="3"/>
        <v>111</v>
      </c>
      <c r="H13" s="2083">
        <f>SUM(H9:H12)</f>
        <v>202</v>
      </c>
      <c r="I13" s="2083">
        <f>SUM(I9:I12)</f>
        <v>27</v>
      </c>
      <c r="J13" s="1027">
        <f>SUM(J9:J12)</f>
        <v>229</v>
      </c>
      <c r="K13" s="347"/>
      <c r="L13" s="347"/>
    </row>
    <row r="14" spans="1:17" ht="31.5" customHeight="1" thickBot="1" x14ac:dyDescent="0.4">
      <c r="A14" s="2229" t="s">
        <v>23</v>
      </c>
      <c r="B14" s="1139"/>
      <c r="C14" s="2163"/>
      <c r="D14" s="2204"/>
      <c r="E14" s="1139"/>
      <c r="F14" s="2163"/>
      <c r="G14" s="2204"/>
      <c r="H14" s="1149"/>
      <c r="I14" s="2163"/>
      <c r="J14" s="2164"/>
      <c r="K14" s="347"/>
      <c r="L14" s="347"/>
    </row>
    <row r="15" spans="1:17" ht="24.95" customHeight="1" thickBot="1" x14ac:dyDescent="0.4">
      <c r="A15" s="2230" t="s">
        <v>11</v>
      </c>
      <c r="B15" s="1139"/>
      <c r="C15" s="1140"/>
      <c r="D15" s="2162"/>
      <c r="E15" s="1139"/>
      <c r="F15" s="1140"/>
      <c r="G15" s="2162"/>
      <c r="H15" s="1149"/>
      <c r="I15" s="1119"/>
      <c r="J15" s="2207"/>
      <c r="K15" s="8"/>
      <c r="L15" s="8"/>
    </row>
    <row r="16" spans="1:17" ht="25.5" customHeight="1" x14ac:dyDescent="0.35">
      <c r="A16" s="915" t="s">
        <v>36</v>
      </c>
      <c r="B16" s="1151">
        <v>25</v>
      </c>
      <c r="C16" s="1151">
        <v>6</v>
      </c>
      <c r="D16" s="1152">
        <f>SUM(B16:C16)</f>
        <v>31</v>
      </c>
      <c r="E16" s="1151">
        <v>30</v>
      </c>
      <c r="F16" s="1151">
        <v>1</v>
      </c>
      <c r="G16" s="1152">
        <f>SUM(E16:F16)</f>
        <v>31</v>
      </c>
      <c r="H16" s="1154">
        <f t="shared" ref="H16:J20" si="4">B16+E16</f>
        <v>55</v>
      </c>
      <c r="I16" s="1154">
        <f t="shared" si="4"/>
        <v>7</v>
      </c>
      <c r="J16" s="1155">
        <f t="shared" si="4"/>
        <v>62</v>
      </c>
      <c r="K16" s="355"/>
      <c r="L16" s="355"/>
    </row>
    <row r="17" spans="1:12" ht="30" customHeight="1" x14ac:dyDescent="0.35">
      <c r="A17" s="915" t="s">
        <v>37</v>
      </c>
      <c r="B17" s="677">
        <v>66</v>
      </c>
      <c r="C17" s="677">
        <v>12</v>
      </c>
      <c r="D17" s="867">
        <f>SUM(B17:C17)</f>
        <v>78</v>
      </c>
      <c r="E17" s="677">
        <v>69</v>
      </c>
      <c r="F17" s="677">
        <v>7</v>
      </c>
      <c r="G17" s="867">
        <f>SUM(E17:F17)</f>
        <v>76</v>
      </c>
      <c r="H17" s="1156">
        <f t="shared" si="4"/>
        <v>135</v>
      </c>
      <c r="I17" s="1156">
        <f t="shared" si="4"/>
        <v>19</v>
      </c>
      <c r="J17" s="1157">
        <f t="shared" si="4"/>
        <v>154</v>
      </c>
      <c r="K17" s="355"/>
      <c r="L17" s="355"/>
    </row>
    <row r="18" spans="1:12" ht="24.95" hidden="1" customHeight="1" x14ac:dyDescent="0.35">
      <c r="A18" s="915" t="s">
        <v>38</v>
      </c>
      <c r="B18" s="677"/>
      <c r="C18" s="677"/>
      <c r="D18" s="867">
        <f>SUM(B18:C18)</f>
        <v>0</v>
      </c>
      <c r="E18" s="677"/>
      <c r="F18" s="677"/>
      <c r="G18" s="867">
        <f>SUM(E18:F18)</f>
        <v>0</v>
      </c>
      <c r="H18" s="1156">
        <f t="shared" si="4"/>
        <v>0</v>
      </c>
      <c r="I18" s="1156">
        <f t="shared" si="4"/>
        <v>0</v>
      </c>
      <c r="J18" s="1157">
        <f t="shared" si="4"/>
        <v>0</v>
      </c>
      <c r="K18" s="355"/>
      <c r="L18" s="355"/>
    </row>
    <row r="19" spans="1:12" ht="32.25" customHeight="1" thickBot="1" x14ac:dyDescent="0.4">
      <c r="A19" s="915" t="s">
        <v>39</v>
      </c>
      <c r="B19" s="677">
        <v>6</v>
      </c>
      <c r="C19" s="677"/>
      <c r="D19" s="867">
        <f>SUM(B19:C19)</f>
        <v>6</v>
      </c>
      <c r="E19" s="677">
        <v>3</v>
      </c>
      <c r="F19" s="677"/>
      <c r="G19" s="867">
        <f>SUM(E19:F19)</f>
        <v>3</v>
      </c>
      <c r="H19" s="1156">
        <f t="shared" si="4"/>
        <v>9</v>
      </c>
      <c r="I19" s="1156">
        <f t="shared" si="4"/>
        <v>0</v>
      </c>
      <c r="J19" s="1157">
        <f t="shared" si="4"/>
        <v>9</v>
      </c>
      <c r="K19" s="355"/>
      <c r="L19" s="355"/>
    </row>
    <row r="20" spans="1:12" ht="43.5" hidden="1" customHeight="1" thickBot="1" x14ac:dyDescent="0.4">
      <c r="A20" s="587"/>
      <c r="B20" s="868">
        <v>0</v>
      </c>
      <c r="C20" s="940">
        <v>0</v>
      </c>
      <c r="D20" s="1153">
        <f>SUM(B20:C20)</f>
        <v>0</v>
      </c>
      <c r="E20" s="868">
        <v>0</v>
      </c>
      <c r="F20" s="940">
        <v>0</v>
      </c>
      <c r="G20" s="1153">
        <f>SUM(E20:F20)</f>
        <v>0</v>
      </c>
      <c r="H20" s="1156">
        <f t="shared" si="4"/>
        <v>0</v>
      </c>
      <c r="I20" s="1156">
        <f t="shared" si="4"/>
        <v>0</v>
      </c>
      <c r="J20" s="1157">
        <f t="shared" si="4"/>
        <v>0</v>
      </c>
      <c r="K20" s="11"/>
      <c r="L20" s="11"/>
    </row>
    <row r="21" spans="1:12" ht="24.95" customHeight="1" thickBot="1" x14ac:dyDescent="0.4">
      <c r="A21" s="2079" t="s">
        <v>8</v>
      </c>
      <c r="B21" s="2208">
        <f>SUM(B16:B20)</f>
        <v>97</v>
      </c>
      <c r="C21" s="2208">
        <f t="shared" ref="C21:J21" si="5">SUM(C16:C20)</f>
        <v>18</v>
      </c>
      <c r="D21" s="2208">
        <f t="shared" si="5"/>
        <v>115</v>
      </c>
      <c r="E21" s="2208">
        <f t="shared" si="5"/>
        <v>102</v>
      </c>
      <c r="F21" s="2208">
        <f t="shared" si="5"/>
        <v>8</v>
      </c>
      <c r="G21" s="1035">
        <f t="shared" si="5"/>
        <v>110</v>
      </c>
      <c r="H21" s="2208">
        <f>SUM(H16:H20)</f>
        <v>199</v>
      </c>
      <c r="I21" s="2208">
        <f>SUM(I16:I20)</f>
        <v>26</v>
      </c>
      <c r="J21" s="1035">
        <f t="shared" si="5"/>
        <v>225</v>
      </c>
      <c r="K21" s="11"/>
      <c r="L21" s="11"/>
    </row>
    <row r="22" spans="1:12" ht="31.5" customHeight="1" thickBot="1" x14ac:dyDescent="0.4">
      <c r="A22" s="2231" t="s">
        <v>25</v>
      </c>
      <c r="B22" s="2166"/>
      <c r="C22" s="2168"/>
      <c r="D22" s="2216"/>
      <c r="E22" s="2166"/>
      <c r="F22" s="2168"/>
      <c r="G22" s="2217"/>
      <c r="H22" s="1158"/>
      <c r="I22" s="1159"/>
      <c r="J22" s="2232"/>
      <c r="K22" s="355"/>
      <c r="L22" s="355"/>
    </row>
    <row r="23" spans="1:12" ht="24.95" hidden="1" customHeight="1" thickBot="1" x14ac:dyDescent="0.4">
      <c r="A23" s="915" t="s">
        <v>36</v>
      </c>
      <c r="B23" s="981"/>
      <c r="C23" s="982"/>
      <c r="D23" s="890">
        <f>SUM(B23:C23)</f>
        <v>0</v>
      </c>
      <c r="E23" s="315"/>
      <c r="F23" s="983"/>
      <c r="G23" s="890">
        <f>SUM(E23:F23)</f>
        <v>0</v>
      </c>
      <c r="H23" s="1154">
        <f t="shared" ref="H23:J27" si="6">B23+E23</f>
        <v>0</v>
      </c>
      <c r="I23" s="1160">
        <f t="shared" si="6"/>
        <v>0</v>
      </c>
      <c r="J23" s="1155">
        <f t="shared" si="6"/>
        <v>0</v>
      </c>
      <c r="K23" s="355"/>
      <c r="L23" s="355"/>
    </row>
    <row r="24" spans="1:12" ht="24.75" customHeight="1" thickBot="1" x14ac:dyDescent="0.4">
      <c r="A24" s="915" t="s">
        <v>37</v>
      </c>
      <c r="B24" s="519">
        <v>2</v>
      </c>
      <c r="C24" s="520">
        <v>1</v>
      </c>
      <c r="D24" s="867">
        <f>SUM(B24:C24)</f>
        <v>3</v>
      </c>
      <c r="E24" s="677">
        <v>1</v>
      </c>
      <c r="F24" s="527"/>
      <c r="G24" s="867">
        <f>SUM(E24:F24)</f>
        <v>1</v>
      </c>
      <c r="H24" s="1161">
        <f t="shared" si="6"/>
        <v>3</v>
      </c>
      <c r="I24" s="1162">
        <f t="shared" si="6"/>
        <v>1</v>
      </c>
      <c r="J24" s="1163">
        <f t="shared" si="6"/>
        <v>4</v>
      </c>
      <c r="K24" s="355"/>
      <c r="L24" s="355"/>
    </row>
    <row r="25" spans="1:12" ht="24.95" hidden="1" customHeight="1" x14ac:dyDescent="0.35">
      <c r="A25" s="915" t="s">
        <v>38</v>
      </c>
      <c r="B25" s="519"/>
      <c r="C25" s="520"/>
      <c r="D25" s="867">
        <f>SUM(B25:C25)</f>
        <v>0</v>
      </c>
      <c r="E25" s="677"/>
      <c r="F25" s="527"/>
      <c r="G25" s="867">
        <f>SUM(E25:F25)</f>
        <v>0</v>
      </c>
      <c r="H25" s="1161">
        <f t="shared" si="6"/>
        <v>0</v>
      </c>
      <c r="I25" s="1162">
        <f t="shared" si="6"/>
        <v>0</v>
      </c>
      <c r="J25" s="1163">
        <f t="shared" si="6"/>
        <v>0</v>
      </c>
      <c r="K25" s="11"/>
      <c r="L25" s="11"/>
    </row>
    <row r="26" spans="1:12" ht="32.25" hidden="1" customHeight="1" x14ac:dyDescent="0.35">
      <c r="A26" s="915" t="s">
        <v>39</v>
      </c>
      <c r="B26" s="519"/>
      <c r="C26" s="520"/>
      <c r="D26" s="867">
        <f>SUM(B26:C26)</f>
        <v>0</v>
      </c>
      <c r="E26" s="677"/>
      <c r="F26" s="527"/>
      <c r="G26" s="867">
        <f>SUM(E26:F26)</f>
        <v>0</v>
      </c>
      <c r="H26" s="1161">
        <f t="shared" si="6"/>
        <v>0</v>
      </c>
      <c r="I26" s="1162">
        <f t="shared" si="6"/>
        <v>0</v>
      </c>
      <c r="J26" s="1163">
        <f t="shared" si="6"/>
        <v>0</v>
      </c>
      <c r="K26" s="12"/>
      <c r="L26" s="12"/>
    </row>
    <row r="27" spans="1:12" ht="29.25" hidden="1" customHeight="1" thickBot="1" x14ac:dyDescent="0.4">
      <c r="A27" s="587"/>
      <c r="B27" s="519">
        <v>0</v>
      </c>
      <c r="C27" s="520">
        <v>0</v>
      </c>
      <c r="D27" s="867">
        <f>SUM(B27:C27)</f>
        <v>0</v>
      </c>
      <c r="E27" s="677">
        <v>0</v>
      </c>
      <c r="F27" s="527">
        <v>0</v>
      </c>
      <c r="G27" s="867">
        <f>SUM(E27:F27)</f>
        <v>0</v>
      </c>
      <c r="H27" s="1164">
        <f t="shared" si="6"/>
        <v>0</v>
      </c>
      <c r="I27" s="1165">
        <f t="shared" si="6"/>
        <v>0</v>
      </c>
      <c r="J27" s="1166">
        <f t="shared" si="6"/>
        <v>0</v>
      </c>
      <c r="K27" s="11"/>
      <c r="L27" s="11"/>
    </row>
    <row r="28" spans="1:12" ht="32.25" customHeight="1" thickBot="1" x14ac:dyDescent="0.4">
      <c r="A28" s="2079" t="s">
        <v>13</v>
      </c>
      <c r="B28" s="2122">
        <f t="shared" ref="B28:J28" si="7">SUM(B23:B27)</f>
        <v>2</v>
      </c>
      <c r="C28" s="2122">
        <f t="shared" si="7"/>
        <v>1</v>
      </c>
      <c r="D28" s="2122">
        <f t="shared" si="7"/>
        <v>3</v>
      </c>
      <c r="E28" s="2122">
        <f t="shared" si="7"/>
        <v>1</v>
      </c>
      <c r="F28" s="2122">
        <f t="shared" si="7"/>
        <v>0</v>
      </c>
      <c r="G28" s="2122">
        <f t="shared" si="7"/>
        <v>1</v>
      </c>
      <c r="H28" s="2122">
        <f t="shared" si="7"/>
        <v>3</v>
      </c>
      <c r="I28" s="2122">
        <f t="shared" si="7"/>
        <v>1</v>
      </c>
      <c r="J28" s="1035">
        <f t="shared" si="7"/>
        <v>4</v>
      </c>
      <c r="K28" s="355"/>
      <c r="L28" s="355"/>
    </row>
    <row r="29" spans="1:12" ht="28.5" customHeight="1" thickBot="1" x14ac:dyDescent="0.4">
      <c r="A29" s="2124" t="s">
        <v>10</v>
      </c>
      <c r="B29" s="2083">
        <f>B21</f>
        <v>97</v>
      </c>
      <c r="C29" s="2083">
        <f t="shared" ref="C29:J29" si="8">C21</f>
        <v>18</v>
      </c>
      <c r="D29" s="2083">
        <f t="shared" si="8"/>
        <v>115</v>
      </c>
      <c r="E29" s="2083">
        <f t="shared" si="8"/>
        <v>102</v>
      </c>
      <c r="F29" s="2083">
        <f t="shared" si="8"/>
        <v>8</v>
      </c>
      <c r="G29" s="2126">
        <f t="shared" si="8"/>
        <v>110</v>
      </c>
      <c r="H29" s="2126">
        <f t="shared" si="8"/>
        <v>199</v>
      </c>
      <c r="I29" s="2126">
        <f t="shared" si="8"/>
        <v>26</v>
      </c>
      <c r="J29" s="1027">
        <f t="shared" si="8"/>
        <v>225</v>
      </c>
      <c r="K29" s="14"/>
      <c r="L29" s="14"/>
    </row>
    <row r="30" spans="1:12" ht="29.25" customHeight="1" thickBot="1" x14ac:dyDescent="0.4">
      <c r="A30" s="2124" t="s">
        <v>14</v>
      </c>
      <c r="B30" s="2083">
        <f t="shared" ref="B30:J30" si="9">B28</f>
        <v>2</v>
      </c>
      <c r="C30" s="2083">
        <f t="shared" si="9"/>
        <v>1</v>
      </c>
      <c r="D30" s="2083">
        <f t="shared" si="9"/>
        <v>3</v>
      </c>
      <c r="E30" s="2083">
        <f t="shared" si="9"/>
        <v>1</v>
      </c>
      <c r="F30" s="2083">
        <f t="shared" si="9"/>
        <v>0</v>
      </c>
      <c r="G30" s="2126">
        <f t="shared" si="9"/>
        <v>1</v>
      </c>
      <c r="H30" s="2126">
        <f t="shared" si="9"/>
        <v>3</v>
      </c>
      <c r="I30" s="2126">
        <f t="shared" si="9"/>
        <v>1</v>
      </c>
      <c r="J30" s="1027">
        <f t="shared" si="9"/>
        <v>4</v>
      </c>
      <c r="K30" s="356"/>
      <c r="L30" s="356"/>
    </row>
    <row r="31" spans="1:12" ht="32.25" customHeight="1" thickBot="1" x14ac:dyDescent="0.4">
      <c r="A31" s="2233" t="s">
        <v>15</v>
      </c>
      <c r="B31" s="2234">
        <f t="shared" ref="B31:J31" si="10">SUM(B29:B30)</f>
        <v>99</v>
      </c>
      <c r="C31" s="2234">
        <f t="shared" si="10"/>
        <v>19</v>
      </c>
      <c r="D31" s="2234">
        <f t="shared" si="10"/>
        <v>118</v>
      </c>
      <c r="E31" s="2234">
        <f t="shared" si="10"/>
        <v>103</v>
      </c>
      <c r="F31" s="2234">
        <f t="shared" si="10"/>
        <v>8</v>
      </c>
      <c r="G31" s="2235">
        <f t="shared" si="10"/>
        <v>111</v>
      </c>
      <c r="H31" s="2235">
        <f t="shared" si="10"/>
        <v>202</v>
      </c>
      <c r="I31" s="2235">
        <f t="shared" si="10"/>
        <v>27</v>
      </c>
      <c r="J31" s="2236">
        <f t="shared" si="10"/>
        <v>229</v>
      </c>
      <c r="K31" s="356"/>
      <c r="L31" s="356"/>
    </row>
    <row r="32" spans="1:12" ht="28.5" customHeight="1" x14ac:dyDescent="0.35">
      <c r="A32" s="355"/>
      <c r="B32" s="356"/>
      <c r="C32" s="356"/>
      <c r="D32" s="356"/>
      <c r="E32" s="356"/>
      <c r="F32" s="356"/>
      <c r="G32" s="356"/>
      <c r="H32" s="356"/>
      <c r="I32" s="356"/>
      <c r="J32" s="356"/>
      <c r="K32" s="356"/>
      <c r="L32" s="356"/>
    </row>
    <row r="33" spans="1:13" ht="25.5" hidden="1" customHeight="1" x14ac:dyDescent="0.35">
      <c r="A33" s="355"/>
      <c r="B33" s="356"/>
      <c r="C33" s="356"/>
      <c r="D33" s="356"/>
      <c r="E33" s="356"/>
      <c r="F33" s="356"/>
      <c r="G33" s="356"/>
      <c r="H33" s="356"/>
      <c r="I33" s="356"/>
      <c r="J33" s="356"/>
      <c r="K33" s="357"/>
    </row>
    <row r="34" spans="1:13" x14ac:dyDescent="0.35">
      <c r="A34" s="3395"/>
      <c r="B34" s="3395"/>
      <c r="C34" s="3395"/>
      <c r="D34" s="3395"/>
      <c r="E34" s="3395"/>
      <c r="F34" s="3395"/>
      <c r="G34" s="3395"/>
      <c r="H34" s="3395"/>
      <c r="I34" s="3395"/>
      <c r="J34" s="3395"/>
      <c r="K34" s="3395"/>
      <c r="L34" s="3395"/>
      <c r="M34" s="3395"/>
    </row>
    <row r="35" spans="1:13" x14ac:dyDescent="0.35">
      <c r="B35" s="357"/>
      <c r="C35" s="357"/>
      <c r="D35" s="357"/>
      <c r="E35" s="357"/>
      <c r="F35" s="357"/>
      <c r="G35" s="357"/>
      <c r="H35" s="357"/>
      <c r="I35" s="357"/>
      <c r="J35" s="357"/>
      <c r="K35" s="357"/>
      <c r="L35" s="357"/>
      <c r="M35" s="357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60" zoomScaleNormal="60" workbookViewId="0">
      <selection activeCell="J17" sqref="J17"/>
    </sheetView>
  </sheetViews>
  <sheetFormatPr defaultRowHeight="25.5" x14ac:dyDescent="0.35"/>
  <cols>
    <col min="1" max="1" width="72.28515625" style="354" customWidth="1"/>
    <col min="2" max="2" width="13.85546875" style="354" customWidth="1"/>
    <col min="3" max="3" width="14" style="354" customWidth="1"/>
    <col min="4" max="4" width="11" style="354" customWidth="1"/>
    <col min="5" max="5" width="14.140625" style="354" customWidth="1"/>
    <col min="6" max="6" width="14" style="354" customWidth="1"/>
    <col min="7" max="7" width="9.5703125" style="354" customWidth="1"/>
    <col min="8" max="8" width="14.7109375" style="354" customWidth="1"/>
    <col min="9" max="9" width="15.85546875" style="354" customWidth="1"/>
    <col min="10" max="10" width="9.5703125" style="354" customWidth="1"/>
    <col min="11" max="11" width="14.28515625" style="354" customWidth="1"/>
    <col min="12" max="12" width="15.7109375" style="354" customWidth="1"/>
    <col min="13" max="15" width="10.7109375" style="354" customWidth="1"/>
    <col min="16" max="16" width="9.140625" style="354"/>
    <col min="17" max="17" width="12.85546875" style="354" customWidth="1"/>
    <col min="18" max="18" width="23.42578125" style="354" customWidth="1"/>
    <col min="19" max="20" width="9.140625" style="354"/>
    <col min="21" max="21" width="10.5703125" style="354" bestFit="1" customWidth="1"/>
    <col min="22" max="22" width="11.28515625" style="354" customWidth="1"/>
    <col min="23" max="256" width="9.140625" style="354"/>
    <col min="257" max="257" width="72.28515625" style="354" customWidth="1"/>
    <col min="258" max="258" width="13.85546875" style="354" customWidth="1"/>
    <col min="259" max="259" width="12.140625" style="354" customWidth="1"/>
    <col min="260" max="260" width="11" style="354" customWidth="1"/>
    <col min="261" max="261" width="14.140625" style="354" customWidth="1"/>
    <col min="262" max="262" width="11.85546875" style="354" customWidth="1"/>
    <col min="263" max="263" width="9.5703125" style="354" customWidth="1"/>
    <col min="264" max="264" width="14.7109375" style="354" customWidth="1"/>
    <col min="265" max="266" width="9.5703125" style="354" customWidth="1"/>
    <col min="267" max="267" width="14.28515625" style="354" customWidth="1"/>
    <col min="268" max="268" width="13.140625" style="354" customWidth="1"/>
    <col min="269" max="271" width="10.7109375" style="354" customWidth="1"/>
    <col min="272" max="272" width="9.140625" style="354"/>
    <col min="273" max="273" width="12.85546875" style="354" customWidth="1"/>
    <col min="274" max="274" width="23.42578125" style="354" customWidth="1"/>
    <col min="275" max="276" width="9.140625" style="354"/>
    <col min="277" max="277" width="10.5703125" style="354" bestFit="1" customWidth="1"/>
    <col min="278" max="278" width="11.28515625" style="354" customWidth="1"/>
    <col min="279" max="512" width="9.140625" style="354"/>
    <col min="513" max="513" width="72.28515625" style="354" customWidth="1"/>
    <col min="514" max="514" width="13.85546875" style="354" customWidth="1"/>
    <col min="515" max="515" width="12.140625" style="354" customWidth="1"/>
    <col min="516" max="516" width="11" style="354" customWidth="1"/>
    <col min="517" max="517" width="14.140625" style="354" customWidth="1"/>
    <col min="518" max="518" width="11.85546875" style="354" customWidth="1"/>
    <col min="519" max="519" width="9.5703125" style="354" customWidth="1"/>
    <col min="520" max="520" width="14.7109375" style="354" customWidth="1"/>
    <col min="521" max="522" width="9.5703125" style="354" customWidth="1"/>
    <col min="523" max="523" width="14.28515625" style="354" customWidth="1"/>
    <col min="524" max="524" width="13.140625" style="354" customWidth="1"/>
    <col min="525" max="527" width="10.7109375" style="354" customWidth="1"/>
    <col min="528" max="528" width="9.140625" style="354"/>
    <col min="529" max="529" width="12.85546875" style="354" customWidth="1"/>
    <col min="530" max="530" width="23.42578125" style="354" customWidth="1"/>
    <col min="531" max="532" width="9.140625" style="354"/>
    <col min="533" max="533" width="10.5703125" style="354" bestFit="1" customWidth="1"/>
    <col min="534" max="534" width="11.28515625" style="354" customWidth="1"/>
    <col min="535" max="768" width="9.140625" style="354"/>
    <col min="769" max="769" width="72.28515625" style="354" customWidth="1"/>
    <col min="770" max="770" width="13.85546875" style="354" customWidth="1"/>
    <col min="771" max="771" width="12.140625" style="354" customWidth="1"/>
    <col min="772" max="772" width="11" style="354" customWidth="1"/>
    <col min="773" max="773" width="14.140625" style="354" customWidth="1"/>
    <col min="774" max="774" width="11.85546875" style="354" customWidth="1"/>
    <col min="775" max="775" width="9.5703125" style="354" customWidth="1"/>
    <col min="776" max="776" width="14.7109375" style="354" customWidth="1"/>
    <col min="777" max="778" width="9.5703125" style="354" customWidth="1"/>
    <col min="779" max="779" width="14.28515625" style="354" customWidth="1"/>
    <col min="780" max="780" width="13.140625" style="354" customWidth="1"/>
    <col min="781" max="783" width="10.7109375" style="354" customWidth="1"/>
    <col min="784" max="784" width="9.140625" style="354"/>
    <col min="785" max="785" width="12.85546875" style="354" customWidth="1"/>
    <col min="786" max="786" width="23.42578125" style="354" customWidth="1"/>
    <col min="787" max="788" width="9.140625" style="354"/>
    <col min="789" max="789" width="10.5703125" style="354" bestFit="1" customWidth="1"/>
    <col min="790" max="790" width="11.28515625" style="354" customWidth="1"/>
    <col min="791" max="1024" width="9.140625" style="354"/>
    <col min="1025" max="1025" width="72.28515625" style="354" customWidth="1"/>
    <col min="1026" max="1026" width="13.85546875" style="354" customWidth="1"/>
    <col min="1027" max="1027" width="12.140625" style="354" customWidth="1"/>
    <col min="1028" max="1028" width="11" style="354" customWidth="1"/>
    <col min="1029" max="1029" width="14.140625" style="354" customWidth="1"/>
    <col min="1030" max="1030" width="11.85546875" style="354" customWidth="1"/>
    <col min="1031" max="1031" width="9.5703125" style="354" customWidth="1"/>
    <col min="1032" max="1032" width="14.7109375" style="354" customWidth="1"/>
    <col min="1033" max="1034" width="9.5703125" style="354" customWidth="1"/>
    <col min="1035" max="1035" width="14.28515625" style="354" customWidth="1"/>
    <col min="1036" max="1036" width="13.140625" style="354" customWidth="1"/>
    <col min="1037" max="1039" width="10.7109375" style="354" customWidth="1"/>
    <col min="1040" max="1040" width="9.140625" style="354"/>
    <col min="1041" max="1041" width="12.85546875" style="354" customWidth="1"/>
    <col min="1042" max="1042" width="23.42578125" style="354" customWidth="1"/>
    <col min="1043" max="1044" width="9.140625" style="354"/>
    <col min="1045" max="1045" width="10.5703125" style="354" bestFit="1" customWidth="1"/>
    <col min="1046" max="1046" width="11.28515625" style="354" customWidth="1"/>
    <col min="1047" max="1280" width="9.140625" style="354"/>
    <col min="1281" max="1281" width="72.28515625" style="354" customWidth="1"/>
    <col min="1282" max="1282" width="13.85546875" style="354" customWidth="1"/>
    <col min="1283" max="1283" width="12.140625" style="354" customWidth="1"/>
    <col min="1284" max="1284" width="11" style="354" customWidth="1"/>
    <col min="1285" max="1285" width="14.140625" style="354" customWidth="1"/>
    <col min="1286" max="1286" width="11.85546875" style="354" customWidth="1"/>
    <col min="1287" max="1287" width="9.5703125" style="354" customWidth="1"/>
    <col min="1288" max="1288" width="14.7109375" style="354" customWidth="1"/>
    <col min="1289" max="1290" width="9.5703125" style="354" customWidth="1"/>
    <col min="1291" max="1291" width="14.28515625" style="354" customWidth="1"/>
    <col min="1292" max="1292" width="13.140625" style="354" customWidth="1"/>
    <col min="1293" max="1295" width="10.7109375" style="354" customWidth="1"/>
    <col min="1296" max="1296" width="9.140625" style="354"/>
    <col min="1297" max="1297" width="12.85546875" style="354" customWidth="1"/>
    <col min="1298" max="1298" width="23.42578125" style="354" customWidth="1"/>
    <col min="1299" max="1300" width="9.140625" style="354"/>
    <col min="1301" max="1301" width="10.5703125" style="354" bestFit="1" customWidth="1"/>
    <col min="1302" max="1302" width="11.28515625" style="354" customWidth="1"/>
    <col min="1303" max="1536" width="9.140625" style="354"/>
    <col min="1537" max="1537" width="72.28515625" style="354" customWidth="1"/>
    <col min="1538" max="1538" width="13.85546875" style="354" customWidth="1"/>
    <col min="1539" max="1539" width="12.140625" style="354" customWidth="1"/>
    <col min="1540" max="1540" width="11" style="354" customWidth="1"/>
    <col min="1541" max="1541" width="14.140625" style="354" customWidth="1"/>
    <col min="1542" max="1542" width="11.85546875" style="354" customWidth="1"/>
    <col min="1543" max="1543" width="9.5703125" style="354" customWidth="1"/>
    <col min="1544" max="1544" width="14.7109375" style="354" customWidth="1"/>
    <col min="1545" max="1546" width="9.5703125" style="354" customWidth="1"/>
    <col min="1547" max="1547" width="14.28515625" style="354" customWidth="1"/>
    <col min="1548" max="1548" width="13.140625" style="354" customWidth="1"/>
    <col min="1549" max="1551" width="10.7109375" style="354" customWidth="1"/>
    <col min="1552" max="1552" width="9.140625" style="354"/>
    <col min="1553" max="1553" width="12.85546875" style="354" customWidth="1"/>
    <col min="1554" max="1554" width="23.42578125" style="354" customWidth="1"/>
    <col min="1555" max="1556" width="9.140625" style="354"/>
    <col min="1557" max="1557" width="10.5703125" style="354" bestFit="1" customWidth="1"/>
    <col min="1558" max="1558" width="11.28515625" style="354" customWidth="1"/>
    <col min="1559" max="1792" width="9.140625" style="354"/>
    <col min="1793" max="1793" width="72.28515625" style="354" customWidth="1"/>
    <col min="1794" max="1794" width="13.85546875" style="354" customWidth="1"/>
    <col min="1795" max="1795" width="12.140625" style="354" customWidth="1"/>
    <col min="1796" max="1796" width="11" style="354" customWidth="1"/>
    <col min="1797" max="1797" width="14.140625" style="354" customWidth="1"/>
    <col min="1798" max="1798" width="11.85546875" style="354" customWidth="1"/>
    <col min="1799" max="1799" width="9.5703125" style="354" customWidth="1"/>
    <col min="1800" max="1800" width="14.7109375" style="354" customWidth="1"/>
    <col min="1801" max="1802" width="9.5703125" style="354" customWidth="1"/>
    <col min="1803" max="1803" width="14.28515625" style="354" customWidth="1"/>
    <col min="1804" max="1804" width="13.140625" style="354" customWidth="1"/>
    <col min="1805" max="1807" width="10.7109375" style="354" customWidth="1"/>
    <col min="1808" max="1808" width="9.140625" style="354"/>
    <col min="1809" max="1809" width="12.85546875" style="354" customWidth="1"/>
    <col min="1810" max="1810" width="23.42578125" style="354" customWidth="1"/>
    <col min="1811" max="1812" width="9.140625" style="354"/>
    <col min="1813" max="1813" width="10.5703125" style="354" bestFit="1" customWidth="1"/>
    <col min="1814" max="1814" width="11.28515625" style="354" customWidth="1"/>
    <col min="1815" max="2048" width="9.140625" style="354"/>
    <col min="2049" max="2049" width="72.28515625" style="354" customWidth="1"/>
    <col min="2050" max="2050" width="13.85546875" style="354" customWidth="1"/>
    <col min="2051" max="2051" width="12.140625" style="354" customWidth="1"/>
    <col min="2052" max="2052" width="11" style="354" customWidth="1"/>
    <col min="2053" max="2053" width="14.140625" style="354" customWidth="1"/>
    <col min="2054" max="2054" width="11.85546875" style="354" customWidth="1"/>
    <col min="2055" max="2055" width="9.5703125" style="354" customWidth="1"/>
    <col min="2056" max="2056" width="14.7109375" style="354" customWidth="1"/>
    <col min="2057" max="2058" width="9.5703125" style="354" customWidth="1"/>
    <col min="2059" max="2059" width="14.28515625" style="354" customWidth="1"/>
    <col min="2060" max="2060" width="13.140625" style="354" customWidth="1"/>
    <col min="2061" max="2063" width="10.7109375" style="354" customWidth="1"/>
    <col min="2064" max="2064" width="9.140625" style="354"/>
    <col min="2065" max="2065" width="12.85546875" style="354" customWidth="1"/>
    <col min="2066" max="2066" width="23.42578125" style="354" customWidth="1"/>
    <col min="2067" max="2068" width="9.140625" style="354"/>
    <col min="2069" max="2069" width="10.5703125" style="354" bestFit="1" customWidth="1"/>
    <col min="2070" max="2070" width="11.28515625" style="354" customWidth="1"/>
    <col min="2071" max="2304" width="9.140625" style="354"/>
    <col min="2305" max="2305" width="72.28515625" style="354" customWidth="1"/>
    <col min="2306" max="2306" width="13.85546875" style="354" customWidth="1"/>
    <col min="2307" max="2307" width="12.140625" style="354" customWidth="1"/>
    <col min="2308" max="2308" width="11" style="354" customWidth="1"/>
    <col min="2309" max="2309" width="14.140625" style="354" customWidth="1"/>
    <col min="2310" max="2310" width="11.85546875" style="354" customWidth="1"/>
    <col min="2311" max="2311" width="9.5703125" style="354" customWidth="1"/>
    <col min="2312" max="2312" width="14.7109375" style="354" customWidth="1"/>
    <col min="2313" max="2314" width="9.5703125" style="354" customWidth="1"/>
    <col min="2315" max="2315" width="14.28515625" style="354" customWidth="1"/>
    <col min="2316" max="2316" width="13.140625" style="354" customWidth="1"/>
    <col min="2317" max="2319" width="10.7109375" style="354" customWidth="1"/>
    <col min="2320" max="2320" width="9.140625" style="354"/>
    <col min="2321" max="2321" width="12.85546875" style="354" customWidth="1"/>
    <col min="2322" max="2322" width="23.42578125" style="354" customWidth="1"/>
    <col min="2323" max="2324" width="9.140625" style="354"/>
    <col min="2325" max="2325" width="10.5703125" style="354" bestFit="1" customWidth="1"/>
    <col min="2326" max="2326" width="11.28515625" style="354" customWidth="1"/>
    <col min="2327" max="2560" width="9.140625" style="354"/>
    <col min="2561" max="2561" width="72.28515625" style="354" customWidth="1"/>
    <col min="2562" max="2562" width="13.85546875" style="354" customWidth="1"/>
    <col min="2563" max="2563" width="12.140625" style="354" customWidth="1"/>
    <col min="2564" max="2564" width="11" style="354" customWidth="1"/>
    <col min="2565" max="2565" width="14.140625" style="354" customWidth="1"/>
    <col min="2566" max="2566" width="11.85546875" style="354" customWidth="1"/>
    <col min="2567" max="2567" width="9.5703125" style="354" customWidth="1"/>
    <col min="2568" max="2568" width="14.7109375" style="354" customWidth="1"/>
    <col min="2569" max="2570" width="9.5703125" style="354" customWidth="1"/>
    <col min="2571" max="2571" width="14.28515625" style="354" customWidth="1"/>
    <col min="2572" max="2572" width="13.140625" style="354" customWidth="1"/>
    <col min="2573" max="2575" width="10.7109375" style="354" customWidth="1"/>
    <col min="2576" max="2576" width="9.140625" style="354"/>
    <col min="2577" max="2577" width="12.85546875" style="354" customWidth="1"/>
    <col min="2578" max="2578" width="23.42578125" style="354" customWidth="1"/>
    <col min="2579" max="2580" width="9.140625" style="354"/>
    <col min="2581" max="2581" width="10.5703125" style="354" bestFit="1" customWidth="1"/>
    <col min="2582" max="2582" width="11.28515625" style="354" customWidth="1"/>
    <col min="2583" max="2816" width="9.140625" style="354"/>
    <col min="2817" max="2817" width="72.28515625" style="354" customWidth="1"/>
    <col min="2818" max="2818" width="13.85546875" style="354" customWidth="1"/>
    <col min="2819" max="2819" width="12.140625" style="354" customWidth="1"/>
    <col min="2820" max="2820" width="11" style="354" customWidth="1"/>
    <col min="2821" max="2821" width="14.140625" style="354" customWidth="1"/>
    <col min="2822" max="2822" width="11.85546875" style="354" customWidth="1"/>
    <col min="2823" max="2823" width="9.5703125" style="354" customWidth="1"/>
    <col min="2824" max="2824" width="14.7109375" style="354" customWidth="1"/>
    <col min="2825" max="2826" width="9.5703125" style="354" customWidth="1"/>
    <col min="2827" max="2827" width="14.28515625" style="354" customWidth="1"/>
    <col min="2828" max="2828" width="13.140625" style="354" customWidth="1"/>
    <col min="2829" max="2831" width="10.7109375" style="354" customWidth="1"/>
    <col min="2832" max="2832" width="9.140625" style="354"/>
    <col min="2833" max="2833" width="12.85546875" style="354" customWidth="1"/>
    <col min="2834" max="2834" width="23.42578125" style="354" customWidth="1"/>
    <col min="2835" max="2836" width="9.140625" style="354"/>
    <col min="2837" max="2837" width="10.5703125" style="354" bestFit="1" customWidth="1"/>
    <col min="2838" max="2838" width="11.28515625" style="354" customWidth="1"/>
    <col min="2839" max="3072" width="9.140625" style="354"/>
    <col min="3073" max="3073" width="72.28515625" style="354" customWidth="1"/>
    <col min="3074" max="3074" width="13.85546875" style="354" customWidth="1"/>
    <col min="3075" max="3075" width="12.140625" style="354" customWidth="1"/>
    <col min="3076" max="3076" width="11" style="354" customWidth="1"/>
    <col min="3077" max="3077" width="14.140625" style="354" customWidth="1"/>
    <col min="3078" max="3078" width="11.85546875" style="354" customWidth="1"/>
    <col min="3079" max="3079" width="9.5703125" style="354" customWidth="1"/>
    <col min="3080" max="3080" width="14.7109375" style="354" customWidth="1"/>
    <col min="3081" max="3082" width="9.5703125" style="354" customWidth="1"/>
    <col min="3083" max="3083" width="14.28515625" style="354" customWidth="1"/>
    <col min="3084" max="3084" width="13.140625" style="354" customWidth="1"/>
    <col min="3085" max="3087" width="10.7109375" style="354" customWidth="1"/>
    <col min="3088" max="3088" width="9.140625" style="354"/>
    <col min="3089" max="3089" width="12.85546875" style="354" customWidth="1"/>
    <col min="3090" max="3090" width="23.42578125" style="354" customWidth="1"/>
    <col min="3091" max="3092" width="9.140625" style="354"/>
    <col min="3093" max="3093" width="10.5703125" style="354" bestFit="1" customWidth="1"/>
    <col min="3094" max="3094" width="11.28515625" style="354" customWidth="1"/>
    <col min="3095" max="3328" width="9.140625" style="354"/>
    <col min="3329" max="3329" width="72.28515625" style="354" customWidth="1"/>
    <col min="3330" max="3330" width="13.85546875" style="354" customWidth="1"/>
    <col min="3331" max="3331" width="12.140625" style="354" customWidth="1"/>
    <col min="3332" max="3332" width="11" style="354" customWidth="1"/>
    <col min="3333" max="3333" width="14.140625" style="354" customWidth="1"/>
    <col min="3334" max="3334" width="11.85546875" style="354" customWidth="1"/>
    <col min="3335" max="3335" width="9.5703125" style="354" customWidth="1"/>
    <col min="3336" max="3336" width="14.7109375" style="354" customWidth="1"/>
    <col min="3337" max="3338" width="9.5703125" style="354" customWidth="1"/>
    <col min="3339" max="3339" width="14.28515625" style="354" customWidth="1"/>
    <col min="3340" max="3340" width="13.140625" style="354" customWidth="1"/>
    <col min="3341" max="3343" width="10.7109375" style="354" customWidth="1"/>
    <col min="3344" max="3344" width="9.140625" style="354"/>
    <col min="3345" max="3345" width="12.85546875" style="354" customWidth="1"/>
    <col min="3346" max="3346" width="23.42578125" style="354" customWidth="1"/>
    <col min="3347" max="3348" width="9.140625" style="354"/>
    <col min="3349" max="3349" width="10.5703125" style="354" bestFit="1" customWidth="1"/>
    <col min="3350" max="3350" width="11.28515625" style="354" customWidth="1"/>
    <col min="3351" max="3584" width="9.140625" style="354"/>
    <col min="3585" max="3585" width="72.28515625" style="354" customWidth="1"/>
    <col min="3586" max="3586" width="13.85546875" style="354" customWidth="1"/>
    <col min="3587" max="3587" width="12.140625" style="354" customWidth="1"/>
    <col min="3588" max="3588" width="11" style="354" customWidth="1"/>
    <col min="3589" max="3589" width="14.140625" style="354" customWidth="1"/>
    <col min="3590" max="3590" width="11.85546875" style="354" customWidth="1"/>
    <col min="3591" max="3591" width="9.5703125" style="354" customWidth="1"/>
    <col min="3592" max="3592" width="14.7109375" style="354" customWidth="1"/>
    <col min="3593" max="3594" width="9.5703125" style="354" customWidth="1"/>
    <col min="3595" max="3595" width="14.28515625" style="354" customWidth="1"/>
    <col min="3596" max="3596" width="13.140625" style="354" customWidth="1"/>
    <col min="3597" max="3599" width="10.7109375" style="354" customWidth="1"/>
    <col min="3600" max="3600" width="9.140625" style="354"/>
    <col min="3601" max="3601" width="12.85546875" style="354" customWidth="1"/>
    <col min="3602" max="3602" width="23.42578125" style="354" customWidth="1"/>
    <col min="3603" max="3604" width="9.140625" style="354"/>
    <col min="3605" max="3605" width="10.5703125" style="354" bestFit="1" customWidth="1"/>
    <col min="3606" max="3606" width="11.28515625" style="354" customWidth="1"/>
    <col min="3607" max="3840" width="9.140625" style="354"/>
    <col min="3841" max="3841" width="72.28515625" style="354" customWidth="1"/>
    <col min="3842" max="3842" width="13.85546875" style="354" customWidth="1"/>
    <col min="3843" max="3843" width="12.140625" style="354" customWidth="1"/>
    <col min="3844" max="3844" width="11" style="354" customWidth="1"/>
    <col min="3845" max="3845" width="14.140625" style="354" customWidth="1"/>
    <col min="3846" max="3846" width="11.85546875" style="354" customWidth="1"/>
    <col min="3847" max="3847" width="9.5703125" style="354" customWidth="1"/>
    <col min="3848" max="3848" width="14.7109375" style="354" customWidth="1"/>
    <col min="3849" max="3850" width="9.5703125" style="354" customWidth="1"/>
    <col min="3851" max="3851" width="14.28515625" style="354" customWidth="1"/>
    <col min="3852" max="3852" width="13.140625" style="354" customWidth="1"/>
    <col min="3853" max="3855" width="10.7109375" style="354" customWidth="1"/>
    <col min="3856" max="3856" width="9.140625" style="354"/>
    <col min="3857" max="3857" width="12.85546875" style="354" customWidth="1"/>
    <col min="3858" max="3858" width="23.42578125" style="354" customWidth="1"/>
    <col min="3859" max="3860" width="9.140625" style="354"/>
    <col min="3861" max="3861" width="10.5703125" style="354" bestFit="1" customWidth="1"/>
    <col min="3862" max="3862" width="11.28515625" style="354" customWidth="1"/>
    <col min="3863" max="4096" width="9.140625" style="354"/>
    <col min="4097" max="4097" width="72.28515625" style="354" customWidth="1"/>
    <col min="4098" max="4098" width="13.85546875" style="354" customWidth="1"/>
    <col min="4099" max="4099" width="12.140625" style="354" customWidth="1"/>
    <col min="4100" max="4100" width="11" style="354" customWidth="1"/>
    <col min="4101" max="4101" width="14.140625" style="354" customWidth="1"/>
    <col min="4102" max="4102" width="11.85546875" style="354" customWidth="1"/>
    <col min="4103" max="4103" width="9.5703125" style="354" customWidth="1"/>
    <col min="4104" max="4104" width="14.7109375" style="354" customWidth="1"/>
    <col min="4105" max="4106" width="9.5703125" style="354" customWidth="1"/>
    <col min="4107" max="4107" width="14.28515625" style="354" customWidth="1"/>
    <col min="4108" max="4108" width="13.140625" style="354" customWidth="1"/>
    <col min="4109" max="4111" width="10.7109375" style="354" customWidth="1"/>
    <col min="4112" max="4112" width="9.140625" style="354"/>
    <col min="4113" max="4113" width="12.85546875" style="354" customWidth="1"/>
    <col min="4114" max="4114" width="23.42578125" style="354" customWidth="1"/>
    <col min="4115" max="4116" width="9.140625" style="354"/>
    <col min="4117" max="4117" width="10.5703125" style="354" bestFit="1" customWidth="1"/>
    <col min="4118" max="4118" width="11.28515625" style="354" customWidth="1"/>
    <col min="4119" max="4352" width="9.140625" style="354"/>
    <col min="4353" max="4353" width="72.28515625" style="354" customWidth="1"/>
    <col min="4354" max="4354" width="13.85546875" style="354" customWidth="1"/>
    <col min="4355" max="4355" width="12.140625" style="354" customWidth="1"/>
    <col min="4356" max="4356" width="11" style="354" customWidth="1"/>
    <col min="4357" max="4357" width="14.140625" style="354" customWidth="1"/>
    <col min="4358" max="4358" width="11.85546875" style="354" customWidth="1"/>
    <col min="4359" max="4359" width="9.5703125" style="354" customWidth="1"/>
    <col min="4360" max="4360" width="14.7109375" style="354" customWidth="1"/>
    <col min="4361" max="4362" width="9.5703125" style="354" customWidth="1"/>
    <col min="4363" max="4363" width="14.28515625" style="354" customWidth="1"/>
    <col min="4364" max="4364" width="13.140625" style="354" customWidth="1"/>
    <col min="4365" max="4367" width="10.7109375" style="354" customWidth="1"/>
    <col min="4368" max="4368" width="9.140625" style="354"/>
    <col min="4369" max="4369" width="12.85546875" style="354" customWidth="1"/>
    <col min="4370" max="4370" width="23.42578125" style="354" customWidth="1"/>
    <col min="4371" max="4372" width="9.140625" style="354"/>
    <col min="4373" max="4373" width="10.5703125" style="354" bestFit="1" customWidth="1"/>
    <col min="4374" max="4374" width="11.28515625" style="354" customWidth="1"/>
    <col min="4375" max="4608" width="9.140625" style="354"/>
    <col min="4609" max="4609" width="72.28515625" style="354" customWidth="1"/>
    <col min="4610" max="4610" width="13.85546875" style="354" customWidth="1"/>
    <col min="4611" max="4611" width="12.140625" style="354" customWidth="1"/>
    <col min="4612" max="4612" width="11" style="354" customWidth="1"/>
    <col min="4613" max="4613" width="14.140625" style="354" customWidth="1"/>
    <col min="4614" max="4614" width="11.85546875" style="354" customWidth="1"/>
    <col min="4615" max="4615" width="9.5703125" style="354" customWidth="1"/>
    <col min="4616" max="4616" width="14.7109375" style="354" customWidth="1"/>
    <col min="4617" max="4618" width="9.5703125" style="354" customWidth="1"/>
    <col min="4619" max="4619" width="14.28515625" style="354" customWidth="1"/>
    <col min="4620" max="4620" width="13.140625" style="354" customWidth="1"/>
    <col min="4621" max="4623" width="10.7109375" style="354" customWidth="1"/>
    <col min="4624" max="4624" width="9.140625" style="354"/>
    <col min="4625" max="4625" width="12.85546875" style="354" customWidth="1"/>
    <col min="4626" max="4626" width="23.42578125" style="354" customWidth="1"/>
    <col min="4627" max="4628" width="9.140625" style="354"/>
    <col min="4629" max="4629" width="10.5703125" style="354" bestFit="1" customWidth="1"/>
    <col min="4630" max="4630" width="11.28515625" style="354" customWidth="1"/>
    <col min="4631" max="4864" width="9.140625" style="354"/>
    <col min="4865" max="4865" width="72.28515625" style="354" customWidth="1"/>
    <col min="4866" max="4866" width="13.85546875" style="354" customWidth="1"/>
    <col min="4867" max="4867" width="12.140625" style="354" customWidth="1"/>
    <col min="4868" max="4868" width="11" style="354" customWidth="1"/>
    <col min="4869" max="4869" width="14.140625" style="354" customWidth="1"/>
    <col min="4870" max="4870" width="11.85546875" style="354" customWidth="1"/>
    <col min="4871" max="4871" width="9.5703125" style="354" customWidth="1"/>
    <col min="4872" max="4872" width="14.7109375" style="354" customWidth="1"/>
    <col min="4873" max="4874" width="9.5703125" style="354" customWidth="1"/>
    <col min="4875" max="4875" width="14.28515625" style="354" customWidth="1"/>
    <col min="4876" max="4876" width="13.140625" style="354" customWidth="1"/>
    <col min="4877" max="4879" width="10.7109375" style="354" customWidth="1"/>
    <col min="4880" max="4880" width="9.140625" style="354"/>
    <col min="4881" max="4881" width="12.85546875" style="354" customWidth="1"/>
    <col min="4882" max="4882" width="23.42578125" style="354" customWidth="1"/>
    <col min="4883" max="4884" width="9.140625" style="354"/>
    <col min="4885" max="4885" width="10.5703125" style="354" bestFit="1" customWidth="1"/>
    <col min="4886" max="4886" width="11.28515625" style="354" customWidth="1"/>
    <col min="4887" max="5120" width="9.140625" style="354"/>
    <col min="5121" max="5121" width="72.28515625" style="354" customWidth="1"/>
    <col min="5122" max="5122" width="13.85546875" style="354" customWidth="1"/>
    <col min="5123" max="5123" width="12.140625" style="354" customWidth="1"/>
    <col min="5124" max="5124" width="11" style="354" customWidth="1"/>
    <col min="5125" max="5125" width="14.140625" style="354" customWidth="1"/>
    <col min="5126" max="5126" width="11.85546875" style="354" customWidth="1"/>
    <col min="5127" max="5127" width="9.5703125" style="354" customWidth="1"/>
    <col min="5128" max="5128" width="14.7109375" style="354" customWidth="1"/>
    <col min="5129" max="5130" width="9.5703125" style="354" customWidth="1"/>
    <col min="5131" max="5131" width="14.28515625" style="354" customWidth="1"/>
    <col min="5132" max="5132" width="13.140625" style="354" customWidth="1"/>
    <col min="5133" max="5135" width="10.7109375" style="354" customWidth="1"/>
    <col min="5136" max="5136" width="9.140625" style="354"/>
    <col min="5137" max="5137" width="12.85546875" style="354" customWidth="1"/>
    <col min="5138" max="5138" width="23.42578125" style="354" customWidth="1"/>
    <col min="5139" max="5140" width="9.140625" style="354"/>
    <col min="5141" max="5141" width="10.5703125" style="354" bestFit="1" customWidth="1"/>
    <col min="5142" max="5142" width="11.28515625" style="354" customWidth="1"/>
    <col min="5143" max="5376" width="9.140625" style="354"/>
    <col min="5377" max="5377" width="72.28515625" style="354" customWidth="1"/>
    <col min="5378" max="5378" width="13.85546875" style="354" customWidth="1"/>
    <col min="5379" max="5379" width="12.140625" style="354" customWidth="1"/>
    <col min="5380" max="5380" width="11" style="354" customWidth="1"/>
    <col min="5381" max="5381" width="14.140625" style="354" customWidth="1"/>
    <col min="5382" max="5382" width="11.85546875" style="354" customWidth="1"/>
    <col min="5383" max="5383" width="9.5703125" style="354" customWidth="1"/>
    <col min="5384" max="5384" width="14.7109375" style="354" customWidth="1"/>
    <col min="5385" max="5386" width="9.5703125" style="354" customWidth="1"/>
    <col min="5387" max="5387" width="14.28515625" style="354" customWidth="1"/>
    <col min="5388" max="5388" width="13.140625" style="354" customWidth="1"/>
    <col min="5389" max="5391" width="10.7109375" style="354" customWidth="1"/>
    <col min="5392" max="5392" width="9.140625" style="354"/>
    <col min="5393" max="5393" width="12.85546875" style="354" customWidth="1"/>
    <col min="5394" max="5394" width="23.42578125" style="354" customWidth="1"/>
    <col min="5395" max="5396" width="9.140625" style="354"/>
    <col min="5397" max="5397" width="10.5703125" style="354" bestFit="1" customWidth="1"/>
    <col min="5398" max="5398" width="11.28515625" style="354" customWidth="1"/>
    <col min="5399" max="5632" width="9.140625" style="354"/>
    <col min="5633" max="5633" width="72.28515625" style="354" customWidth="1"/>
    <col min="5634" max="5634" width="13.85546875" style="354" customWidth="1"/>
    <col min="5635" max="5635" width="12.140625" style="354" customWidth="1"/>
    <col min="5636" max="5636" width="11" style="354" customWidth="1"/>
    <col min="5637" max="5637" width="14.140625" style="354" customWidth="1"/>
    <col min="5638" max="5638" width="11.85546875" style="354" customWidth="1"/>
    <col min="5639" max="5639" width="9.5703125" style="354" customWidth="1"/>
    <col min="5640" max="5640" width="14.7109375" style="354" customWidth="1"/>
    <col min="5641" max="5642" width="9.5703125" style="354" customWidth="1"/>
    <col min="5643" max="5643" width="14.28515625" style="354" customWidth="1"/>
    <col min="5644" max="5644" width="13.140625" style="354" customWidth="1"/>
    <col min="5645" max="5647" width="10.7109375" style="354" customWidth="1"/>
    <col min="5648" max="5648" width="9.140625" style="354"/>
    <col min="5649" max="5649" width="12.85546875" style="354" customWidth="1"/>
    <col min="5650" max="5650" width="23.42578125" style="354" customWidth="1"/>
    <col min="5651" max="5652" width="9.140625" style="354"/>
    <col min="5653" max="5653" width="10.5703125" style="354" bestFit="1" customWidth="1"/>
    <col min="5654" max="5654" width="11.28515625" style="354" customWidth="1"/>
    <col min="5655" max="5888" width="9.140625" style="354"/>
    <col min="5889" max="5889" width="72.28515625" style="354" customWidth="1"/>
    <col min="5890" max="5890" width="13.85546875" style="354" customWidth="1"/>
    <col min="5891" max="5891" width="12.140625" style="354" customWidth="1"/>
    <col min="5892" max="5892" width="11" style="354" customWidth="1"/>
    <col min="5893" max="5893" width="14.140625" style="354" customWidth="1"/>
    <col min="5894" max="5894" width="11.85546875" style="354" customWidth="1"/>
    <col min="5895" max="5895" width="9.5703125" style="354" customWidth="1"/>
    <col min="5896" max="5896" width="14.7109375" style="354" customWidth="1"/>
    <col min="5897" max="5898" width="9.5703125" style="354" customWidth="1"/>
    <col min="5899" max="5899" width="14.28515625" style="354" customWidth="1"/>
    <col min="5900" max="5900" width="13.140625" style="354" customWidth="1"/>
    <col min="5901" max="5903" width="10.7109375" style="354" customWidth="1"/>
    <col min="5904" max="5904" width="9.140625" style="354"/>
    <col min="5905" max="5905" width="12.85546875" style="354" customWidth="1"/>
    <col min="5906" max="5906" width="23.42578125" style="354" customWidth="1"/>
    <col min="5907" max="5908" width="9.140625" style="354"/>
    <col min="5909" max="5909" width="10.5703125" style="354" bestFit="1" customWidth="1"/>
    <col min="5910" max="5910" width="11.28515625" style="354" customWidth="1"/>
    <col min="5911" max="6144" width="9.140625" style="354"/>
    <col min="6145" max="6145" width="72.28515625" style="354" customWidth="1"/>
    <col min="6146" max="6146" width="13.85546875" style="354" customWidth="1"/>
    <col min="6147" max="6147" width="12.140625" style="354" customWidth="1"/>
    <col min="6148" max="6148" width="11" style="354" customWidth="1"/>
    <col min="6149" max="6149" width="14.140625" style="354" customWidth="1"/>
    <col min="6150" max="6150" width="11.85546875" style="354" customWidth="1"/>
    <col min="6151" max="6151" width="9.5703125" style="354" customWidth="1"/>
    <col min="6152" max="6152" width="14.7109375" style="354" customWidth="1"/>
    <col min="6153" max="6154" width="9.5703125" style="354" customWidth="1"/>
    <col min="6155" max="6155" width="14.28515625" style="354" customWidth="1"/>
    <col min="6156" max="6156" width="13.140625" style="354" customWidth="1"/>
    <col min="6157" max="6159" width="10.7109375" style="354" customWidth="1"/>
    <col min="6160" max="6160" width="9.140625" style="354"/>
    <col min="6161" max="6161" width="12.85546875" style="354" customWidth="1"/>
    <col min="6162" max="6162" width="23.42578125" style="354" customWidth="1"/>
    <col min="6163" max="6164" width="9.140625" style="354"/>
    <col min="6165" max="6165" width="10.5703125" style="354" bestFit="1" customWidth="1"/>
    <col min="6166" max="6166" width="11.28515625" style="354" customWidth="1"/>
    <col min="6167" max="6400" width="9.140625" style="354"/>
    <col min="6401" max="6401" width="72.28515625" style="354" customWidth="1"/>
    <col min="6402" max="6402" width="13.85546875" style="354" customWidth="1"/>
    <col min="6403" max="6403" width="12.140625" style="354" customWidth="1"/>
    <col min="6404" max="6404" width="11" style="354" customWidth="1"/>
    <col min="6405" max="6405" width="14.140625" style="354" customWidth="1"/>
    <col min="6406" max="6406" width="11.85546875" style="354" customWidth="1"/>
    <col min="6407" max="6407" width="9.5703125" style="354" customWidth="1"/>
    <col min="6408" max="6408" width="14.7109375" style="354" customWidth="1"/>
    <col min="6409" max="6410" width="9.5703125" style="354" customWidth="1"/>
    <col min="6411" max="6411" width="14.28515625" style="354" customWidth="1"/>
    <col min="6412" max="6412" width="13.140625" style="354" customWidth="1"/>
    <col min="6413" max="6415" width="10.7109375" style="354" customWidth="1"/>
    <col min="6416" max="6416" width="9.140625" style="354"/>
    <col min="6417" max="6417" width="12.85546875" style="354" customWidth="1"/>
    <col min="6418" max="6418" width="23.42578125" style="354" customWidth="1"/>
    <col min="6419" max="6420" width="9.140625" style="354"/>
    <col min="6421" max="6421" width="10.5703125" style="354" bestFit="1" customWidth="1"/>
    <col min="6422" max="6422" width="11.28515625" style="354" customWidth="1"/>
    <col min="6423" max="6656" width="9.140625" style="354"/>
    <col min="6657" max="6657" width="72.28515625" style="354" customWidth="1"/>
    <col min="6658" max="6658" width="13.85546875" style="354" customWidth="1"/>
    <col min="6659" max="6659" width="12.140625" style="354" customWidth="1"/>
    <col min="6660" max="6660" width="11" style="354" customWidth="1"/>
    <col min="6661" max="6661" width="14.140625" style="354" customWidth="1"/>
    <col min="6662" max="6662" width="11.85546875" style="354" customWidth="1"/>
    <col min="6663" max="6663" width="9.5703125" style="354" customWidth="1"/>
    <col min="6664" max="6664" width="14.7109375" style="354" customWidth="1"/>
    <col min="6665" max="6666" width="9.5703125" style="354" customWidth="1"/>
    <col min="6667" max="6667" width="14.28515625" style="354" customWidth="1"/>
    <col min="6668" max="6668" width="13.140625" style="354" customWidth="1"/>
    <col min="6669" max="6671" width="10.7109375" style="354" customWidth="1"/>
    <col min="6672" max="6672" width="9.140625" style="354"/>
    <col min="6673" max="6673" width="12.85546875" style="354" customWidth="1"/>
    <col min="6674" max="6674" width="23.42578125" style="354" customWidth="1"/>
    <col min="6675" max="6676" width="9.140625" style="354"/>
    <col min="6677" max="6677" width="10.5703125" style="354" bestFit="1" customWidth="1"/>
    <col min="6678" max="6678" width="11.28515625" style="354" customWidth="1"/>
    <col min="6679" max="6912" width="9.140625" style="354"/>
    <col min="6913" max="6913" width="72.28515625" style="354" customWidth="1"/>
    <col min="6914" max="6914" width="13.85546875" style="354" customWidth="1"/>
    <col min="6915" max="6915" width="12.140625" style="354" customWidth="1"/>
    <col min="6916" max="6916" width="11" style="354" customWidth="1"/>
    <col min="6917" max="6917" width="14.140625" style="354" customWidth="1"/>
    <col min="6918" max="6918" width="11.85546875" style="354" customWidth="1"/>
    <col min="6919" max="6919" width="9.5703125" style="354" customWidth="1"/>
    <col min="6920" max="6920" width="14.7109375" style="354" customWidth="1"/>
    <col min="6921" max="6922" width="9.5703125" style="354" customWidth="1"/>
    <col min="6923" max="6923" width="14.28515625" style="354" customWidth="1"/>
    <col min="6924" max="6924" width="13.140625" style="354" customWidth="1"/>
    <col min="6925" max="6927" width="10.7109375" style="354" customWidth="1"/>
    <col min="6928" max="6928" width="9.140625" style="354"/>
    <col min="6929" max="6929" width="12.85546875" style="354" customWidth="1"/>
    <col min="6930" max="6930" width="23.42578125" style="354" customWidth="1"/>
    <col min="6931" max="6932" width="9.140625" style="354"/>
    <col min="6933" max="6933" width="10.5703125" style="354" bestFit="1" customWidth="1"/>
    <col min="6934" max="6934" width="11.28515625" style="354" customWidth="1"/>
    <col min="6935" max="7168" width="9.140625" style="354"/>
    <col min="7169" max="7169" width="72.28515625" style="354" customWidth="1"/>
    <col min="7170" max="7170" width="13.85546875" style="354" customWidth="1"/>
    <col min="7171" max="7171" width="12.140625" style="354" customWidth="1"/>
    <col min="7172" max="7172" width="11" style="354" customWidth="1"/>
    <col min="7173" max="7173" width="14.140625" style="354" customWidth="1"/>
    <col min="7174" max="7174" width="11.85546875" style="354" customWidth="1"/>
    <col min="7175" max="7175" width="9.5703125" style="354" customWidth="1"/>
    <col min="7176" max="7176" width="14.7109375" style="354" customWidth="1"/>
    <col min="7177" max="7178" width="9.5703125" style="354" customWidth="1"/>
    <col min="7179" max="7179" width="14.28515625" style="354" customWidth="1"/>
    <col min="7180" max="7180" width="13.140625" style="354" customWidth="1"/>
    <col min="7181" max="7183" width="10.7109375" style="354" customWidth="1"/>
    <col min="7184" max="7184" width="9.140625" style="354"/>
    <col min="7185" max="7185" width="12.85546875" style="354" customWidth="1"/>
    <col min="7186" max="7186" width="23.42578125" style="354" customWidth="1"/>
    <col min="7187" max="7188" width="9.140625" style="354"/>
    <col min="7189" max="7189" width="10.5703125" style="354" bestFit="1" customWidth="1"/>
    <col min="7190" max="7190" width="11.28515625" style="354" customWidth="1"/>
    <col min="7191" max="7424" width="9.140625" style="354"/>
    <col min="7425" max="7425" width="72.28515625" style="354" customWidth="1"/>
    <col min="7426" max="7426" width="13.85546875" style="354" customWidth="1"/>
    <col min="7427" max="7427" width="12.140625" style="354" customWidth="1"/>
    <col min="7428" max="7428" width="11" style="354" customWidth="1"/>
    <col min="7429" max="7429" width="14.140625" style="354" customWidth="1"/>
    <col min="7430" max="7430" width="11.85546875" style="354" customWidth="1"/>
    <col min="7431" max="7431" width="9.5703125" style="354" customWidth="1"/>
    <col min="7432" max="7432" width="14.7109375" style="354" customWidth="1"/>
    <col min="7433" max="7434" width="9.5703125" style="354" customWidth="1"/>
    <col min="7435" max="7435" width="14.28515625" style="354" customWidth="1"/>
    <col min="7436" max="7436" width="13.140625" style="354" customWidth="1"/>
    <col min="7437" max="7439" width="10.7109375" style="354" customWidth="1"/>
    <col min="7440" max="7440" width="9.140625" style="354"/>
    <col min="7441" max="7441" width="12.85546875" style="354" customWidth="1"/>
    <col min="7442" max="7442" width="23.42578125" style="354" customWidth="1"/>
    <col min="7443" max="7444" width="9.140625" style="354"/>
    <col min="7445" max="7445" width="10.5703125" style="354" bestFit="1" customWidth="1"/>
    <col min="7446" max="7446" width="11.28515625" style="354" customWidth="1"/>
    <col min="7447" max="7680" width="9.140625" style="354"/>
    <col min="7681" max="7681" width="72.28515625" style="354" customWidth="1"/>
    <col min="7682" max="7682" width="13.85546875" style="354" customWidth="1"/>
    <col min="7683" max="7683" width="12.140625" style="354" customWidth="1"/>
    <col min="7684" max="7684" width="11" style="354" customWidth="1"/>
    <col min="7685" max="7685" width="14.140625" style="354" customWidth="1"/>
    <col min="7686" max="7686" width="11.85546875" style="354" customWidth="1"/>
    <col min="7687" max="7687" width="9.5703125" style="354" customWidth="1"/>
    <col min="7688" max="7688" width="14.7109375" style="354" customWidth="1"/>
    <col min="7689" max="7690" width="9.5703125" style="354" customWidth="1"/>
    <col min="7691" max="7691" width="14.28515625" style="354" customWidth="1"/>
    <col min="7692" max="7692" width="13.140625" style="354" customWidth="1"/>
    <col min="7693" max="7695" width="10.7109375" style="354" customWidth="1"/>
    <col min="7696" max="7696" width="9.140625" style="354"/>
    <col min="7697" max="7697" width="12.85546875" style="354" customWidth="1"/>
    <col min="7698" max="7698" width="23.42578125" style="354" customWidth="1"/>
    <col min="7699" max="7700" width="9.140625" style="354"/>
    <col min="7701" max="7701" width="10.5703125" style="354" bestFit="1" customWidth="1"/>
    <col min="7702" max="7702" width="11.28515625" style="354" customWidth="1"/>
    <col min="7703" max="7936" width="9.140625" style="354"/>
    <col min="7937" max="7937" width="72.28515625" style="354" customWidth="1"/>
    <col min="7938" max="7938" width="13.85546875" style="354" customWidth="1"/>
    <col min="7939" max="7939" width="12.140625" style="354" customWidth="1"/>
    <col min="7940" max="7940" width="11" style="354" customWidth="1"/>
    <col min="7941" max="7941" width="14.140625" style="354" customWidth="1"/>
    <col min="7942" max="7942" width="11.85546875" style="354" customWidth="1"/>
    <col min="7943" max="7943" width="9.5703125" style="354" customWidth="1"/>
    <col min="7944" max="7944" width="14.7109375" style="354" customWidth="1"/>
    <col min="7945" max="7946" width="9.5703125" style="354" customWidth="1"/>
    <col min="7947" max="7947" width="14.28515625" style="354" customWidth="1"/>
    <col min="7948" max="7948" width="13.140625" style="354" customWidth="1"/>
    <col min="7949" max="7951" width="10.7109375" style="354" customWidth="1"/>
    <col min="7952" max="7952" width="9.140625" style="354"/>
    <col min="7953" max="7953" width="12.85546875" style="354" customWidth="1"/>
    <col min="7954" max="7954" width="23.42578125" style="354" customWidth="1"/>
    <col min="7955" max="7956" width="9.140625" style="354"/>
    <col min="7957" max="7957" width="10.5703125" style="354" bestFit="1" customWidth="1"/>
    <col min="7958" max="7958" width="11.28515625" style="354" customWidth="1"/>
    <col min="7959" max="8192" width="9.140625" style="354"/>
    <col min="8193" max="8193" width="72.28515625" style="354" customWidth="1"/>
    <col min="8194" max="8194" width="13.85546875" style="354" customWidth="1"/>
    <col min="8195" max="8195" width="12.140625" style="354" customWidth="1"/>
    <col min="8196" max="8196" width="11" style="354" customWidth="1"/>
    <col min="8197" max="8197" width="14.140625" style="354" customWidth="1"/>
    <col min="8198" max="8198" width="11.85546875" style="354" customWidth="1"/>
    <col min="8199" max="8199" width="9.5703125" style="354" customWidth="1"/>
    <col min="8200" max="8200" width="14.7109375" style="354" customWidth="1"/>
    <col min="8201" max="8202" width="9.5703125" style="354" customWidth="1"/>
    <col min="8203" max="8203" width="14.28515625" style="354" customWidth="1"/>
    <col min="8204" max="8204" width="13.140625" style="354" customWidth="1"/>
    <col min="8205" max="8207" width="10.7109375" style="354" customWidth="1"/>
    <col min="8208" max="8208" width="9.140625" style="354"/>
    <col min="8209" max="8209" width="12.85546875" style="354" customWidth="1"/>
    <col min="8210" max="8210" width="23.42578125" style="354" customWidth="1"/>
    <col min="8211" max="8212" width="9.140625" style="354"/>
    <col min="8213" max="8213" width="10.5703125" style="354" bestFit="1" customWidth="1"/>
    <col min="8214" max="8214" width="11.28515625" style="354" customWidth="1"/>
    <col min="8215" max="8448" width="9.140625" style="354"/>
    <col min="8449" max="8449" width="72.28515625" style="354" customWidth="1"/>
    <col min="8450" max="8450" width="13.85546875" style="354" customWidth="1"/>
    <col min="8451" max="8451" width="12.140625" style="354" customWidth="1"/>
    <col min="8452" max="8452" width="11" style="354" customWidth="1"/>
    <col min="8453" max="8453" width="14.140625" style="354" customWidth="1"/>
    <col min="8454" max="8454" width="11.85546875" style="354" customWidth="1"/>
    <col min="8455" max="8455" width="9.5703125" style="354" customWidth="1"/>
    <col min="8456" max="8456" width="14.7109375" style="354" customWidth="1"/>
    <col min="8457" max="8458" width="9.5703125" style="354" customWidth="1"/>
    <col min="8459" max="8459" width="14.28515625" style="354" customWidth="1"/>
    <col min="8460" max="8460" width="13.140625" style="354" customWidth="1"/>
    <col min="8461" max="8463" width="10.7109375" style="354" customWidth="1"/>
    <col min="8464" max="8464" width="9.140625" style="354"/>
    <col min="8465" max="8465" width="12.85546875" style="354" customWidth="1"/>
    <col min="8466" max="8466" width="23.42578125" style="354" customWidth="1"/>
    <col min="8467" max="8468" width="9.140625" style="354"/>
    <col min="8469" max="8469" width="10.5703125" style="354" bestFit="1" customWidth="1"/>
    <col min="8470" max="8470" width="11.28515625" style="354" customWidth="1"/>
    <col min="8471" max="8704" width="9.140625" style="354"/>
    <col min="8705" max="8705" width="72.28515625" style="354" customWidth="1"/>
    <col min="8706" max="8706" width="13.85546875" style="354" customWidth="1"/>
    <col min="8707" max="8707" width="12.140625" style="354" customWidth="1"/>
    <col min="8708" max="8708" width="11" style="354" customWidth="1"/>
    <col min="8709" max="8709" width="14.140625" style="354" customWidth="1"/>
    <col min="8710" max="8710" width="11.85546875" style="354" customWidth="1"/>
    <col min="8711" max="8711" width="9.5703125" style="354" customWidth="1"/>
    <col min="8712" max="8712" width="14.7109375" style="354" customWidth="1"/>
    <col min="8713" max="8714" width="9.5703125" style="354" customWidth="1"/>
    <col min="8715" max="8715" width="14.28515625" style="354" customWidth="1"/>
    <col min="8716" max="8716" width="13.140625" style="354" customWidth="1"/>
    <col min="8717" max="8719" width="10.7109375" style="354" customWidth="1"/>
    <col min="8720" max="8720" width="9.140625" style="354"/>
    <col min="8721" max="8721" width="12.85546875" style="354" customWidth="1"/>
    <col min="8722" max="8722" width="23.42578125" style="354" customWidth="1"/>
    <col min="8723" max="8724" width="9.140625" style="354"/>
    <col min="8725" max="8725" width="10.5703125" style="354" bestFit="1" customWidth="1"/>
    <col min="8726" max="8726" width="11.28515625" style="354" customWidth="1"/>
    <col min="8727" max="8960" width="9.140625" style="354"/>
    <col min="8961" max="8961" width="72.28515625" style="354" customWidth="1"/>
    <col min="8962" max="8962" width="13.85546875" style="354" customWidth="1"/>
    <col min="8963" max="8963" width="12.140625" style="354" customWidth="1"/>
    <col min="8964" max="8964" width="11" style="354" customWidth="1"/>
    <col min="8965" max="8965" width="14.140625" style="354" customWidth="1"/>
    <col min="8966" max="8966" width="11.85546875" style="354" customWidth="1"/>
    <col min="8967" max="8967" width="9.5703125" style="354" customWidth="1"/>
    <col min="8968" max="8968" width="14.7109375" style="354" customWidth="1"/>
    <col min="8969" max="8970" width="9.5703125" style="354" customWidth="1"/>
    <col min="8971" max="8971" width="14.28515625" style="354" customWidth="1"/>
    <col min="8972" max="8972" width="13.140625" style="354" customWidth="1"/>
    <col min="8973" max="8975" width="10.7109375" style="354" customWidth="1"/>
    <col min="8976" max="8976" width="9.140625" style="354"/>
    <col min="8977" max="8977" width="12.85546875" style="354" customWidth="1"/>
    <col min="8978" max="8978" width="23.42578125" style="354" customWidth="1"/>
    <col min="8979" max="8980" width="9.140625" style="354"/>
    <col min="8981" max="8981" width="10.5703125" style="354" bestFit="1" customWidth="1"/>
    <col min="8982" max="8982" width="11.28515625" style="354" customWidth="1"/>
    <col min="8983" max="9216" width="9.140625" style="354"/>
    <col min="9217" max="9217" width="72.28515625" style="354" customWidth="1"/>
    <col min="9218" max="9218" width="13.85546875" style="354" customWidth="1"/>
    <col min="9219" max="9219" width="12.140625" style="354" customWidth="1"/>
    <col min="9220" max="9220" width="11" style="354" customWidth="1"/>
    <col min="9221" max="9221" width="14.140625" style="354" customWidth="1"/>
    <col min="9222" max="9222" width="11.85546875" style="354" customWidth="1"/>
    <col min="9223" max="9223" width="9.5703125" style="354" customWidth="1"/>
    <col min="9224" max="9224" width="14.7109375" style="354" customWidth="1"/>
    <col min="9225" max="9226" width="9.5703125" style="354" customWidth="1"/>
    <col min="9227" max="9227" width="14.28515625" style="354" customWidth="1"/>
    <col min="9228" max="9228" width="13.140625" style="354" customWidth="1"/>
    <col min="9229" max="9231" width="10.7109375" style="354" customWidth="1"/>
    <col min="9232" max="9232" width="9.140625" style="354"/>
    <col min="9233" max="9233" width="12.85546875" style="354" customWidth="1"/>
    <col min="9234" max="9234" width="23.42578125" style="354" customWidth="1"/>
    <col min="9235" max="9236" width="9.140625" style="354"/>
    <col min="9237" max="9237" width="10.5703125" style="354" bestFit="1" customWidth="1"/>
    <col min="9238" max="9238" width="11.28515625" style="354" customWidth="1"/>
    <col min="9239" max="9472" width="9.140625" style="354"/>
    <col min="9473" max="9473" width="72.28515625" style="354" customWidth="1"/>
    <col min="9474" max="9474" width="13.85546875" style="354" customWidth="1"/>
    <col min="9475" max="9475" width="12.140625" style="354" customWidth="1"/>
    <col min="9476" max="9476" width="11" style="354" customWidth="1"/>
    <col min="9477" max="9477" width="14.140625" style="354" customWidth="1"/>
    <col min="9478" max="9478" width="11.85546875" style="354" customWidth="1"/>
    <col min="9479" max="9479" width="9.5703125" style="354" customWidth="1"/>
    <col min="9480" max="9480" width="14.7109375" style="354" customWidth="1"/>
    <col min="9481" max="9482" width="9.5703125" style="354" customWidth="1"/>
    <col min="9483" max="9483" width="14.28515625" style="354" customWidth="1"/>
    <col min="9484" max="9484" width="13.140625" style="354" customWidth="1"/>
    <col min="9485" max="9487" width="10.7109375" style="354" customWidth="1"/>
    <col min="9488" max="9488" width="9.140625" style="354"/>
    <col min="9489" max="9489" width="12.85546875" style="354" customWidth="1"/>
    <col min="9490" max="9490" width="23.42578125" style="354" customWidth="1"/>
    <col min="9491" max="9492" width="9.140625" style="354"/>
    <col min="9493" max="9493" width="10.5703125" style="354" bestFit="1" customWidth="1"/>
    <col min="9494" max="9494" width="11.28515625" style="354" customWidth="1"/>
    <col min="9495" max="9728" width="9.140625" style="354"/>
    <col min="9729" max="9729" width="72.28515625" style="354" customWidth="1"/>
    <col min="9730" max="9730" width="13.85546875" style="354" customWidth="1"/>
    <col min="9731" max="9731" width="12.140625" style="354" customWidth="1"/>
    <col min="9732" max="9732" width="11" style="354" customWidth="1"/>
    <col min="9733" max="9733" width="14.140625" style="354" customWidth="1"/>
    <col min="9734" max="9734" width="11.85546875" style="354" customWidth="1"/>
    <col min="9735" max="9735" width="9.5703125" style="354" customWidth="1"/>
    <col min="9736" max="9736" width="14.7109375" style="354" customWidth="1"/>
    <col min="9737" max="9738" width="9.5703125" style="354" customWidth="1"/>
    <col min="9739" max="9739" width="14.28515625" style="354" customWidth="1"/>
    <col min="9740" max="9740" width="13.140625" style="354" customWidth="1"/>
    <col min="9741" max="9743" width="10.7109375" style="354" customWidth="1"/>
    <col min="9744" max="9744" width="9.140625" style="354"/>
    <col min="9745" max="9745" width="12.85546875" style="354" customWidth="1"/>
    <col min="9746" max="9746" width="23.42578125" style="354" customWidth="1"/>
    <col min="9747" max="9748" width="9.140625" style="354"/>
    <col min="9749" max="9749" width="10.5703125" style="354" bestFit="1" customWidth="1"/>
    <col min="9750" max="9750" width="11.28515625" style="354" customWidth="1"/>
    <col min="9751" max="9984" width="9.140625" style="354"/>
    <col min="9985" max="9985" width="72.28515625" style="354" customWidth="1"/>
    <col min="9986" max="9986" width="13.85546875" style="354" customWidth="1"/>
    <col min="9987" max="9987" width="12.140625" style="354" customWidth="1"/>
    <col min="9988" max="9988" width="11" style="354" customWidth="1"/>
    <col min="9989" max="9989" width="14.140625" style="354" customWidth="1"/>
    <col min="9990" max="9990" width="11.85546875" style="354" customWidth="1"/>
    <col min="9991" max="9991" width="9.5703125" style="354" customWidth="1"/>
    <col min="9992" max="9992" width="14.7109375" style="354" customWidth="1"/>
    <col min="9993" max="9994" width="9.5703125" style="354" customWidth="1"/>
    <col min="9995" max="9995" width="14.28515625" style="354" customWidth="1"/>
    <col min="9996" max="9996" width="13.140625" style="354" customWidth="1"/>
    <col min="9997" max="9999" width="10.7109375" style="354" customWidth="1"/>
    <col min="10000" max="10000" width="9.140625" style="354"/>
    <col min="10001" max="10001" width="12.85546875" style="354" customWidth="1"/>
    <col min="10002" max="10002" width="23.42578125" style="354" customWidth="1"/>
    <col min="10003" max="10004" width="9.140625" style="354"/>
    <col min="10005" max="10005" width="10.5703125" style="354" bestFit="1" customWidth="1"/>
    <col min="10006" max="10006" width="11.28515625" style="354" customWidth="1"/>
    <col min="10007" max="10240" width="9.140625" style="354"/>
    <col min="10241" max="10241" width="72.28515625" style="354" customWidth="1"/>
    <col min="10242" max="10242" width="13.85546875" style="354" customWidth="1"/>
    <col min="10243" max="10243" width="12.140625" style="354" customWidth="1"/>
    <col min="10244" max="10244" width="11" style="354" customWidth="1"/>
    <col min="10245" max="10245" width="14.140625" style="354" customWidth="1"/>
    <col min="10246" max="10246" width="11.85546875" style="354" customWidth="1"/>
    <col min="10247" max="10247" width="9.5703125" style="354" customWidth="1"/>
    <col min="10248" max="10248" width="14.7109375" style="354" customWidth="1"/>
    <col min="10249" max="10250" width="9.5703125" style="354" customWidth="1"/>
    <col min="10251" max="10251" width="14.28515625" style="354" customWidth="1"/>
    <col min="10252" max="10252" width="13.140625" style="354" customWidth="1"/>
    <col min="10253" max="10255" width="10.7109375" style="354" customWidth="1"/>
    <col min="10256" max="10256" width="9.140625" style="354"/>
    <col min="10257" max="10257" width="12.85546875" style="354" customWidth="1"/>
    <col min="10258" max="10258" width="23.42578125" style="354" customWidth="1"/>
    <col min="10259" max="10260" width="9.140625" style="354"/>
    <col min="10261" max="10261" width="10.5703125" style="354" bestFit="1" customWidth="1"/>
    <col min="10262" max="10262" width="11.28515625" style="354" customWidth="1"/>
    <col min="10263" max="10496" width="9.140625" style="354"/>
    <col min="10497" max="10497" width="72.28515625" style="354" customWidth="1"/>
    <col min="10498" max="10498" width="13.85546875" style="354" customWidth="1"/>
    <col min="10499" max="10499" width="12.140625" style="354" customWidth="1"/>
    <col min="10500" max="10500" width="11" style="354" customWidth="1"/>
    <col min="10501" max="10501" width="14.140625" style="354" customWidth="1"/>
    <col min="10502" max="10502" width="11.85546875" style="354" customWidth="1"/>
    <col min="10503" max="10503" width="9.5703125" style="354" customWidth="1"/>
    <col min="10504" max="10504" width="14.7109375" style="354" customWidth="1"/>
    <col min="10505" max="10506" width="9.5703125" style="354" customWidth="1"/>
    <col min="10507" max="10507" width="14.28515625" style="354" customWidth="1"/>
    <col min="10508" max="10508" width="13.140625" style="354" customWidth="1"/>
    <col min="10509" max="10511" width="10.7109375" style="354" customWidth="1"/>
    <col min="10512" max="10512" width="9.140625" style="354"/>
    <col min="10513" max="10513" width="12.85546875" style="354" customWidth="1"/>
    <col min="10514" max="10514" width="23.42578125" style="354" customWidth="1"/>
    <col min="10515" max="10516" width="9.140625" style="354"/>
    <col min="10517" max="10517" width="10.5703125" style="354" bestFit="1" customWidth="1"/>
    <col min="10518" max="10518" width="11.28515625" style="354" customWidth="1"/>
    <col min="10519" max="10752" width="9.140625" style="354"/>
    <col min="10753" max="10753" width="72.28515625" style="354" customWidth="1"/>
    <col min="10754" max="10754" width="13.85546875" style="354" customWidth="1"/>
    <col min="10755" max="10755" width="12.140625" style="354" customWidth="1"/>
    <col min="10756" max="10756" width="11" style="354" customWidth="1"/>
    <col min="10757" max="10757" width="14.140625" style="354" customWidth="1"/>
    <col min="10758" max="10758" width="11.85546875" style="354" customWidth="1"/>
    <col min="10759" max="10759" width="9.5703125" style="354" customWidth="1"/>
    <col min="10760" max="10760" width="14.7109375" style="354" customWidth="1"/>
    <col min="10761" max="10762" width="9.5703125" style="354" customWidth="1"/>
    <col min="10763" max="10763" width="14.28515625" style="354" customWidth="1"/>
    <col min="10764" max="10764" width="13.140625" style="354" customWidth="1"/>
    <col min="10765" max="10767" width="10.7109375" style="354" customWidth="1"/>
    <col min="10768" max="10768" width="9.140625" style="354"/>
    <col min="10769" max="10769" width="12.85546875" style="354" customWidth="1"/>
    <col min="10770" max="10770" width="23.42578125" style="354" customWidth="1"/>
    <col min="10771" max="10772" width="9.140625" style="354"/>
    <col min="10773" max="10773" width="10.5703125" style="354" bestFit="1" customWidth="1"/>
    <col min="10774" max="10774" width="11.28515625" style="354" customWidth="1"/>
    <col min="10775" max="11008" width="9.140625" style="354"/>
    <col min="11009" max="11009" width="72.28515625" style="354" customWidth="1"/>
    <col min="11010" max="11010" width="13.85546875" style="354" customWidth="1"/>
    <col min="11011" max="11011" width="12.140625" style="354" customWidth="1"/>
    <col min="11012" max="11012" width="11" style="354" customWidth="1"/>
    <col min="11013" max="11013" width="14.140625" style="354" customWidth="1"/>
    <col min="11014" max="11014" width="11.85546875" style="354" customWidth="1"/>
    <col min="11015" max="11015" width="9.5703125" style="354" customWidth="1"/>
    <col min="11016" max="11016" width="14.7109375" style="354" customWidth="1"/>
    <col min="11017" max="11018" width="9.5703125" style="354" customWidth="1"/>
    <col min="11019" max="11019" width="14.28515625" style="354" customWidth="1"/>
    <col min="11020" max="11020" width="13.140625" style="354" customWidth="1"/>
    <col min="11021" max="11023" width="10.7109375" style="354" customWidth="1"/>
    <col min="11024" max="11024" width="9.140625" style="354"/>
    <col min="11025" max="11025" width="12.85546875" style="354" customWidth="1"/>
    <col min="11026" max="11026" width="23.42578125" style="354" customWidth="1"/>
    <col min="11027" max="11028" width="9.140625" style="354"/>
    <col min="11029" max="11029" width="10.5703125" style="354" bestFit="1" customWidth="1"/>
    <col min="11030" max="11030" width="11.28515625" style="354" customWidth="1"/>
    <col min="11031" max="11264" width="9.140625" style="354"/>
    <col min="11265" max="11265" width="72.28515625" style="354" customWidth="1"/>
    <col min="11266" max="11266" width="13.85546875" style="354" customWidth="1"/>
    <col min="11267" max="11267" width="12.140625" style="354" customWidth="1"/>
    <col min="11268" max="11268" width="11" style="354" customWidth="1"/>
    <col min="11269" max="11269" width="14.140625" style="354" customWidth="1"/>
    <col min="11270" max="11270" width="11.85546875" style="354" customWidth="1"/>
    <col min="11271" max="11271" width="9.5703125" style="354" customWidth="1"/>
    <col min="11272" max="11272" width="14.7109375" style="354" customWidth="1"/>
    <col min="11273" max="11274" width="9.5703125" style="354" customWidth="1"/>
    <col min="11275" max="11275" width="14.28515625" style="354" customWidth="1"/>
    <col min="11276" max="11276" width="13.140625" style="354" customWidth="1"/>
    <col min="11277" max="11279" width="10.7109375" style="354" customWidth="1"/>
    <col min="11280" max="11280" width="9.140625" style="354"/>
    <col min="11281" max="11281" width="12.85546875" style="354" customWidth="1"/>
    <col min="11282" max="11282" width="23.42578125" style="354" customWidth="1"/>
    <col min="11283" max="11284" width="9.140625" style="354"/>
    <col min="11285" max="11285" width="10.5703125" style="354" bestFit="1" customWidth="1"/>
    <col min="11286" max="11286" width="11.28515625" style="354" customWidth="1"/>
    <col min="11287" max="11520" width="9.140625" style="354"/>
    <col min="11521" max="11521" width="72.28515625" style="354" customWidth="1"/>
    <col min="11522" max="11522" width="13.85546875" style="354" customWidth="1"/>
    <col min="11523" max="11523" width="12.140625" style="354" customWidth="1"/>
    <col min="11524" max="11524" width="11" style="354" customWidth="1"/>
    <col min="11525" max="11525" width="14.140625" style="354" customWidth="1"/>
    <col min="11526" max="11526" width="11.85546875" style="354" customWidth="1"/>
    <col min="11527" max="11527" width="9.5703125" style="354" customWidth="1"/>
    <col min="11528" max="11528" width="14.7109375" style="354" customWidth="1"/>
    <col min="11529" max="11530" width="9.5703125" style="354" customWidth="1"/>
    <col min="11531" max="11531" width="14.28515625" style="354" customWidth="1"/>
    <col min="11532" max="11532" width="13.140625" style="354" customWidth="1"/>
    <col min="11533" max="11535" width="10.7109375" style="354" customWidth="1"/>
    <col min="11536" max="11536" width="9.140625" style="354"/>
    <col min="11537" max="11537" width="12.85546875" style="354" customWidth="1"/>
    <col min="11538" max="11538" width="23.42578125" style="354" customWidth="1"/>
    <col min="11539" max="11540" width="9.140625" style="354"/>
    <col min="11541" max="11541" width="10.5703125" style="354" bestFit="1" customWidth="1"/>
    <col min="11542" max="11542" width="11.28515625" style="354" customWidth="1"/>
    <col min="11543" max="11776" width="9.140625" style="354"/>
    <col min="11777" max="11777" width="72.28515625" style="354" customWidth="1"/>
    <col min="11778" max="11778" width="13.85546875" style="354" customWidth="1"/>
    <col min="11779" max="11779" width="12.140625" style="354" customWidth="1"/>
    <col min="11780" max="11780" width="11" style="354" customWidth="1"/>
    <col min="11781" max="11781" width="14.140625" style="354" customWidth="1"/>
    <col min="11782" max="11782" width="11.85546875" style="354" customWidth="1"/>
    <col min="11783" max="11783" width="9.5703125" style="354" customWidth="1"/>
    <col min="11784" max="11784" width="14.7109375" style="354" customWidth="1"/>
    <col min="11785" max="11786" width="9.5703125" style="354" customWidth="1"/>
    <col min="11787" max="11787" width="14.28515625" style="354" customWidth="1"/>
    <col min="11788" max="11788" width="13.140625" style="354" customWidth="1"/>
    <col min="11789" max="11791" width="10.7109375" style="354" customWidth="1"/>
    <col min="11792" max="11792" width="9.140625" style="354"/>
    <col min="11793" max="11793" width="12.85546875" style="354" customWidth="1"/>
    <col min="11794" max="11794" width="23.42578125" style="354" customWidth="1"/>
    <col min="11795" max="11796" width="9.140625" style="354"/>
    <col min="11797" max="11797" width="10.5703125" style="354" bestFit="1" customWidth="1"/>
    <col min="11798" max="11798" width="11.28515625" style="354" customWidth="1"/>
    <col min="11799" max="12032" width="9.140625" style="354"/>
    <col min="12033" max="12033" width="72.28515625" style="354" customWidth="1"/>
    <col min="12034" max="12034" width="13.85546875" style="354" customWidth="1"/>
    <col min="12035" max="12035" width="12.140625" style="354" customWidth="1"/>
    <col min="12036" max="12036" width="11" style="354" customWidth="1"/>
    <col min="12037" max="12037" width="14.140625" style="354" customWidth="1"/>
    <col min="12038" max="12038" width="11.85546875" style="354" customWidth="1"/>
    <col min="12039" max="12039" width="9.5703125" style="354" customWidth="1"/>
    <col min="12040" max="12040" width="14.7109375" style="354" customWidth="1"/>
    <col min="12041" max="12042" width="9.5703125" style="354" customWidth="1"/>
    <col min="12043" max="12043" width="14.28515625" style="354" customWidth="1"/>
    <col min="12044" max="12044" width="13.140625" style="354" customWidth="1"/>
    <col min="12045" max="12047" width="10.7109375" style="354" customWidth="1"/>
    <col min="12048" max="12048" width="9.140625" style="354"/>
    <col min="12049" max="12049" width="12.85546875" style="354" customWidth="1"/>
    <col min="12050" max="12050" width="23.42578125" style="354" customWidth="1"/>
    <col min="12051" max="12052" width="9.140625" style="354"/>
    <col min="12053" max="12053" width="10.5703125" style="354" bestFit="1" customWidth="1"/>
    <col min="12054" max="12054" width="11.28515625" style="354" customWidth="1"/>
    <col min="12055" max="12288" width="9.140625" style="354"/>
    <col min="12289" max="12289" width="72.28515625" style="354" customWidth="1"/>
    <col min="12290" max="12290" width="13.85546875" style="354" customWidth="1"/>
    <col min="12291" max="12291" width="12.140625" style="354" customWidth="1"/>
    <col min="12292" max="12292" width="11" style="354" customWidth="1"/>
    <col min="12293" max="12293" width="14.140625" style="354" customWidth="1"/>
    <col min="12294" max="12294" width="11.85546875" style="354" customWidth="1"/>
    <col min="12295" max="12295" width="9.5703125" style="354" customWidth="1"/>
    <col min="12296" max="12296" width="14.7109375" style="354" customWidth="1"/>
    <col min="12297" max="12298" width="9.5703125" style="354" customWidth="1"/>
    <col min="12299" max="12299" width="14.28515625" style="354" customWidth="1"/>
    <col min="12300" max="12300" width="13.140625" style="354" customWidth="1"/>
    <col min="12301" max="12303" width="10.7109375" style="354" customWidth="1"/>
    <col min="12304" max="12304" width="9.140625" style="354"/>
    <col min="12305" max="12305" width="12.85546875" style="354" customWidth="1"/>
    <col min="12306" max="12306" width="23.42578125" style="354" customWidth="1"/>
    <col min="12307" max="12308" width="9.140625" style="354"/>
    <col min="12309" max="12309" width="10.5703125" style="354" bestFit="1" customWidth="1"/>
    <col min="12310" max="12310" width="11.28515625" style="354" customWidth="1"/>
    <col min="12311" max="12544" width="9.140625" style="354"/>
    <col min="12545" max="12545" width="72.28515625" style="354" customWidth="1"/>
    <col min="12546" max="12546" width="13.85546875" style="354" customWidth="1"/>
    <col min="12547" max="12547" width="12.140625" style="354" customWidth="1"/>
    <col min="12548" max="12548" width="11" style="354" customWidth="1"/>
    <col min="12549" max="12549" width="14.140625" style="354" customWidth="1"/>
    <col min="12550" max="12550" width="11.85546875" style="354" customWidth="1"/>
    <col min="12551" max="12551" width="9.5703125" style="354" customWidth="1"/>
    <col min="12552" max="12552" width="14.7109375" style="354" customWidth="1"/>
    <col min="12553" max="12554" width="9.5703125" style="354" customWidth="1"/>
    <col min="12555" max="12555" width="14.28515625" style="354" customWidth="1"/>
    <col min="12556" max="12556" width="13.140625" style="354" customWidth="1"/>
    <col min="12557" max="12559" width="10.7109375" style="354" customWidth="1"/>
    <col min="12560" max="12560" width="9.140625" style="354"/>
    <col min="12561" max="12561" width="12.85546875" style="354" customWidth="1"/>
    <col min="12562" max="12562" width="23.42578125" style="354" customWidth="1"/>
    <col min="12563" max="12564" width="9.140625" style="354"/>
    <col min="12565" max="12565" width="10.5703125" style="354" bestFit="1" customWidth="1"/>
    <col min="12566" max="12566" width="11.28515625" style="354" customWidth="1"/>
    <col min="12567" max="12800" width="9.140625" style="354"/>
    <col min="12801" max="12801" width="72.28515625" style="354" customWidth="1"/>
    <col min="12802" max="12802" width="13.85546875" style="354" customWidth="1"/>
    <col min="12803" max="12803" width="12.140625" style="354" customWidth="1"/>
    <col min="12804" max="12804" width="11" style="354" customWidth="1"/>
    <col min="12805" max="12805" width="14.140625" style="354" customWidth="1"/>
    <col min="12806" max="12806" width="11.85546875" style="354" customWidth="1"/>
    <col min="12807" max="12807" width="9.5703125" style="354" customWidth="1"/>
    <col min="12808" max="12808" width="14.7109375" style="354" customWidth="1"/>
    <col min="12809" max="12810" width="9.5703125" style="354" customWidth="1"/>
    <col min="12811" max="12811" width="14.28515625" style="354" customWidth="1"/>
    <col min="12812" max="12812" width="13.140625" style="354" customWidth="1"/>
    <col min="12813" max="12815" width="10.7109375" style="354" customWidth="1"/>
    <col min="12816" max="12816" width="9.140625" style="354"/>
    <col min="12817" max="12817" width="12.85546875" style="354" customWidth="1"/>
    <col min="12818" max="12818" width="23.42578125" style="354" customWidth="1"/>
    <col min="12819" max="12820" width="9.140625" style="354"/>
    <col min="12821" max="12821" width="10.5703125" style="354" bestFit="1" customWidth="1"/>
    <col min="12822" max="12822" width="11.28515625" style="354" customWidth="1"/>
    <col min="12823" max="13056" width="9.140625" style="354"/>
    <col min="13057" max="13057" width="72.28515625" style="354" customWidth="1"/>
    <col min="13058" max="13058" width="13.85546875" style="354" customWidth="1"/>
    <col min="13059" max="13059" width="12.140625" style="354" customWidth="1"/>
    <col min="13060" max="13060" width="11" style="354" customWidth="1"/>
    <col min="13061" max="13061" width="14.140625" style="354" customWidth="1"/>
    <col min="13062" max="13062" width="11.85546875" style="354" customWidth="1"/>
    <col min="13063" max="13063" width="9.5703125" style="354" customWidth="1"/>
    <col min="13064" max="13064" width="14.7109375" style="354" customWidth="1"/>
    <col min="13065" max="13066" width="9.5703125" style="354" customWidth="1"/>
    <col min="13067" max="13067" width="14.28515625" style="354" customWidth="1"/>
    <col min="13068" max="13068" width="13.140625" style="354" customWidth="1"/>
    <col min="13069" max="13071" width="10.7109375" style="354" customWidth="1"/>
    <col min="13072" max="13072" width="9.140625" style="354"/>
    <col min="13073" max="13073" width="12.85546875" style="354" customWidth="1"/>
    <col min="13074" max="13074" width="23.42578125" style="354" customWidth="1"/>
    <col min="13075" max="13076" width="9.140625" style="354"/>
    <col min="13077" max="13077" width="10.5703125" style="354" bestFit="1" customWidth="1"/>
    <col min="13078" max="13078" width="11.28515625" style="354" customWidth="1"/>
    <col min="13079" max="13312" width="9.140625" style="354"/>
    <col min="13313" max="13313" width="72.28515625" style="354" customWidth="1"/>
    <col min="13314" max="13314" width="13.85546875" style="354" customWidth="1"/>
    <col min="13315" max="13315" width="12.140625" style="354" customWidth="1"/>
    <col min="13316" max="13316" width="11" style="354" customWidth="1"/>
    <col min="13317" max="13317" width="14.140625" style="354" customWidth="1"/>
    <col min="13318" max="13318" width="11.85546875" style="354" customWidth="1"/>
    <col min="13319" max="13319" width="9.5703125" style="354" customWidth="1"/>
    <col min="13320" max="13320" width="14.7109375" style="354" customWidth="1"/>
    <col min="13321" max="13322" width="9.5703125" style="354" customWidth="1"/>
    <col min="13323" max="13323" width="14.28515625" style="354" customWidth="1"/>
    <col min="13324" max="13324" width="13.140625" style="354" customWidth="1"/>
    <col min="13325" max="13327" width="10.7109375" style="354" customWidth="1"/>
    <col min="13328" max="13328" width="9.140625" style="354"/>
    <col min="13329" max="13329" width="12.85546875" style="354" customWidth="1"/>
    <col min="13330" max="13330" width="23.42578125" style="354" customWidth="1"/>
    <col min="13331" max="13332" width="9.140625" style="354"/>
    <col min="13333" max="13333" width="10.5703125" style="354" bestFit="1" customWidth="1"/>
    <col min="13334" max="13334" width="11.28515625" style="354" customWidth="1"/>
    <col min="13335" max="13568" width="9.140625" style="354"/>
    <col min="13569" max="13569" width="72.28515625" style="354" customWidth="1"/>
    <col min="13570" max="13570" width="13.85546875" style="354" customWidth="1"/>
    <col min="13571" max="13571" width="12.140625" style="354" customWidth="1"/>
    <col min="13572" max="13572" width="11" style="354" customWidth="1"/>
    <col min="13573" max="13573" width="14.140625" style="354" customWidth="1"/>
    <col min="13574" max="13574" width="11.85546875" style="354" customWidth="1"/>
    <col min="13575" max="13575" width="9.5703125" style="354" customWidth="1"/>
    <col min="13576" max="13576" width="14.7109375" style="354" customWidth="1"/>
    <col min="13577" max="13578" width="9.5703125" style="354" customWidth="1"/>
    <col min="13579" max="13579" width="14.28515625" style="354" customWidth="1"/>
    <col min="13580" max="13580" width="13.140625" style="354" customWidth="1"/>
    <col min="13581" max="13583" width="10.7109375" style="354" customWidth="1"/>
    <col min="13584" max="13584" width="9.140625" style="354"/>
    <col min="13585" max="13585" width="12.85546875" style="354" customWidth="1"/>
    <col min="13586" max="13586" width="23.42578125" style="354" customWidth="1"/>
    <col min="13587" max="13588" width="9.140625" style="354"/>
    <col min="13589" max="13589" width="10.5703125" style="354" bestFit="1" customWidth="1"/>
    <col min="13590" max="13590" width="11.28515625" style="354" customWidth="1"/>
    <col min="13591" max="13824" width="9.140625" style="354"/>
    <col min="13825" max="13825" width="72.28515625" style="354" customWidth="1"/>
    <col min="13826" max="13826" width="13.85546875" style="354" customWidth="1"/>
    <col min="13827" max="13827" width="12.140625" style="354" customWidth="1"/>
    <col min="13828" max="13828" width="11" style="354" customWidth="1"/>
    <col min="13829" max="13829" width="14.140625" style="354" customWidth="1"/>
    <col min="13830" max="13830" width="11.85546875" style="354" customWidth="1"/>
    <col min="13831" max="13831" width="9.5703125" style="354" customWidth="1"/>
    <col min="13832" max="13832" width="14.7109375" style="354" customWidth="1"/>
    <col min="13833" max="13834" width="9.5703125" style="354" customWidth="1"/>
    <col min="13835" max="13835" width="14.28515625" style="354" customWidth="1"/>
    <col min="13836" max="13836" width="13.140625" style="354" customWidth="1"/>
    <col min="13837" max="13839" width="10.7109375" style="354" customWidth="1"/>
    <col min="13840" max="13840" width="9.140625" style="354"/>
    <col min="13841" max="13841" width="12.85546875" style="354" customWidth="1"/>
    <col min="13842" max="13842" width="23.42578125" style="354" customWidth="1"/>
    <col min="13843" max="13844" width="9.140625" style="354"/>
    <col min="13845" max="13845" width="10.5703125" style="354" bestFit="1" customWidth="1"/>
    <col min="13846" max="13846" width="11.28515625" style="354" customWidth="1"/>
    <col min="13847" max="14080" width="9.140625" style="354"/>
    <col min="14081" max="14081" width="72.28515625" style="354" customWidth="1"/>
    <col min="14082" max="14082" width="13.85546875" style="354" customWidth="1"/>
    <col min="14083" max="14083" width="12.140625" style="354" customWidth="1"/>
    <col min="14084" max="14084" width="11" style="354" customWidth="1"/>
    <col min="14085" max="14085" width="14.140625" style="354" customWidth="1"/>
    <col min="14086" max="14086" width="11.85546875" style="354" customWidth="1"/>
    <col min="14087" max="14087" width="9.5703125" style="354" customWidth="1"/>
    <col min="14088" max="14088" width="14.7109375" style="354" customWidth="1"/>
    <col min="14089" max="14090" width="9.5703125" style="354" customWidth="1"/>
    <col min="14091" max="14091" width="14.28515625" style="354" customWidth="1"/>
    <col min="14092" max="14092" width="13.140625" style="354" customWidth="1"/>
    <col min="14093" max="14095" width="10.7109375" style="354" customWidth="1"/>
    <col min="14096" max="14096" width="9.140625" style="354"/>
    <col min="14097" max="14097" width="12.85546875" style="354" customWidth="1"/>
    <col min="14098" max="14098" width="23.42578125" style="354" customWidth="1"/>
    <col min="14099" max="14100" width="9.140625" style="354"/>
    <col min="14101" max="14101" width="10.5703125" style="354" bestFit="1" customWidth="1"/>
    <col min="14102" max="14102" width="11.28515625" style="354" customWidth="1"/>
    <col min="14103" max="14336" width="9.140625" style="354"/>
    <col min="14337" max="14337" width="72.28515625" style="354" customWidth="1"/>
    <col min="14338" max="14338" width="13.85546875" style="354" customWidth="1"/>
    <col min="14339" max="14339" width="12.140625" style="354" customWidth="1"/>
    <col min="14340" max="14340" width="11" style="354" customWidth="1"/>
    <col min="14341" max="14341" width="14.140625" style="354" customWidth="1"/>
    <col min="14342" max="14342" width="11.85546875" style="354" customWidth="1"/>
    <col min="14343" max="14343" width="9.5703125" style="354" customWidth="1"/>
    <col min="14344" max="14344" width="14.7109375" style="354" customWidth="1"/>
    <col min="14345" max="14346" width="9.5703125" style="354" customWidth="1"/>
    <col min="14347" max="14347" width="14.28515625" style="354" customWidth="1"/>
    <col min="14348" max="14348" width="13.140625" style="354" customWidth="1"/>
    <col min="14349" max="14351" width="10.7109375" style="354" customWidth="1"/>
    <col min="14352" max="14352" width="9.140625" style="354"/>
    <col min="14353" max="14353" width="12.85546875" style="354" customWidth="1"/>
    <col min="14354" max="14354" width="23.42578125" style="354" customWidth="1"/>
    <col min="14355" max="14356" width="9.140625" style="354"/>
    <col min="14357" max="14357" width="10.5703125" style="354" bestFit="1" customWidth="1"/>
    <col min="14358" max="14358" width="11.28515625" style="354" customWidth="1"/>
    <col min="14359" max="14592" width="9.140625" style="354"/>
    <col min="14593" max="14593" width="72.28515625" style="354" customWidth="1"/>
    <col min="14594" max="14594" width="13.85546875" style="354" customWidth="1"/>
    <col min="14595" max="14595" width="12.140625" style="354" customWidth="1"/>
    <col min="14596" max="14596" width="11" style="354" customWidth="1"/>
    <col min="14597" max="14597" width="14.140625" style="354" customWidth="1"/>
    <col min="14598" max="14598" width="11.85546875" style="354" customWidth="1"/>
    <col min="14599" max="14599" width="9.5703125" style="354" customWidth="1"/>
    <col min="14600" max="14600" width="14.7109375" style="354" customWidth="1"/>
    <col min="14601" max="14602" width="9.5703125" style="354" customWidth="1"/>
    <col min="14603" max="14603" width="14.28515625" style="354" customWidth="1"/>
    <col min="14604" max="14604" width="13.140625" style="354" customWidth="1"/>
    <col min="14605" max="14607" width="10.7109375" style="354" customWidth="1"/>
    <col min="14608" max="14608" width="9.140625" style="354"/>
    <col min="14609" max="14609" width="12.85546875" style="354" customWidth="1"/>
    <col min="14610" max="14610" width="23.42578125" style="354" customWidth="1"/>
    <col min="14611" max="14612" width="9.140625" style="354"/>
    <col min="14613" max="14613" width="10.5703125" style="354" bestFit="1" customWidth="1"/>
    <col min="14614" max="14614" width="11.28515625" style="354" customWidth="1"/>
    <col min="14615" max="14848" width="9.140625" style="354"/>
    <col min="14849" max="14849" width="72.28515625" style="354" customWidth="1"/>
    <col min="14850" max="14850" width="13.85546875" style="354" customWidth="1"/>
    <col min="14851" max="14851" width="12.140625" style="354" customWidth="1"/>
    <col min="14852" max="14852" width="11" style="354" customWidth="1"/>
    <col min="14853" max="14853" width="14.140625" style="354" customWidth="1"/>
    <col min="14854" max="14854" width="11.85546875" style="354" customWidth="1"/>
    <col min="14855" max="14855" width="9.5703125" style="354" customWidth="1"/>
    <col min="14856" max="14856" width="14.7109375" style="354" customWidth="1"/>
    <col min="14857" max="14858" width="9.5703125" style="354" customWidth="1"/>
    <col min="14859" max="14859" width="14.28515625" style="354" customWidth="1"/>
    <col min="14860" max="14860" width="13.140625" style="354" customWidth="1"/>
    <col min="14861" max="14863" width="10.7109375" style="354" customWidth="1"/>
    <col min="14864" max="14864" width="9.140625" style="354"/>
    <col min="14865" max="14865" width="12.85546875" style="354" customWidth="1"/>
    <col min="14866" max="14866" width="23.42578125" style="354" customWidth="1"/>
    <col min="14867" max="14868" width="9.140625" style="354"/>
    <col min="14869" max="14869" width="10.5703125" style="354" bestFit="1" customWidth="1"/>
    <col min="14870" max="14870" width="11.28515625" style="354" customWidth="1"/>
    <col min="14871" max="15104" width="9.140625" style="354"/>
    <col min="15105" max="15105" width="72.28515625" style="354" customWidth="1"/>
    <col min="15106" max="15106" width="13.85546875" style="354" customWidth="1"/>
    <col min="15107" max="15107" width="12.140625" style="354" customWidth="1"/>
    <col min="15108" max="15108" width="11" style="354" customWidth="1"/>
    <col min="15109" max="15109" width="14.140625" style="354" customWidth="1"/>
    <col min="15110" max="15110" width="11.85546875" style="354" customWidth="1"/>
    <col min="15111" max="15111" width="9.5703125" style="354" customWidth="1"/>
    <col min="15112" max="15112" width="14.7109375" style="354" customWidth="1"/>
    <col min="15113" max="15114" width="9.5703125" style="354" customWidth="1"/>
    <col min="15115" max="15115" width="14.28515625" style="354" customWidth="1"/>
    <col min="15116" max="15116" width="13.140625" style="354" customWidth="1"/>
    <col min="15117" max="15119" width="10.7109375" style="354" customWidth="1"/>
    <col min="15120" max="15120" width="9.140625" style="354"/>
    <col min="15121" max="15121" width="12.85546875" style="354" customWidth="1"/>
    <col min="15122" max="15122" width="23.42578125" style="354" customWidth="1"/>
    <col min="15123" max="15124" width="9.140625" style="354"/>
    <col min="15125" max="15125" width="10.5703125" style="354" bestFit="1" customWidth="1"/>
    <col min="15126" max="15126" width="11.28515625" style="354" customWidth="1"/>
    <col min="15127" max="15360" width="9.140625" style="354"/>
    <col min="15361" max="15361" width="72.28515625" style="354" customWidth="1"/>
    <col min="15362" max="15362" width="13.85546875" style="354" customWidth="1"/>
    <col min="15363" max="15363" width="12.140625" style="354" customWidth="1"/>
    <col min="15364" max="15364" width="11" style="354" customWidth="1"/>
    <col min="15365" max="15365" width="14.140625" style="354" customWidth="1"/>
    <col min="15366" max="15366" width="11.85546875" style="354" customWidth="1"/>
    <col min="15367" max="15367" width="9.5703125" style="354" customWidth="1"/>
    <col min="15368" max="15368" width="14.7109375" style="354" customWidth="1"/>
    <col min="15369" max="15370" width="9.5703125" style="354" customWidth="1"/>
    <col min="15371" max="15371" width="14.28515625" style="354" customWidth="1"/>
    <col min="15372" max="15372" width="13.140625" style="354" customWidth="1"/>
    <col min="15373" max="15375" width="10.7109375" style="354" customWidth="1"/>
    <col min="15376" max="15376" width="9.140625" style="354"/>
    <col min="15377" max="15377" width="12.85546875" style="354" customWidth="1"/>
    <col min="15378" max="15378" width="23.42578125" style="354" customWidth="1"/>
    <col min="15379" max="15380" width="9.140625" style="354"/>
    <col min="15381" max="15381" width="10.5703125" style="354" bestFit="1" customWidth="1"/>
    <col min="15382" max="15382" width="11.28515625" style="354" customWidth="1"/>
    <col min="15383" max="15616" width="9.140625" style="354"/>
    <col min="15617" max="15617" width="72.28515625" style="354" customWidth="1"/>
    <col min="15618" max="15618" width="13.85546875" style="354" customWidth="1"/>
    <col min="15619" max="15619" width="12.140625" style="354" customWidth="1"/>
    <col min="15620" max="15620" width="11" style="354" customWidth="1"/>
    <col min="15621" max="15621" width="14.140625" style="354" customWidth="1"/>
    <col min="15622" max="15622" width="11.85546875" style="354" customWidth="1"/>
    <col min="15623" max="15623" width="9.5703125" style="354" customWidth="1"/>
    <col min="15624" max="15624" width="14.7109375" style="354" customWidth="1"/>
    <col min="15625" max="15626" width="9.5703125" style="354" customWidth="1"/>
    <col min="15627" max="15627" width="14.28515625" style="354" customWidth="1"/>
    <col min="15628" max="15628" width="13.140625" style="354" customWidth="1"/>
    <col min="15629" max="15631" width="10.7109375" style="354" customWidth="1"/>
    <col min="15632" max="15632" width="9.140625" style="354"/>
    <col min="15633" max="15633" width="12.85546875" style="354" customWidth="1"/>
    <col min="15634" max="15634" width="23.42578125" style="354" customWidth="1"/>
    <col min="15635" max="15636" width="9.140625" style="354"/>
    <col min="15637" max="15637" width="10.5703125" style="354" bestFit="1" customWidth="1"/>
    <col min="15638" max="15638" width="11.28515625" style="354" customWidth="1"/>
    <col min="15639" max="15872" width="9.140625" style="354"/>
    <col min="15873" max="15873" width="72.28515625" style="354" customWidth="1"/>
    <col min="15874" max="15874" width="13.85546875" style="354" customWidth="1"/>
    <col min="15875" max="15875" width="12.140625" style="354" customWidth="1"/>
    <col min="15876" max="15876" width="11" style="354" customWidth="1"/>
    <col min="15877" max="15877" width="14.140625" style="354" customWidth="1"/>
    <col min="15878" max="15878" width="11.85546875" style="354" customWidth="1"/>
    <col min="15879" max="15879" width="9.5703125" style="354" customWidth="1"/>
    <col min="15880" max="15880" width="14.7109375" style="354" customWidth="1"/>
    <col min="15881" max="15882" width="9.5703125" style="354" customWidth="1"/>
    <col min="15883" max="15883" width="14.28515625" style="354" customWidth="1"/>
    <col min="15884" max="15884" width="13.140625" style="354" customWidth="1"/>
    <col min="15885" max="15887" width="10.7109375" style="354" customWidth="1"/>
    <col min="15888" max="15888" width="9.140625" style="354"/>
    <col min="15889" max="15889" width="12.85546875" style="354" customWidth="1"/>
    <col min="15890" max="15890" width="23.42578125" style="354" customWidth="1"/>
    <col min="15891" max="15892" width="9.140625" style="354"/>
    <col min="15893" max="15893" width="10.5703125" style="354" bestFit="1" customWidth="1"/>
    <col min="15894" max="15894" width="11.28515625" style="354" customWidth="1"/>
    <col min="15895" max="16128" width="9.140625" style="354"/>
    <col min="16129" max="16129" width="72.28515625" style="354" customWidth="1"/>
    <col min="16130" max="16130" width="13.85546875" style="354" customWidth="1"/>
    <col min="16131" max="16131" width="12.140625" style="354" customWidth="1"/>
    <col min="16132" max="16132" width="11" style="354" customWidth="1"/>
    <col min="16133" max="16133" width="14.140625" style="354" customWidth="1"/>
    <col min="16134" max="16134" width="11.85546875" style="354" customWidth="1"/>
    <col min="16135" max="16135" width="9.5703125" style="354" customWidth="1"/>
    <col min="16136" max="16136" width="14.7109375" style="354" customWidth="1"/>
    <col min="16137" max="16138" width="9.5703125" style="354" customWidth="1"/>
    <col min="16139" max="16139" width="14.28515625" style="354" customWidth="1"/>
    <col min="16140" max="16140" width="13.140625" style="354" customWidth="1"/>
    <col min="16141" max="16143" width="10.7109375" style="354" customWidth="1"/>
    <col min="16144" max="16144" width="9.140625" style="354"/>
    <col min="16145" max="16145" width="12.85546875" style="354" customWidth="1"/>
    <col min="16146" max="16146" width="23.42578125" style="354" customWidth="1"/>
    <col min="16147" max="16148" width="9.140625" style="354"/>
    <col min="16149" max="16149" width="10.5703125" style="354" bestFit="1" customWidth="1"/>
    <col min="16150" max="16150" width="11.28515625" style="354" customWidth="1"/>
    <col min="16151" max="16384" width="9.140625" style="354"/>
  </cols>
  <sheetData>
    <row r="1" spans="1:20" ht="25.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16"/>
    </row>
    <row r="2" spans="1:20" ht="29.25" customHeight="1" x14ac:dyDescent="0.35">
      <c r="A2" s="3416" t="s">
        <v>30</v>
      </c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</row>
    <row r="3" spans="1:20" ht="24.75" customHeight="1" x14ac:dyDescent="0.35">
      <c r="A3" s="3416" t="s">
        <v>370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1755"/>
      <c r="O3" s="1755"/>
    </row>
    <row r="4" spans="1:20" ht="19.5" customHeight="1" thickBot="1" x14ac:dyDescent="0.4">
      <c r="A4" s="345"/>
    </row>
    <row r="5" spans="1:20" ht="33" customHeight="1" thickBot="1" x14ac:dyDescent="0.4">
      <c r="A5" s="3417" t="s">
        <v>9</v>
      </c>
      <c r="B5" s="3438" t="s">
        <v>19</v>
      </c>
      <c r="C5" s="3439"/>
      <c r="D5" s="3440"/>
      <c r="E5" s="3438" t="s">
        <v>20</v>
      </c>
      <c r="F5" s="3439"/>
      <c r="G5" s="3440"/>
      <c r="H5" s="3438" t="s">
        <v>29</v>
      </c>
      <c r="I5" s="3439"/>
      <c r="J5" s="3440"/>
      <c r="K5" s="3410" t="s">
        <v>21</v>
      </c>
      <c r="L5" s="3411"/>
      <c r="M5" s="3412"/>
      <c r="N5" s="347"/>
      <c r="O5" s="347"/>
    </row>
    <row r="6" spans="1:20" ht="33" customHeight="1" thickBot="1" x14ac:dyDescent="0.4">
      <c r="A6" s="3393"/>
      <c r="B6" s="3441" t="s">
        <v>5</v>
      </c>
      <c r="C6" s="3442"/>
      <c r="D6" s="3443"/>
      <c r="E6" s="3441" t="s">
        <v>5</v>
      </c>
      <c r="F6" s="3442"/>
      <c r="G6" s="3443"/>
      <c r="H6" s="3441" t="s">
        <v>5</v>
      </c>
      <c r="I6" s="3442"/>
      <c r="J6" s="3443"/>
      <c r="K6" s="3413"/>
      <c r="L6" s="3414"/>
      <c r="M6" s="3415"/>
      <c r="N6" s="347"/>
      <c r="O6" s="347"/>
    </row>
    <row r="7" spans="1:20" ht="52.5" customHeight="1" thickBot="1" x14ac:dyDescent="0.4">
      <c r="A7" s="3418"/>
      <c r="B7" s="2153" t="s">
        <v>26</v>
      </c>
      <c r="C7" s="2153" t="s">
        <v>27</v>
      </c>
      <c r="D7" s="2213" t="s">
        <v>4</v>
      </c>
      <c r="E7" s="2153" t="s">
        <v>26</v>
      </c>
      <c r="F7" s="2153" t="s">
        <v>27</v>
      </c>
      <c r="G7" s="2213" t="s">
        <v>4</v>
      </c>
      <c r="H7" s="2153" t="s">
        <v>26</v>
      </c>
      <c r="I7" s="2153" t="s">
        <v>27</v>
      </c>
      <c r="J7" s="2213" t="s">
        <v>4</v>
      </c>
      <c r="K7" s="2153" t="s">
        <v>26</v>
      </c>
      <c r="L7" s="2153" t="s">
        <v>27</v>
      </c>
      <c r="M7" s="1020" t="s">
        <v>4</v>
      </c>
      <c r="N7" s="347"/>
      <c r="O7" s="347"/>
    </row>
    <row r="8" spans="1:20" ht="29.25" customHeight="1" x14ac:dyDescent="0.35">
      <c r="A8" s="1041" t="s">
        <v>22</v>
      </c>
      <c r="B8" s="857"/>
      <c r="C8" s="858"/>
      <c r="D8" s="866"/>
      <c r="E8" s="857"/>
      <c r="F8" s="858"/>
      <c r="G8" s="927"/>
      <c r="H8" s="1150"/>
      <c r="I8" s="1167"/>
      <c r="J8" s="1168"/>
      <c r="K8" s="2199"/>
      <c r="L8" s="2200"/>
      <c r="M8" s="2201"/>
      <c r="N8" s="347"/>
      <c r="O8" s="347"/>
    </row>
    <row r="9" spans="1:20" ht="24.75" customHeight="1" x14ac:dyDescent="0.35">
      <c r="A9" s="915" t="s">
        <v>37</v>
      </c>
      <c r="B9" s="519">
        <f>B17+B17</f>
        <v>0</v>
      </c>
      <c r="C9" s="520">
        <f>C24+C17</f>
        <v>62</v>
      </c>
      <c r="D9" s="520">
        <f>D24+D17</f>
        <v>62</v>
      </c>
      <c r="E9" s="519">
        <f t="shared" ref="B9:J13" si="0">E25+E17</f>
        <v>0</v>
      </c>
      <c r="F9" s="520">
        <f t="shared" si="0"/>
        <v>42</v>
      </c>
      <c r="G9" s="527">
        <f t="shared" si="0"/>
        <v>42</v>
      </c>
      <c r="H9" s="519">
        <f t="shared" si="0"/>
        <v>0</v>
      </c>
      <c r="I9" s="520">
        <f t="shared" si="0"/>
        <v>28</v>
      </c>
      <c r="J9" s="527">
        <f t="shared" si="0"/>
        <v>28</v>
      </c>
      <c r="K9" s="2220">
        <f t="shared" ref="K9:M13" si="1">B9+E9+H9</f>
        <v>0</v>
      </c>
      <c r="L9" s="2242">
        <f t="shared" si="1"/>
        <v>132</v>
      </c>
      <c r="M9" s="2221">
        <f t="shared" si="1"/>
        <v>132</v>
      </c>
      <c r="N9" s="347"/>
      <c r="O9" s="347"/>
    </row>
    <row r="10" spans="1:20" ht="27.75" hidden="1" customHeight="1" thickBot="1" x14ac:dyDescent="0.4">
      <c r="A10" s="915" t="s">
        <v>38</v>
      </c>
      <c r="B10" s="519">
        <f t="shared" si="0"/>
        <v>0</v>
      </c>
      <c r="C10" s="520">
        <f t="shared" si="0"/>
        <v>0</v>
      </c>
      <c r="D10" s="527">
        <f t="shared" si="0"/>
        <v>0</v>
      </c>
      <c r="E10" s="519">
        <f t="shared" si="0"/>
        <v>0</v>
      </c>
      <c r="F10" s="520">
        <f t="shared" si="0"/>
        <v>0</v>
      </c>
      <c r="G10" s="527">
        <f t="shared" si="0"/>
        <v>0</v>
      </c>
      <c r="H10" s="519">
        <f t="shared" si="0"/>
        <v>0</v>
      </c>
      <c r="I10" s="520">
        <f t="shared" si="0"/>
        <v>0</v>
      </c>
      <c r="J10" s="527">
        <f t="shared" si="0"/>
        <v>0</v>
      </c>
      <c r="K10" s="2220">
        <f t="shared" si="1"/>
        <v>0</v>
      </c>
      <c r="L10" s="2242">
        <f t="shared" si="1"/>
        <v>0</v>
      </c>
      <c r="M10" s="2221">
        <f t="shared" si="1"/>
        <v>0</v>
      </c>
      <c r="N10" s="347"/>
      <c r="O10" s="347"/>
    </row>
    <row r="11" spans="1:20" ht="28.5" customHeight="1" thickBot="1" x14ac:dyDescent="0.4">
      <c r="A11" s="915" t="s">
        <v>39</v>
      </c>
      <c r="B11" s="519">
        <f t="shared" si="0"/>
        <v>0</v>
      </c>
      <c r="C11" s="520">
        <f t="shared" si="0"/>
        <v>0</v>
      </c>
      <c r="D11" s="527">
        <f t="shared" si="0"/>
        <v>0</v>
      </c>
      <c r="E11" s="519">
        <f t="shared" si="0"/>
        <v>0</v>
      </c>
      <c r="F11" s="520">
        <v>1</v>
      </c>
      <c r="G11" s="527">
        <f t="shared" si="0"/>
        <v>1</v>
      </c>
      <c r="H11" s="519">
        <f t="shared" si="0"/>
        <v>0</v>
      </c>
      <c r="I11" s="520">
        <f t="shared" si="0"/>
        <v>0</v>
      </c>
      <c r="J11" s="527">
        <f t="shared" si="0"/>
        <v>0</v>
      </c>
      <c r="K11" s="2220">
        <f t="shared" si="1"/>
        <v>0</v>
      </c>
      <c r="L11" s="2242">
        <f t="shared" si="1"/>
        <v>1</v>
      </c>
      <c r="M11" s="2221">
        <f t="shared" si="1"/>
        <v>1</v>
      </c>
      <c r="N11" s="347"/>
      <c r="O11" s="347"/>
    </row>
    <row r="12" spans="1:20" ht="30.75" hidden="1" customHeight="1" thickBot="1" x14ac:dyDescent="0.4">
      <c r="A12" s="939"/>
      <c r="B12" s="519"/>
      <c r="C12" s="520"/>
      <c r="D12" s="527"/>
      <c r="E12" s="519">
        <f t="shared" si="0"/>
        <v>0</v>
      </c>
      <c r="F12" s="520">
        <f t="shared" si="0"/>
        <v>0</v>
      </c>
      <c r="G12" s="527">
        <f t="shared" si="0"/>
        <v>0</v>
      </c>
      <c r="H12" s="519">
        <f t="shared" si="0"/>
        <v>0</v>
      </c>
      <c r="I12" s="520">
        <f t="shared" si="0"/>
        <v>0</v>
      </c>
      <c r="J12" s="527">
        <f t="shared" si="0"/>
        <v>0</v>
      </c>
      <c r="K12" s="2220">
        <f t="shared" si="1"/>
        <v>0</v>
      </c>
      <c r="L12" s="2242">
        <f t="shared" si="1"/>
        <v>0</v>
      </c>
      <c r="M12" s="2221">
        <f t="shared" si="1"/>
        <v>0</v>
      </c>
      <c r="N12" s="347"/>
      <c r="O12" s="347"/>
    </row>
    <row r="13" spans="1:20" ht="32.25" hidden="1" customHeight="1" x14ac:dyDescent="0.35">
      <c r="A13" s="587"/>
      <c r="B13" s="519">
        <f>B28+B20</f>
        <v>0</v>
      </c>
      <c r="C13" s="520">
        <f>C28+C20</f>
        <v>0</v>
      </c>
      <c r="D13" s="527">
        <f>D28+D20</f>
        <v>0</v>
      </c>
      <c r="E13" s="519">
        <f t="shared" si="0"/>
        <v>0</v>
      </c>
      <c r="F13" s="520">
        <f t="shared" si="0"/>
        <v>0</v>
      </c>
      <c r="G13" s="527">
        <f t="shared" si="0"/>
        <v>0</v>
      </c>
      <c r="H13" s="519">
        <f t="shared" si="0"/>
        <v>0</v>
      </c>
      <c r="I13" s="520">
        <f t="shared" si="0"/>
        <v>3</v>
      </c>
      <c r="J13" s="527">
        <f t="shared" si="0"/>
        <v>3</v>
      </c>
      <c r="K13" s="2220">
        <f t="shared" si="1"/>
        <v>0</v>
      </c>
      <c r="L13" s="2242">
        <f t="shared" si="1"/>
        <v>3</v>
      </c>
      <c r="M13" s="2221">
        <f t="shared" si="1"/>
        <v>3</v>
      </c>
      <c r="N13" s="347"/>
      <c r="O13" s="347"/>
    </row>
    <row r="14" spans="1:20" ht="25.5" customHeight="1" thickBot="1" x14ac:dyDescent="0.4">
      <c r="A14" s="1113" t="s">
        <v>12</v>
      </c>
      <c r="B14" s="2083">
        <f>SUM(B8:B13)</f>
        <v>0</v>
      </c>
      <c r="C14" s="2083">
        <f t="shared" ref="C14:M14" si="2">SUM(C8:C13)</f>
        <v>62</v>
      </c>
      <c r="D14" s="2083">
        <f t="shared" si="2"/>
        <v>62</v>
      </c>
      <c r="E14" s="2083">
        <f t="shared" si="2"/>
        <v>0</v>
      </c>
      <c r="F14" s="2083">
        <f t="shared" si="2"/>
        <v>43</v>
      </c>
      <c r="G14" s="2083">
        <f t="shared" si="2"/>
        <v>43</v>
      </c>
      <c r="H14" s="2083">
        <f t="shared" si="2"/>
        <v>0</v>
      </c>
      <c r="I14" s="2083">
        <f t="shared" si="2"/>
        <v>31</v>
      </c>
      <c r="J14" s="2083">
        <f t="shared" si="2"/>
        <v>31</v>
      </c>
      <c r="K14" s="2083">
        <f t="shared" si="2"/>
        <v>0</v>
      </c>
      <c r="L14" s="2083">
        <f t="shared" si="2"/>
        <v>136</v>
      </c>
      <c r="M14" s="1027">
        <f t="shared" si="2"/>
        <v>136</v>
      </c>
      <c r="N14" s="347"/>
      <c r="O14" s="347"/>
    </row>
    <row r="15" spans="1:20" ht="26.25" customHeight="1" thickBot="1" x14ac:dyDescent="0.4">
      <c r="A15" s="1113" t="s">
        <v>23</v>
      </c>
      <c r="B15" s="1139"/>
      <c r="C15" s="2163"/>
      <c r="D15" s="2204"/>
      <c r="E15" s="1139"/>
      <c r="F15" s="2163"/>
      <c r="G15" s="2204"/>
      <c r="H15" s="1139"/>
      <c r="I15" s="2163"/>
      <c r="J15" s="2204"/>
      <c r="K15" s="1149"/>
      <c r="L15" s="2163"/>
      <c r="M15" s="2164"/>
      <c r="N15" s="347"/>
      <c r="O15" s="347"/>
    </row>
    <row r="16" spans="1:20" ht="47.25" customHeight="1" thickBot="1" x14ac:dyDescent="0.4">
      <c r="A16" s="1117" t="s">
        <v>11</v>
      </c>
      <c r="B16" s="1139"/>
      <c r="C16" s="1140"/>
      <c r="D16" s="2162"/>
      <c r="E16" s="1139"/>
      <c r="F16" s="1140"/>
      <c r="G16" s="2162"/>
      <c r="H16" s="1139"/>
      <c r="I16" s="1140"/>
      <c r="J16" s="2162"/>
      <c r="K16" s="1149"/>
      <c r="L16" s="1119"/>
      <c r="M16" s="2207"/>
      <c r="N16" s="8"/>
      <c r="O16" s="8"/>
    </row>
    <row r="17" spans="1:15" ht="22.5" customHeight="1" x14ac:dyDescent="0.35">
      <c r="A17" s="2241" t="s">
        <v>37</v>
      </c>
      <c r="B17" s="1151">
        <v>0</v>
      </c>
      <c r="C17" s="1151">
        <v>61</v>
      </c>
      <c r="D17" s="1152">
        <f>SUM(B17:C17)</f>
        <v>61</v>
      </c>
      <c r="E17" s="1151">
        <v>0</v>
      </c>
      <c r="F17" s="1151">
        <v>42</v>
      </c>
      <c r="G17" s="1152">
        <f>SUM(E17:F17)</f>
        <v>42</v>
      </c>
      <c r="H17" s="1151">
        <v>0</v>
      </c>
      <c r="I17" s="1151">
        <v>28</v>
      </c>
      <c r="J17" s="1152">
        <f>SUM(H17:I17)</f>
        <v>28</v>
      </c>
      <c r="K17" s="2218">
        <f t="shared" ref="K17:M21" si="3">B17+E17+H17</f>
        <v>0</v>
      </c>
      <c r="L17" s="2225">
        <f t="shared" si="3"/>
        <v>131</v>
      </c>
      <c r="M17" s="2219">
        <f t="shared" si="3"/>
        <v>131</v>
      </c>
      <c r="N17" s="355"/>
      <c r="O17" s="355"/>
    </row>
    <row r="18" spans="1:15" ht="24.95" hidden="1" customHeight="1" thickBot="1" x14ac:dyDescent="0.4">
      <c r="A18" s="915" t="s">
        <v>38</v>
      </c>
      <c r="B18" s="677"/>
      <c r="C18" s="677"/>
      <c r="D18" s="867">
        <f>SUM(B18:C18)</f>
        <v>0</v>
      </c>
      <c r="E18" s="677"/>
      <c r="F18" s="677"/>
      <c r="G18" s="867">
        <f>SUM(E18:F18)</f>
        <v>0</v>
      </c>
      <c r="H18" s="677">
        <v>0</v>
      </c>
      <c r="I18" s="677">
        <v>0</v>
      </c>
      <c r="J18" s="867">
        <f>SUM(H18:I18)</f>
        <v>0</v>
      </c>
      <c r="K18" s="2220">
        <f t="shared" si="3"/>
        <v>0</v>
      </c>
      <c r="L18" s="2242">
        <f t="shared" si="3"/>
        <v>0</v>
      </c>
      <c r="M18" s="2221">
        <f t="shared" si="3"/>
        <v>0</v>
      </c>
      <c r="N18" s="355"/>
      <c r="O18" s="355"/>
    </row>
    <row r="19" spans="1:15" ht="29.25" customHeight="1" thickBot="1" x14ac:dyDescent="0.4">
      <c r="A19" s="915" t="s">
        <v>39</v>
      </c>
      <c r="B19" s="677">
        <v>0</v>
      </c>
      <c r="C19" s="677">
        <v>0</v>
      </c>
      <c r="D19" s="867">
        <f>SUM(B19:C19)</f>
        <v>0</v>
      </c>
      <c r="E19" s="677">
        <v>0</v>
      </c>
      <c r="F19" s="677">
        <v>1</v>
      </c>
      <c r="G19" s="867">
        <v>1</v>
      </c>
      <c r="H19" s="677">
        <v>0</v>
      </c>
      <c r="I19" s="677">
        <v>0</v>
      </c>
      <c r="J19" s="867">
        <f>SUM(H19:I19)</f>
        <v>0</v>
      </c>
      <c r="K19" s="2220">
        <f t="shared" si="3"/>
        <v>0</v>
      </c>
      <c r="L19" s="2242">
        <f t="shared" si="3"/>
        <v>1</v>
      </c>
      <c r="M19" s="2221">
        <f t="shared" si="3"/>
        <v>1</v>
      </c>
      <c r="N19" s="355"/>
      <c r="O19" s="355"/>
    </row>
    <row r="20" spans="1:15" ht="29.25" hidden="1" customHeight="1" thickBot="1" x14ac:dyDescent="0.4">
      <c r="A20" s="939"/>
      <c r="B20" s="677">
        <v>0</v>
      </c>
      <c r="C20" s="677">
        <v>0</v>
      </c>
      <c r="D20" s="867">
        <f>SUM(B20:C20)</f>
        <v>0</v>
      </c>
      <c r="E20" s="677">
        <v>0</v>
      </c>
      <c r="F20" s="677">
        <v>0</v>
      </c>
      <c r="G20" s="867">
        <f>SUM(E20:F20)</f>
        <v>0</v>
      </c>
      <c r="H20" s="677">
        <v>0</v>
      </c>
      <c r="I20" s="677">
        <v>0</v>
      </c>
      <c r="J20" s="867">
        <f>SUM(H20:I20)</f>
        <v>0</v>
      </c>
      <c r="K20" s="2220">
        <f t="shared" si="3"/>
        <v>0</v>
      </c>
      <c r="L20" s="2242">
        <f t="shared" si="3"/>
        <v>0</v>
      </c>
      <c r="M20" s="2221">
        <f t="shared" si="3"/>
        <v>0</v>
      </c>
      <c r="N20" s="355"/>
      <c r="O20" s="355"/>
    </row>
    <row r="21" spans="1:15" ht="43.5" hidden="1" customHeight="1" thickBot="1" x14ac:dyDescent="0.4">
      <c r="A21" s="587"/>
      <c r="B21" s="868">
        <v>0</v>
      </c>
      <c r="C21" s="940">
        <v>0</v>
      </c>
      <c r="D21" s="1153">
        <f>SUM(B21:C21)</f>
        <v>0</v>
      </c>
      <c r="E21" s="868">
        <v>0</v>
      </c>
      <c r="F21" s="940">
        <v>0</v>
      </c>
      <c r="G21" s="1153">
        <f>SUM(E21:F21)</f>
        <v>0</v>
      </c>
      <c r="H21" s="868">
        <v>0</v>
      </c>
      <c r="I21" s="940">
        <v>0</v>
      </c>
      <c r="J21" s="1153">
        <f>SUM(H21:I21)</f>
        <v>0</v>
      </c>
      <c r="K21" s="2220">
        <f t="shared" si="3"/>
        <v>0</v>
      </c>
      <c r="L21" s="2242">
        <f t="shared" si="3"/>
        <v>0</v>
      </c>
      <c r="M21" s="2221">
        <f t="shared" si="3"/>
        <v>0</v>
      </c>
      <c r="N21" s="11"/>
      <c r="O21" s="11"/>
    </row>
    <row r="22" spans="1:15" ht="33.75" customHeight="1" thickBot="1" x14ac:dyDescent="0.4">
      <c r="A22" s="2078" t="s">
        <v>8</v>
      </c>
      <c r="B22" s="2208">
        <f>SUM(B17:B21)</f>
        <v>0</v>
      </c>
      <c r="C22" s="2208">
        <f>SUM(C17:C21)</f>
        <v>61</v>
      </c>
      <c r="D22" s="2208">
        <f>SUM(D17:D21)</f>
        <v>61</v>
      </c>
      <c r="E22" s="2208">
        <f t="shared" ref="E22:M22" si="4">SUM(E17:E21)</f>
        <v>0</v>
      </c>
      <c r="F22" s="2208">
        <f t="shared" si="4"/>
        <v>43</v>
      </c>
      <c r="G22" s="1035">
        <f t="shared" si="4"/>
        <v>43</v>
      </c>
      <c r="H22" s="2208">
        <f>SUM(H17:H21)</f>
        <v>0</v>
      </c>
      <c r="I22" s="2208">
        <f>SUM(I17:I21)</f>
        <v>28</v>
      </c>
      <c r="J22" s="1035">
        <f>SUM(J17:J21)</f>
        <v>28</v>
      </c>
      <c r="K22" s="2208">
        <f t="shared" si="4"/>
        <v>0</v>
      </c>
      <c r="L22" s="2208">
        <f t="shared" si="4"/>
        <v>132</v>
      </c>
      <c r="M22" s="1035">
        <f t="shared" si="4"/>
        <v>132</v>
      </c>
      <c r="N22" s="11"/>
      <c r="O22" s="11"/>
    </row>
    <row r="23" spans="1:15" ht="40.5" customHeight="1" x14ac:dyDescent="0.35">
      <c r="A23" s="1142" t="s">
        <v>25</v>
      </c>
      <c r="B23" s="2239"/>
      <c r="C23" s="2240"/>
      <c r="D23" s="34"/>
      <c r="E23" s="2239"/>
      <c r="F23" s="2240"/>
      <c r="G23" s="34"/>
      <c r="H23" s="941"/>
      <c r="I23" s="942"/>
      <c r="J23" s="943"/>
      <c r="K23" s="2222"/>
      <c r="L23" s="2223"/>
      <c r="M23" s="2224"/>
      <c r="N23" s="355"/>
      <c r="O23" s="355"/>
    </row>
    <row r="24" spans="1:15" ht="40.5" customHeight="1" x14ac:dyDescent="0.35">
      <c r="A24" s="915" t="s">
        <v>37</v>
      </c>
      <c r="B24" s="519">
        <v>0</v>
      </c>
      <c r="C24" s="520">
        <v>1</v>
      </c>
      <c r="D24" s="867">
        <f>SUM(B24:C24)</f>
        <v>1</v>
      </c>
      <c r="E24" s="677">
        <v>0</v>
      </c>
      <c r="F24" s="527">
        <v>0</v>
      </c>
      <c r="G24" s="867">
        <f>SUM(E24:F24)</f>
        <v>0</v>
      </c>
      <c r="H24" s="677">
        <v>0</v>
      </c>
      <c r="I24" s="677">
        <v>3</v>
      </c>
      <c r="J24" s="867">
        <f>SUM(H24:I24)</f>
        <v>3</v>
      </c>
      <c r="K24" s="2220">
        <f t="shared" ref="K24:M28" si="5">B24+E24+H24</f>
        <v>0</v>
      </c>
      <c r="L24" s="2242">
        <f t="shared" si="5"/>
        <v>4</v>
      </c>
      <c r="M24" s="2221">
        <f t="shared" si="5"/>
        <v>4</v>
      </c>
      <c r="N24" s="355"/>
      <c r="O24" s="355"/>
    </row>
    <row r="25" spans="1:15" ht="33" hidden="1" customHeight="1" x14ac:dyDescent="0.35">
      <c r="A25" s="915" t="s">
        <v>38</v>
      </c>
      <c r="B25" s="519">
        <v>0</v>
      </c>
      <c r="C25" s="520">
        <v>0</v>
      </c>
      <c r="D25" s="867">
        <f>SUM(B25:C25)</f>
        <v>0</v>
      </c>
      <c r="E25" s="677">
        <v>0</v>
      </c>
      <c r="F25" s="527">
        <v>0</v>
      </c>
      <c r="G25" s="867">
        <f>SUM(E25:F25)</f>
        <v>0</v>
      </c>
      <c r="H25" s="677">
        <v>0</v>
      </c>
      <c r="I25" s="677">
        <v>0</v>
      </c>
      <c r="J25" s="867">
        <f>SUM(H25:I25)</f>
        <v>0</v>
      </c>
      <c r="K25" s="2220">
        <f t="shared" si="5"/>
        <v>0</v>
      </c>
      <c r="L25" s="2242">
        <f t="shared" si="5"/>
        <v>0</v>
      </c>
      <c r="M25" s="2221">
        <f t="shared" si="5"/>
        <v>0</v>
      </c>
      <c r="N25" s="355"/>
      <c r="O25" s="355"/>
    </row>
    <row r="26" spans="1:15" ht="24.75" customHeight="1" thickBot="1" x14ac:dyDescent="0.4">
      <c r="A26" s="915" t="s">
        <v>39</v>
      </c>
      <c r="B26" s="519">
        <v>0</v>
      </c>
      <c r="C26" s="520">
        <v>0</v>
      </c>
      <c r="D26" s="867">
        <f>SUM(B26:C26)</f>
        <v>0</v>
      </c>
      <c r="E26" s="677">
        <v>0</v>
      </c>
      <c r="F26" s="527">
        <v>0</v>
      </c>
      <c r="G26" s="867">
        <f>SUM(E26:F26)</f>
        <v>0</v>
      </c>
      <c r="H26" s="677">
        <v>0</v>
      </c>
      <c r="I26" s="677">
        <v>0</v>
      </c>
      <c r="J26" s="867">
        <f>SUM(H26:I26)</f>
        <v>0</v>
      </c>
      <c r="K26" s="2220">
        <f t="shared" si="5"/>
        <v>0</v>
      </c>
      <c r="L26" s="2242">
        <f t="shared" si="5"/>
        <v>0</v>
      </c>
      <c r="M26" s="2221">
        <f t="shared" si="5"/>
        <v>0</v>
      </c>
      <c r="N26" s="11"/>
      <c r="O26" s="11"/>
    </row>
    <row r="27" spans="1:15" ht="32.25" hidden="1" customHeight="1" thickBot="1" x14ac:dyDescent="0.4">
      <c r="A27" s="939"/>
      <c r="B27" s="519">
        <v>0</v>
      </c>
      <c r="C27" s="520">
        <v>0</v>
      </c>
      <c r="D27" s="867">
        <f>SUM(B27:C27)</f>
        <v>0</v>
      </c>
      <c r="E27" s="677">
        <v>0</v>
      </c>
      <c r="F27" s="527">
        <v>0</v>
      </c>
      <c r="G27" s="867">
        <f>SUM(E27:F27)</f>
        <v>0</v>
      </c>
      <c r="H27" s="677">
        <v>0</v>
      </c>
      <c r="I27" s="677">
        <v>0</v>
      </c>
      <c r="J27" s="867">
        <f>SUM(H27:I27)</f>
        <v>0</v>
      </c>
      <c r="K27" s="2220">
        <f t="shared" si="5"/>
        <v>0</v>
      </c>
      <c r="L27" s="2242">
        <f t="shared" si="5"/>
        <v>0</v>
      </c>
      <c r="M27" s="2221">
        <f t="shared" si="5"/>
        <v>0</v>
      </c>
      <c r="N27" s="12"/>
      <c r="O27" s="12"/>
    </row>
    <row r="28" spans="1:15" ht="29.25" hidden="1" customHeight="1" thickBot="1" x14ac:dyDescent="0.4">
      <c r="A28" s="587"/>
      <c r="B28" s="519">
        <v>0</v>
      </c>
      <c r="C28" s="520">
        <v>0</v>
      </c>
      <c r="D28" s="867">
        <f>SUM(B28:C28)</f>
        <v>0</v>
      </c>
      <c r="E28" s="677">
        <v>0</v>
      </c>
      <c r="F28" s="527">
        <v>0</v>
      </c>
      <c r="G28" s="867">
        <f>SUM(E28:F28)</f>
        <v>0</v>
      </c>
      <c r="H28" s="677">
        <v>0</v>
      </c>
      <c r="I28" s="677">
        <v>0</v>
      </c>
      <c r="J28" s="867">
        <f>SUM(H28:I28)</f>
        <v>0</v>
      </c>
      <c r="K28" s="2220">
        <f t="shared" si="5"/>
        <v>0</v>
      </c>
      <c r="L28" s="2242">
        <f t="shared" si="5"/>
        <v>0</v>
      </c>
      <c r="M28" s="2221">
        <f t="shared" si="5"/>
        <v>0</v>
      </c>
      <c r="N28" s="11"/>
      <c r="O28" s="11"/>
    </row>
    <row r="29" spans="1:15" ht="51.75" thickBot="1" x14ac:dyDescent="0.4">
      <c r="A29" s="2078" t="s">
        <v>13</v>
      </c>
      <c r="B29" s="2122">
        <f t="shared" ref="B29:M29" si="6">SUM(B24:B28)</f>
        <v>0</v>
      </c>
      <c r="C29" s="2122">
        <f t="shared" si="6"/>
        <v>1</v>
      </c>
      <c r="D29" s="2122">
        <f t="shared" si="6"/>
        <v>1</v>
      </c>
      <c r="E29" s="2122">
        <f t="shared" si="6"/>
        <v>0</v>
      </c>
      <c r="F29" s="2122">
        <f t="shared" si="6"/>
        <v>0</v>
      </c>
      <c r="G29" s="2122">
        <f t="shared" si="6"/>
        <v>0</v>
      </c>
      <c r="H29" s="1128">
        <f t="shared" si="6"/>
        <v>0</v>
      </c>
      <c r="I29" s="1128">
        <f t="shared" si="6"/>
        <v>3</v>
      </c>
      <c r="J29" s="1128">
        <f t="shared" si="6"/>
        <v>3</v>
      </c>
      <c r="K29" s="2122">
        <f t="shared" si="6"/>
        <v>0</v>
      </c>
      <c r="L29" s="2122">
        <f t="shared" si="6"/>
        <v>4</v>
      </c>
      <c r="M29" s="1035">
        <f t="shared" si="6"/>
        <v>4</v>
      </c>
      <c r="N29" s="355"/>
      <c r="O29" s="355"/>
    </row>
    <row r="30" spans="1:15" ht="26.25" thickBot="1" x14ac:dyDescent="0.4">
      <c r="A30" s="2124" t="s">
        <v>10</v>
      </c>
      <c r="B30" s="2083">
        <f t="shared" ref="B30:M30" si="7">B22</f>
        <v>0</v>
      </c>
      <c r="C30" s="2083">
        <f t="shared" si="7"/>
        <v>61</v>
      </c>
      <c r="D30" s="2083">
        <f t="shared" si="7"/>
        <v>61</v>
      </c>
      <c r="E30" s="2083">
        <f t="shared" si="7"/>
        <v>0</v>
      </c>
      <c r="F30" s="2083">
        <f t="shared" si="7"/>
        <v>43</v>
      </c>
      <c r="G30" s="2126">
        <f t="shared" si="7"/>
        <v>43</v>
      </c>
      <c r="H30" s="2126">
        <f t="shared" si="7"/>
        <v>0</v>
      </c>
      <c r="I30" s="2126">
        <f t="shared" si="7"/>
        <v>28</v>
      </c>
      <c r="J30" s="2126">
        <f t="shared" si="7"/>
        <v>28</v>
      </c>
      <c r="K30" s="2126">
        <f t="shared" si="7"/>
        <v>0</v>
      </c>
      <c r="L30" s="2126">
        <f t="shared" si="7"/>
        <v>132</v>
      </c>
      <c r="M30" s="1027">
        <f t="shared" si="7"/>
        <v>132</v>
      </c>
      <c r="N30" s="14"/>
      <c r="O30" s="14"/>
    </row>
    <row r="31" spans="1:15" ht="36.75" thickBot="1" x14ac:dyDescent="0.4">
      <c r="A31" s="2124" t="s">
        <v>14</v>
      </c>
      <c r="B31" s="2083">
        <f t="shared" ref="B31:M31" si="8">B29</f>
        <v>0</v>
      </c>
      <c r="C31" s="2083">
        <f t="shared" si="8"/>
        <v>1</v>
      </c>
      <c r="D31" s="2083">
        <f t="shared" si="8"/>
        <v>1</v>
      </c>
      <c r="E31" s="2083">
        <f t="shared" si="8"/>
        <v>0</v>
      </c>
      <c r="F31" s="2083">
        <f t="shared" si="8"/>
        <v>0</v>
      </c>
      <c r="G31" s="2126">
        <f t="shared" si="8"/>
        <v>0</v>
      </c>
      <c r="H31" s="2126">
        <f t="shared" si="8"/>
        <v>0</v>
      </c>
      <c r="I31" s="2126">
        <f t="shared" si="8"/>
        <v>3</v>
      </c>
      <c r="J31" s="2126">
        <f t="shared" si="8"/>
        <v>3</v>
      </c>
      <c r="K31" s="2126">
        <f t="shared" si="8"/>
        <v>0</v>
      </c>
      <c r="L31" s="2126">
        <f t="shared" si="8"/>
        <v>4</v>
      </c>
      <c r="M31" s="1027">
        <f t="shared" si="8"/>
        <v>4</v>
      </c>
      <c r="N31" s="356"/>
      <c r="O31" s="356"/>
    </row>
    <row r="32" spans="1:15" ht="26.25" thickBot="1" x14ac:dyDescent="0.4">
      <c r="A32" s="2127" t="s">
        <v>15</v>
      </c>
      <c r="B32" s="2226">
        <f t="shared" ref="B32:M32" si="9">SUM(B30:B31)</f>
        <v>0</v>
      </c>
      <c r="C32" s="2226">
        <f t="shared" si="9"/>
        <v>62</v>
      </c>
      <c r="D32" s="2226">
        <f t="shared" si="9"/>
        <v>62</v>
      </c>
      <c r="E32" s="2226">
        <f t="shared" si="9"/>
        <v>0</v>
      </c>
      <c r="F32" s="2226">
        <f t="shared" si="9"/>
        <v>43</v>
      </c>
      <c r="G32" s="2227">
        <f t="shared" si="9"/>
        <v>43</v>
      </c>
      <c r="H32" s="2227">
        <f t="shared" si="9"/>
        <v>0</v>
      </c>
      <c r="I32" s="2227">
        <f t="shared" si="9"/>
        <v>31</v>
      </c>
      <c r="J32" s="2227">
        <f t="shared" si="9"/>
        <v>31</v>
      </c>
      <c r="K32" s="2227">
        <f t="shared" si="9"/>
        <v>0</v>
      </c>
      <c r="L32" s="2227">
        <f t="shared" si="9"/>
        <v>136</v>
      </c>
      <c r="M32" s="2228">
        <f t="shared" si="9"/>
        <v>136</v>
      </c>
      <c r="N32" s="356"/>
      <c r="O32" s="356"/>
    </row>
    <row r="33" spans="1:16" x14ac:dyDescent="0.35">
      <c r="A33" s="355"/>
      <c r="B33" s="356"/>
      <c r="C33" s="356"/>
      <c r="D33" s="356"/>
      <c r="E33" s="356"/>
      <c r="F33" s="356"/>
      <c r="G33" s="356"/>
      <c r="H33" s="356"/>
      <c r="I33" s="356"/>
      <c r="J33" s="356"/>
      <c r="K33" s="356"/>
      <c r="L33" s="356"/>
      <c r="M33" s="356"/>
      <c r="N33" s="356"/>
      <c r="O33" s="356"/>
    </row>
    <row r="34" spans="1:16" ht="25.5" hidden="1" customHeight="1" x14ac:dyDescent="0.35">
      <c r="A34" s="355"/>
      <c r="B34" s="356"/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7"/>
    </row>
    <row r="35" spans="1:16" x14ac:dyDescent="0.35">
      <c r="A35" s="3395"/>
      <c r="B35" s="3395"/>
      <c r="C35" s="3395"/>
      <c r="D35" s="3395"/>
      <c r="E35" s="3395"/>
      <c r="F35" s="3395"/>
      <c r="G35" s="3395"/>
      <c r="H35" s="3395"/>
      <c r="I35" s="3395"/>
      <c r="J35" s="3395"/>
      <c r="K35" s="3395"/>
      <c r="L35" s="3395"/>
      <c r="M35" s="3395"/>
      <c r="N35" s="3395"/>
      <c r="O35" s="3395"/>
      <c r="P35" s="3395"/>
    </row>
    <row r="36" spans="1:16" x14ac:dyDescent="0.35">
      <c r="B36" s="357"/>
      <c r="C36" s="357"/>
      <c r="D36" s="357"/>
      <c r="E36" s="357"/>
      <c r="F36" s="357"/>
      <c r="G36" s="357"/>
      <c r="H36" s="357"/>
      <c r="I36" s="357"/>
      <c r="J36" s="357"/>
      <c r="K36" s="357"/>
      <c r="L36" s="357"/>
      <c r="M36" s="357"/>
      <c r="N36" s="357"/>
      <c r="O36" s="357"/>
      <c r="P36" s="357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6" workbookViewId="0">
      <selection activeCell="S43" sqref="S43"/>
    </sheetView>
  </sheetViews>
  <sheetFormatPr defaultRowHeight="12.75" x14ac:dyDescent="0.2"/>
  <cols>
    <col min="1" max="1" width="37.5703125" style="37" customWidth="1"/>
    <col min="2" max="2" width="7" style="37" customWidth="1"/>
    <col min="3" max="3" width="7.7109375" style="37" customWidth="1"/>
    <col min="4" max="4" width="4.5703125" style="37" customWidth="1"/>
    <col min="5" max="5" width="6.42578125" style="37" customWidth="1"/>
    <col min="6" max="6" width="7.7109375" style="37" customWidth="1"/>
    <col min="7" max="7" width="5" style="37" customWidth="1"/>
    <col min="8" max="8" width="6.140625" style="37" customWidth="1"/>
    <col min="9" max="9" width="7.42578125" style="37" customWidth="1"/>
    <col min="10" max="10" width="5.7109375" style="37" bestFit="1" customWidth="1"/>
    <col min="11" max="11" width="6.7109375" style="37" customWidth="1"/>
    <col min="12" max="12" width="7.28515625" style="37" customWidth="1"/>
    <col min="13" max="13" width="5" style="37" customWidth="1"/>
    <col min="14" max="14" width="6.28515625" style="37" customWidth="1"/>
    <col min="15" max="15" width="7.28515625" style="37" customWidth="1"/>
    <col min="16" max="16" width="6" style="37" customWidth="1"/>
    <col min="17" max="115" width="9.140625" style="36"/>
    <col min="116" max="256" width="9.140625" style="37"/>
    <col min="257" max="257" width="37.5703125" style="37" customWidth="1"/>
    <col min="258" max="258" width="7" style="37" customWidth="1"/>
    <col min="259" max="259" width="7.7109375" style="37" customWidth="1"/>
    <col min="260" max="260" width="4.5703125" style="37" customWidth="1"/>
    <col min="261" max="261" width="6.42578125" style="37" customWidth="1"/>
    <col min="262" max="262" width="7.7109375" style="37" customWidth="1"/>
    <col min="263" max="263" width="5" style="37" customWidth="1"/>
    <col min="264" max="264" width="6.140625" style="37" customWidth="1"/>
    <col min="265" max="265" width="7.42578125" style="37" customWidth="1"/>
    <col min="266" max="266" width="5.7109375" style="37" bestFit="1" customWidth="1"/>
    <col min="267" max="267" width="6.7109375" style="37" customWidth="1"/>
    <col min="268" max="268" width="7.28515625" style="37" customWidth="1"/>
    <col min="269" max="269" width="5" style="37" customWidth="1"/>
    <col min="270" max="270" width="6.28515625" style="37" customWidth="1"/>
    <col min="271" max="271" width="7.28515625" style="37" customWidth="1"/>
    <col min="272" max="272" width="6" style="37" customWidth="1"/>
    <col min="273" max="512" width="9.140625" style="37"/>
    <col min="513" max="513" width="37.5703125" style="37" customWidth="1"/>
    <col min="514" max="514" width="7" style="37" customWidth="1"/>
    <col min="515" max="515" width="7.7109375" style="37" customWidth="1"/>
    <col min="516" max="516" width="4.5703125" style="37" customWidth="1"/>
    <col min="517" max="517" width="6.42578125" style="37" customWidth="1"/>
    <col min="518" max="518" width="7.7109375" style="37" customWidth="1"/>
    <col min="519" max="519" width="5" style="37" customWidth="1"/>
    <col min="520" max="520" width="6.140625" style="37" customWidth="1"/>
    <col min="521" max="521" width="7.42578125" style="37" customWidth="1"/>
    <col min="522" max="522" width="5.7109375" style="37" bestFit="1" customWidth="1"/>
    <col min="523" max="523" width="6.7109375" style="37" customWidth="1"/>
    <col min="524" max="524" width="7.28515625" style="37" customWidth="1"/>
    <col min="525" max="525" width="5" style="37" customWidth="1"/>
    <col min="526" max="526" width="6.28515625" style="37" customWidth="1"/>
    <col min="527" max="527" width="7.28515625" style="37" customWidth="1"/>
    <col min="528" max="528" width="6" style="37" customWidth="1"/>
    <col min="529" max="768" width="9.140625" style="37"/>
    <col min="769" max="769" width="37.5703125" style="37" customWidth="1"/>
    <col min="770" max="770" width="7" style="37" customWidth="1"/>
    <col min="771" max="771" width="7.7109375" style="37" customWidth="1"/>
    <col min="772" max="772" width="4.5703125" style="37" customWidth="1"/>
    <col min="773" max="773" width="6.42578125" style="37" customWidth="1"/>
    <col min="774" max="774" width="7.7109375" style="37" customWidth="1"/>
    <col min="775" max="775" width="5" style="37" customWidth="1"/>
    <col min="776" max="776" width="6.140625" style="37" customWidth="1"/>
    <col min="777" max="777" width="7.42578125" style="37" customWidth="1"/>
    <col min="778" max="778" width="5.7109375" style="37" bestFit="1" customWidth="1"/>
    <col min="779" max="779" width="6.7109375" style="37" customWidth="1"/>
    <col min="780" max="780" width="7.28515625" style="37" customWidth="1"/>
    <col min="781" max="781" width="5" style="37" customWidth="1"/>
    <col min="782" max="782" width="6.28515625" style="37" customWidth="1"/>
    <col min="783" max="783" width="7.28515625" style="37" customWidth="1"/>
    <col min="784" max="784" width="6" style="37" customWidth="1"/>
    <col min="785" max="1024" width="9.140625" style="37"/>
    <col min="1025" max="1025" width="37.5703125" style="37" customWidth="1"/>
    <col min="1026" max="1026" width="7" style="37" customWidth="1"/>
    <col min="1027" max="1027" width="7.7109375" style="37" customWidth="1"/>
    <col min="1028" max="1028" width="4.5703125" style="37" customWidth="1"/>
    <col min="1029" max="1029" width="6.42578125" style="37" customWidth="1"/>
    <col min="1030" max="1030" width="7.7109375" style="37" customWidth="1"/>
    <col min="1031" max="1031" width="5" style="37" customWidth="1"/>
    <col min="1032" max="1032" width="6.140625" style="37" customWidth="1"/>
    <col min="1033" max="1033" width="7.42578125" style="37" customWidth="1"/>
    <col min="1034" max="1034" width="5.7109375" style="37" bestFit="1" customWidth="1"/>
    <col min="1035" max="1035" width="6.7109375" style="37" customWidth="1"/>
    <col min="1036" max="1036" width="7.28515625" style="37" customWidth="1"/>
    <col min="1037" max="1037" width="5" style="37" customWidth="1"/>
    <col min="1038" max="1038" width="6.28515625" style="37" customWidth="1"/>
    <col min="1039" max="1039" width="7.28515625" style="37" customWidth="1"/>
    <col min="1040" max="1040" width="6" style="37" customWidth="1"/>
    <col min="1041" max="1280" width="9.140625" style="37"/>
    <col min="1281" max="1281" width="37.5703125" style="37" customWidth="1"/>
    <col min="1282" max="1282" width="7" style="37" customWidth="1"/>
    <col min="1283" max="1283" width="7.7109375" style="37" customWidth="1"/>
    <col min="1284" max="1284" width="4.5703125" style="37" customWidth="1"/>
    <col min="1285" max="1285" width="6.42578125" style="37" customWidth="1"/>
    <col min="1286" max="1286" width="7.7109375" style="37" customWidth="1"/>
    <col min="1287" max="1287" width="5" style="37" customWidth="1"/>
    <col min="1288" max="1288" width="6.140625" style="37" customWidth="1"/>
    <col min="1289" max="1289" width="7.42578125" style="37" customWidth="1"/>
    <col min="1290" max="1290" width="5.7109375" style="37" bestFit="1" customWidth="1"/>
    <col min="1291" max="1291" width="6.7109375" style="37" customWidth="1"/>
    <col min="1292" max="1292" width="7.28515625" style="37" customWidth="1"/>
    <col min="1293" max="1293" width="5" style="37" customWidth="1"/>
    <col min="1294" max="1294" width="6.28515625" style="37" customWidth="1"/>
    <col min="1295" max="1295" width="7.28515625" style="37" customWidth="1"/>
    <col min="1296" max="1296" width="6" style="37" customWidth="1"/>
    <col min="1297" max="1536" width="9.140625" style="37"/>
    <col min="1537" max="1537" width="37.5703125" style="37" customWidth="1"/>
    <col min="1538" max="1538" width="7" style="37" customWidth="1"/>
    <col min="1539" max="1539" width="7.7109375" style="37" customWidth="1"/>
    <col min="1540" max="1540" width="4.5703125" style="37" customWidth="1"/>
    <col min="1541" max="1541" width="6.42578125" style="37" customWidth="1"/>
    <col min="1542" max="1542" width="7.7109375" style="37" customWidth="1"/>
    <col min="1543" max="1543" width="5" style="37" customWidth="1"/>
    <col min="1544" max="1544" width="6.140625" style="37" customWidth="1"/>
    <col min="1545" max="1545" width="7.42578125" style="37" customWidth="1"/>
    <col min="1546" max="1546" width="5.7109375" style="37" bestFit="1" customWidth="1"/>
    <col min="1547" max="1547" width="6.7109375" style="37" customWidth="1"/>
    <col min="1548" max="1548" width="7.28515625" style="37" customWidth="1"/>
    <col min="1549" max="1549" width="5" style="37" customWidth="1"/>
    <col min="1550" max="1550" width="6.28515625" style="37" customWidth="1"/>
    <col min="1551" max="1551" width="7.28515625" style="37" customWidth="1"/>
    <col min="1552" max="1552" width="6" style="37" customWidth="1"/>
    <col min="1553" max="1792" width="9.140625" style="37"/>
    <col min="1793" max="1793" width="37.5703125" style="37" customWidth="1"/>
    <col min="1794" max="1794" width="7" style="37" customWidth="1"/>
    <col min="1795" max="1795" width="7.7109375" style="37" customWidth="1"/>
    <col min="1796" max="1796" width="4.5703125" style="37" customWidth="1"/>
    <col min="1797" max="1797" width="6.42578125" style="37" customWidth="1"/>
    <col min="1798" max="1798" width="7.7109375" style="37" customWidth="1"/>
    <col min="1799" max="1799" width="5" style="37" customWidth="1"/>
    <col min="1800" max="1800" width="6.140625" style="37" customWidth="1"/>
    <col min="1801" max="1801" width="7.42578125" style="37" customWidth="1"/>
    <col min="1802" max="1802" width="5.7109375" style="37" bestFit="1" customWidth="1"/>
    <col min="1803" max="1803" width="6.7109375" style="37" customWidth="1"/>
    <col min="1804" max="1804" width="7.28515625" style="37" customWidth="1"/>
    <col min="1805" max="1805" width="5" style="37" customWidth="1"/>
    <col min="1806" max="1806" width="6.28515625" style="37" customWidth="1"/>
    <col min="1807" max="1807" width="7.28515625" style="37" customWidth="1"/>
    <col min="1808" max="1808" width="6" style="37" customWidth="1"/>
    <col min="1809" max="2048" width="9.140625" style="37"/>
    <col min="2049" max="2049" width="37.5703125" style="37" customWidth="1"/>
    <col min="2050" max="2050" width="7" style="37" customWidth="1"/>
    <col min="2051" max="2051" width="7.7109375" style="37" customWidth="1"/>
    <col min="2052" max="2052" width="4.5703125" style="37" customWidth="1"/>
    <col min="2053" max="2053" width="6.42578125" style="37" customWidth="1"/>
    <col min="2054" max="2054" width="7.7109375" style="37" customWidth="1"/>
    <col min="2055" max="2055" width="5" style="37" customWidth="1"/>
    <col min="2056" max="2056" width="6.140625" style="37" customWidth="1"/>
    <col min="2057" max="2057" width="7.42578125" style="37" customWidth="1"/>
    <col min="2058" max="2058" width="5.7109375" style="37" bestFit="1" customWidth="1"/>
    <col min="2059" max="2059" width="6.7109375" style="37" customWidth="1"/>
    <col min="2060" max="2060" width="7.28515625" style="37" customWidth="1"/>
    <col min="2061" max="2061" width="5" style="37" customWidth="1"/>
    <col min="2062" max="2062" width="6.28515625" style="37" customWidth="1"/>
    <col min="2063" max="2063" width="7.28515625" style="37" customWidth="1"/>
    <col min="2064" max="2064" width="6" style="37" customWidth="1"/>
    <col min="2065" max="2304" width="9.140625" style="37"/>
    <col min="2305" max="2305" width="37.5703125" style="37" customWidth="1"/>
    <col min="2306" max="2306" width="7" style="37" customWidth="1"/>
    <col min="2307" max="2307" width="7.7109375" style="37" customWidth="1"/>
    <col min="2308" max="2308" width="4.5703125" style="37" customWidth="1"/>
    <col min="2309" max="2309" width="6.42578125" style="37" customWidth="1"/>
    <col min="2310" max="2310" width="7.7109375" style="37" customWidth="1"/>
    <col min="2311" max="2311" width="5" style="37" customWidth="1"/>
    <col min="2312" max="2312" width="6.140625" style="37" customWidth="1"/>
    <col min="2313" max="2313" width="7.42578125" style="37" customWidth="1"/>
    <col min="2314" max="2314" width="5.7109375" style="37" bestFit="1" customWidth="1"/>
    <col min="2315" max="2315" width="6.7109375" style="37" customWidth="1"/>
    <col min="2316" max="2316" width="7.28515625" style="37" customWidth="1"/>
    <col min="2317" max="2317" width="5" style="37" customWidth="1"/>
    <col min="2318" max="2318" width="6.28515625" style="37" customWidth="1"/>
    <col min="2319" max="2319" width="7.28515625" style="37" customWidth="1"/>
    <col min="2320" max="2320" width="6" style="37" customWidth="1"/>
    <col min="2321" max="2560" width="9.140625" style="37"/>
    <col min="2561" max="2561" width="37.5703125" style="37" customWidth="1"/>
    <col min="2562" max="2562" width="7" style="37" customWidth="1"/>
    <col min="2563" max="2563" width="7.7109375" style="37" customWidth="1"/>
    <col min="2564" max="2564" width="4.5703125" style="37" customWidth="1"/>
    <col min="2565" max="2565" width="6.42578125" style="37" customWidth="1"/>
    <col min="2566" max="2566" width="7.7109375" style="37" customWidth="1"/>
    <col min="2567" max="2567" width="5" style="37" customWidth="1"/>
    <col min="2568" max="2568" width="6.140625" style="37" customWidth="1"/>
    <col min="2569" max="2569" width="7.42578125" style="37" customWidth="1"/>
    <col min="2570" max="2570" width="5.7109375" style="37" bestFit="1" customWidth="1"/>
    <col min="2571" max="2571" width="6.7109375" style="37" customWidth="1"/>
    <col min="2572" max="2572" width="7.28515625" style="37" customWidth="1"/>
    <col min="2573" max="2573" width="5" style="37" customWidth="1"/>
    <col min="2574" max="2574" width="6.28515625" style="37" customWidth="1"/>
    <col min="2575" max="2575" width="7.28515625" style="37" customWidth="1"/>
    <col min="2576" max="2576" width="6" style="37" customWidth="1"/>
    <col min="2577" max="2816" width="9.140625" style="37"/>
    <col min="2817" max="2817" width="37.5703125" style="37" customWidth="1"/>
    <col min="2818" max="2818" width="7" style="37" customWidth="1"/>
    <col min="2819" max="2819" width="7.7109375" style="37" customWidth="1"/>
    <col min="2820" max="2820" width="4.5703125" style="37" customWidth="1"/>
    <col min="2821" max="2821" width="6.42578125" style="37" customWidth="1"/>
    <col min="2822" max="2822" width="7.7109375" style="37" customWidth="1"/>
    <col min="2823" max="2823" width="5" style="37" customWidth="1"/>
    <col min="2824" max="2824" width="6.140625" style="37" customWidth="1"/>
    <col min="2825" max="2825" width="7.42578125" style="37" customWidth="1"/>
    <col min="2826" max="2826" width="5.7109375" style="37" bestFit="1" customWidth="1"/>
    <col min="2827" max="2827" width="6.7109375" style="37" customWidth="1"/>
    <col min="2828" max="2828" width="7.28515625" style="37" customWidth="1"/>
    <col min="2829" max="2829" width="5" style="37" customWidth="1"/>
    <col min="2830" max="2830" width="6.28515625" style="37" customWidth="1"/>
    <col min="2831" max="2831" width="7.28515625" style="37" customWidth="1"/>
    <col min="2832" max="2832" width="6" style="37" customWidth="1"/>
    <col min="2833" max="3072" width="9.140625" style="37"/>
    <col min="3073" max="3073" width="37.5703125" style="37" customWidth="1"/>
    <col min="3074" max="3074" width="7" style="37" customWidth="1"/>
    <col min="3075" max="3075" width="7.7109375" style="37" customWidth="1"/>
    <col min="3076" max="3076" width="4.5703125" style="37" customWidth="1"/>
    <col min="3077" max="3077" width="6.42578125" style="37" customWidth="1"/>
    <col min="3078" max="3078" width="7.7109375" style="37" customWidth="1"/>
    <col min="3079" max="3079" width="5" style="37" customWidth="1"/>
    <col min="3080" max="3080" width="6.140625" style="37" customWidth="1"/>
    <col min="3081" max="3081" width="7.42578125" style="37" customWidth="1"/>
    <col min="3082" max="3082" width="5.7109375" style="37" bestFit="1" customWidth="1"/>
    <col min="3083" max="3083" width="6.7109375" style="37" customWidth="1"/>
    <col min="3084" max="3084" width="7.28515625" style="37" customWidth="1"/>
    <col min="3085" max="3085" width="5" style="37" customWidth="1"/>
    <col min="3086" max="3086" width="6.28515625" style="37" customWidth="1"/>
    <col min="3087" max="3087" width="7.28515625" style="37" customWidth="1"/>
    <col min="3088" max="3088" width="6" style="37" customWidth="1"/>
    <col min="3089" max="3328" width="9.140625" style="37"/>
    <col min="3329" max="3329" width="37.5703125" style="37" customWidth="1"/>
    <col min="3330" max="3330" width="7" style="37" customWidth="1"/>
    <col min="3331" max="3331" width="7.7109375" style="37" customWidth="1"/>
    <col min="3332" max="3332" width="4.5703125" style="37" customWidth="1"/>
    <col min="3333" max="3333" width="6.42578125" style="37" customWidth="1"/>
    <col min="3334" max="3334" width="7.7109375" style="37" customWidth="1"/>
    <col min="3335" max="3335" width="5" style="37" customWidth="1"/>
    <col min="3336" max="3336" width="6.140625" style="37" customWidth="1"/>
    <col min="3337" max="3337" width="7.42578125" style="37" customWidth="1"/>
    <col min="3338" max="3338" width="5.7109375" style="37" bestFit="1" customWidth="1"/>
    <col min="3339" max="3339" width="6.7109375" style="37" customWidth="1"/>
    <col min="3340" max="3340" width="7.28515625" style="37" customWidth="1"/>
    <col min="3341" max="3341" width="5" style="37" customWidth="1"/>
    <col min="3342" max="3342" width="6.28515625" style="37" customWidth="1"/>
    <col min="3343" max="3343" width="7.28515625" style="37" customWidth="1"/>
    <col min="3344" max="3344" width="6" style="37" customWidth="1"/>
    <col min="3345" max="3584" width="9.140625" style="37"/>
    <col min="3585" max="3585" width="37.5703125" style="37" customWidth="1"/>
    <col min="3586" max="3586" width="7" style="37" customWidth="1"/>
    <col min="3587" max="3587" width="7.7109375" style="37" customWidth="1"/>
    <col min="3588" max="3588" width="4.5703125" style="37" customWidth="1"/>
    <col min="3589" max="3589" width="6.42578125" style="37" customWidth="1"/>
    <col min="3590" max="3590" width="7.7109375" style="37" customWidth="1"/>
    <col min="3591" max="3591" width="5" style="37" customWidth="1"/>
    <col min="3592" max="3592" width="6.140625" style="37" customWidth="1"/>
    <col min="3593" max="3593" width="7.42578125" style="37" customWidth="1"/>
    <col min="3594" max="3594" width="5.7109375" style="37" bestFit="1" customWidth="1"/>
    <col min="3595" max="3595" width="6.7109375" style="37" customWidth="1"/>
    <col min="3596" max="3596" width="7.28515625" style="37" customWidth="1"/>
    <col min="3597" max="3597" width="5" style="37" customWidth="1"/>
    <col min="3598" max="3598" width="6.28515625" style="37" customWidth="1"/>
    <col min="3599" max="3599" width="7.28515625" style="37" customWidth="1"/>
    <col min="3600" max="3600" width="6" style="37" customWidth="1"/>
    <col min="3601" max="3840" width="9.140625" style="37"/>
    <col min="3841" max="3841" width="37.5703125" style="37" customWidth="1"/>
    <col min="3842" max="3842" width="7" style="37" customWidth="1"/>
    <col min="3843" max="3843" width="7.7109375" style="37" customWidth="1"/>
    <col min="3844" max="3844" width="4.5703125" style="37" customWidth="1"/>
    <col min="3845" max="3845" width="6.42578125" style="37" customWidth="1"/>
    <col min="3846" max="3846" width="7.7109375" style="37" customWidth="1"/>
    <col min="3847" max="3847" width="5" style="37" customWidth="1"/>
    <col min="3848" max="3848" width="6.140625" style="37" customWidth="1"/>
    <col min="3849" max="3849" width="7.42578125" style="37" customWidth="1"/>
    <col min="3850" max="3850" width="5.7109375" style="37" bestFit="1" customWidth="1"/>
    <col min="3851" max="3851" width="6.7109375" style="37" customWidth="1"/>
    <col min="3852" max="3852" width="7.28515625" style="37" customWidth="1"/>
    <col min="3853" max="3853" width="5" style="37" customWidth="1"/>
    <col min="3854" max="3854" width="6.28515625" style="37" customWidth="1"/>
    <col min="3855" max="3855" width="7.28515625" style="37" customWidth="1"/>
    <col min="3856" max="3856" width="6" style="37" customWidth="1"/>
    <col min="3857" max="4096" width="9.140625" style="37"/>
    <col min="4097" max="4097" width="37.5703125" style="37" customWidth="1"/>
    <col min="4098" max="4098" width="7" style="37" customWidth="1"/>
    <col min="4099" max="4099" width="7.7109375" style="37" customWidth="1"/>
    <col min="4100" max="4100" width="4.5703125" style="37" customWidth="1"/>
    <col min="4101" max="4101" width="6.42578125" style="37" customWidth="1"/>
    <col min="4102" max="4102" width="7.7109375" style="37" customWidth="1"/>
    <col min="4103" max="4103" width="5" style="37" customWidth="1"/>
    <col min="4104" max="4104" width="6.140625" style="37" customWidth="1"/>
    <col min="4105" max="4105" width="7.42578125" style="37" customWidth="1"/>
    <col min="4106" max="4106" width="5.7109375" style="37" bestFit="1" customWidth="1"/>
    <col min="4107" max="4107" width="6.7109375" style="37" customWidth="1"/>
    <col min="4108" max="4108" width="7.28515625" style="37" customWidth="1"/>
    <col min="4109" max="4109" width="5" style="37" customWidth="1"/>
    <col min="4110" max="4110" width="6.28515625" style="37" customWidth="1"/>
    <col min="4111" max="4111" width="7.28515625" style="37" customWidth="1"/>
    <col min="4112" max="4112" width="6" style="37" customWidth="1"/>
    <col min="4113" max="4352" width="9.140625" style="37"/>
    <col min="4353" max="4353" width="37.5703125" style="37" customWidth="1"/>
    <col min="4354" max="4354" width="7" style="37" customWidth="1"/>
    <col min="4355" max="4355" width="7.7109375" style="37" customWidth="1"/>
    <col min="4356" max="4356" width="4.5703125" style="37" customWidth="1"/>
    <col min="4357" max="4357" width="6.42578125" style="37" customWidth="1"/>
    <col min="4358" max="4358" width="7.7109375" style="37" customWidth="1"/>
    <col min="4359" max="4359" width="5" style="37" customWidth="1"/>
    <col min="4360" max="4360" width="6.140625" style="37" customWidth="1"/>
    <col min="4361" max="4361" width="7.42578125" style="37" customWidth="1"/>
    <col min="4362" max="4362" width="5.7109375" style="37" bestFit="1" customWidth="1"/>
    <col min="4363" max="4363" width="6.7109375" style="37" customWidth="1"/>
    <col min="4364" max="4364" width="7.28515625" style="37" customWidth="1"/>
    <col min="4365" max="4365" width="5" style="37" customWidth="1"/>
    <col min="4366" max="4366" width="6.28515625" style="37" customWidth="1"/>
    <col min="4367" max="4367" width="7.28515625" style="37" customWidth="1"/>
    <col min="4368" max="4368" width="6" style="37" customWidth="1"/>
    <col min="4369" max="4608" width="9.140625" style="37"/>
    <col min="4609" max="4609" width="37.5703125" style="37" customWidth="1"/>
    <col min="4610" max="4610" width="7" style="37" customWidth="1"/>
    <col min="4611" max="4611" width="7.7109375" style="37" customWidth="1"/>
    <col min="4612" max="4612" width="4.5703125" style="37" customWidth="1"/>
    <col min="4613" max="4613" width="6.42578125" style="37" customWidth="1"/>
    <col min="4614" max="4614" width="7.7109375" style="37" customWidth="1"/>
    <col min="4615" max="4615" width="5" style="37" customWidth="1"/>
    <col min="4616" max="4616" width="6.140625" style="37" customWidth="1"/>
    <col min="4617" max="4617" width="7.42578125" style="37" customWidth="1"/>
    <col min="4618" max="4618" width="5.7109375" style="37" bestFit="1" customWidth="1"/>
    <col min="4619" max="4619" width="6.7109375" style="37" customWidth="1"/>
    <col min="4620" max="4620" width="7.28515625" style="37" customWidth="1"/>
    <col min="4621" max="4621" width="5" style="37" customWidth="1"/>
    <col min="4622" max="4622" width="6.28515625" style="37" customWidth="1"/>
    <col min="4623" max="4623" width="7.28515625" style="37" customWidth="1"/>
    <col min="4624" max="4624" width="6" style="37" customWidth="1"/>
    <col min="4625" max="4864" width="9.140625" style="37"/>
    <col min="4865" max="4865" width="37.5703125" style="37" customWidth="1"/>
    <col min="4866" max="4866" width="7" style="37" customWidth="1"/>
    <col min="4867" max="4867" width="7.7109375" style="37" customWidth="1"/>
    <col min="4868" max="4868" width="4.5703125" style="37" customWidth="1"/>
    <col min="4869" max="4869" width="6.42578125" style="37" customWidth="1"/>
    <col min="4870" max="4870" width="7.7109375" style="37" customWidth="1"/>
    <col min="4871" max="4871" width="5" style="37" customWidth="1"/>
    <col min="4872" max="4872" width="6.140625" style="37" customWidth="1"/>
    <col min="4873" max="4873" width="7.42578125" style="37" customWidth="1"/>
    <col min="4874" max="4874" width="5.7109375" style="37" bestFit="1" customWidth="1"/>
    <col min="4875" max="4875" width="6.7109375" style="37" customWidth="1"/>
    <col min="4876" max="4876" width="7.28515625" style="37" customWidth="1"/>
    <col min="4877" max="4877" width="5" style="37" customWidth="1"/>
    <col min="4878" max="4878" width="6.28515625" style="37" customWidth="1"/>
    <col min="4879" max="4879" width="7.28515625" style="37" customWidth="1"/>
    <col min="4880" max="4880" width="6" style="37" customWidth="1"/>
    <col min="4881" max="5120" width="9.140625" style="37"/>
    <col min="5121" max="5121" width="37.5703125" style="37" customWidth="1"/>
    <col min="5122" max="5122" width="7" style="37" customWidth="1"/>
    <col min="5123" max="5123" width="7.7109375" style="37" customWidth="1"/>
    <col min="5124" max="5124" width="4.5703125" style="37" customWidth="1"/>
    <col min="5125" max="5125" width="6.42578125" style="37" customWidth="1"/>
    <col min="5126" max="5126" width="7.7109375" style="37" customWidth="1"/>
    <col min="5127" max="5127" width="5" style="37" customWidth="1"/>
    <col min="5128" max="5128" width="6.140625" style="37" customWidth="1"/>
    <col min="5129" max="5129" width="7.42578125" style="37" customWidth="1"/>
    <col min="5130" max="5130" width="5.7109375" style="37" bestFit="1" customWidth="1"/>
    <col min="5131" max="5131" width="6.7109375" style="37" customWidth="1"/>
    <col min="5132" max="5132" width="7.28515625" style="37" customWidth="1"/>
    <col min="5133" max="5133" width="5" style="37" customWidth="1"/>
    <col min="5134" max="5134" width="6.28515625" style="37" customWidth="1"/>
    <col min="5135" max="5135" width="7.28515625" style="37" customWidth="1"/>
    <col min="5136" max="5136" width="6" style="37" customWidth="1"/>
    <col min="5137" max="5376" width="9.140625" style="37"/>
    <col min="5377" max="5377" width="37.5703125" style="37" customWidth="1"/>
    <col min="5378" max="5378" width="7" style="37" customWidth="1"/>
    <col min="5379" max="5379" width="7.7109375" style="37" customWidth="1"/>
    <col min="5380" max="5380" width="4.5703125" style="37" customWidth="1"/>
    <col min="5381" max="5381" width="6.42578125" style="37" customWidth="1"/>
    <col min="5382" max="5382" width="7.7109375" style="37" customWidth="1"/>
    <col min="5383" max="5383" width="5" style="37" customWidth="1"/>
    <col min="5384" max="5384" width="6.140625" style="37" customWidth="1"/>
    <col min="5385" max="5385" width="7.42578125" style="37" customWidth="1"/>
    <col min="5386" max="5386" width="5.7109375" style="37" bestFit="1" customWidth="1"/>
    <col min="5387" max="5387" width="6.7109375" style="37" customWidth="1"/>
    <col min="5388" max="5388" width="7.28515625" style="37" customWidth="1"/>
    <col min="5389" max="5389" width="5" style="37" customWidth="1"/>
    <col min="5390" max="5390" width="6.28515625" style="37" customWidth="1"/>
    <col min="5391" max="5391" width="7.28515625" style="37" customWidth="1"/>
    <col min="5392" max="5392" width="6" style="37" customWidth="1"/>
    <col min="5393" max="5632" width="9.140625" style="37"/>
    <col min="5633" max="5633" width="37.5703125" style="37" customWidth="1"/>
    <col min="5634" max="5634" width="7" style="37" customWidth="1"/>
    <col min="5635" max="5635" width="7.7109375" style="37" customWidth="1"/>
    <col min="5636" max="5636" width="4.5703125" style="37" customWidth="1"/>
    <col min="5637" max="5637" width="6.42578125" style="37" customWidth="1"/>
    <col min="5638" max="5638" width="7.7109375" style="37" customWidth="1"/>
    <col min="5639" max="5639" width="5" style="37" customWidth="1"/>
    <col min="5640" max="5640" width="6.140625" style="37" customWidth="1"/>
    <col min="5641" max="5641" width="7.42578125" style="37" customWidth="1"/>
    <col min="5642" max="5642" width="5.7109375" style="37" bestFit="1" customWidth="1"/>
    <col min="5643" max="5643" width="6.7109375" style="37" customWidth="1"/>
    <col min="5644" max="5644" width="7.28515625" style="37" customWidth="1"/>
    <col min="5645" max="5645" width="5" style="37" customWidth="1"/>
    <col min="5646" max="5646" width="6.28515625" style="37" customWidth="1"/>
    <col min="5647" max="5647" width="7.28515625" style="37" customWidth="1"/>
    <col min="5648" max="5648" width="6" style="37" customWidth="1"/>
    <col min="5649" max="5888" width="9.140625" style="37"/>
    <col min="5889" max="5889" width="37.5703125" style="37" customWidth="1"/>
    <col min="5890" max="5890" width="7" style="37" customWidth="1"/>
    <col min="5891" max="5891" width="7.7109375" style="37" customWidth="1"/>
    <col min="5892" max="5892" width="4.5703125" style="37" customWidth="1"/>
    <col min="5893" max="5893" width="6.42578125" style="37" customWidth="1"/>
    <col min="5894" max="5894" width="7.7109375" style="37" customWidth="1"/>
    <col min="5895" max="5895" width="5" style="37" customWidth="1"/>
    <col min="5896" max="5896" width="6.140625" style="37" customWidth="1"/>
    <col min="5897" max="5897" width="7.42578125" style="37" customWidth="1"/>
    <col min="5898" max="5898" width="5.7109375" style="37" bestFit="1" customWidth="1"/>
    <col min="5899" max="5899" width="6.7109375" style="37" customWidth="1"/>
    <col min="5900" max="5900" width="7.28515625" style="37" customWidth="1"/>
    <col min="5901" max="5901" width="5" style="37" customWidth="1"/>
    <col min="5902" max="5902" width="6.28515625" style="37" customWidth="1"/>
    <col min="5903" max="5903" width="7.28515625" style="37" customWidth="1"/>
    <col min="5904" max="5904" width="6" style="37" customWidth="1"/>
    <col min="5905" max="6144" width="9.140625" style="37"/>
    <col min="6145" max="6145" width="37.5703125" style="37" customWidth="1"/>
    <col min="6146" max="6146" width="7" style="37" customWidth="1"/>
    <col min="6147" max="6147" width="7.7109375" style="37" customWidth="1"/>
    <col min="6148" max="6148" width="4.5703125" style="37" customWidth="1"/>
    <col min="6149" max="6149" width="6.42578125" style="37" customWidth="1"/>
    <col min="6150" max="6150" width="7.7109375" style="37" customWidth="1"/>
    <col min="6151" max="6151" width="5" style="37" customWidth="1"/>
    <col min="6152" max="6152" width="6.140625" style="37" customWidth="1"/>
    <col min="6153" max="6153" width="7.42578125" style="37" customWidth="1"/>
    <col min="6154" max="6154" width="5.7109375" style="37" bestFit="1" customWidth="1"/>
    <col min="6155" max="6155" width="6.7109375" style="37" customWidth="1"/>
    <col min="6156" max="6156" width="7.28515625" style="37" customWidth="1"/>
    <col min="6157" max="6157" width="5" style="37" customWidth="1"/>
    <col min="6158" max="6158" width="6.28515625" style="37" customWidth="1"/>
    <col min="6159" max="6159" width="7.28515625" style="37" customWidth="1"/>
    <col min="6160" max="6160" width="6" style="37" customWidth="1"/>
    <col min="6161" max="6400" width="9.140625" style="37"/>
    <col min="6401" max="6401" width="37.5703125" style="37" customWidth="1"/>
    <col min="6402" max="6402" width="7" style="37" customWidth="1"/>
    <col min="6403" max="6403" width="7.7109375" style="37" customWidth="1"/>
    <col min="6404" max="6404" width="4.5703125" style="37" customWidth="1"/>
    <col min="6405" max="6405" width="6.42578125" style="37" customWidth="1"/>
    <col min="6406" max="6406" width="7.7109375" style="37" customWidth="1"/>
    <col min="6407" max="6407" width="5" style="37" customWidth="1"/>
    <col min="6408" max="6408" width="6.140625" style="37" customWidth="1"/>
    <col min="6409" max="6409" width="7.42578125" style="37" customWidth="1"/>
    <col min="6410" max="6410" width="5.7109375" style="37" bestFit="1" customWidth="1"/>
    <col min="6411" max="6411" width="6.7109375" style="37" customWidth="1"/>
    <col min="6412" max="6412" width="7.28515625" style="37" customWidth="1"/>
    <col min="6413" max="6413" width="5" style="37" customWidth="1"/>
    <col min="6414" max="6414" width="6.28515625" style="37" customWidth="1"/>
    <col min="6415" max="6415" width="7.28515625" style="37" customWidth="1"/>
    <col min="6416" max="6416" width="6" style="37" customWidth="1"/>
    <col min="6417" max="6656" width="9.140625" style="37"/>
    <col min="6657" max="6657" width="37.5703125" style="37" customWidth="1"/>
    <col min="6658" max="6658" width="7" style="37" customWidth="1"/>
    <col min="6659" max="6659" width="7.7109375" style="37" customWidth="1"/>
    <col min="6660" max="6660" width="4.5703125" style="37" customWidth="1"/>
    <col min="6661" max="6661" width="6.42578125" style="37" customWidth="1"/>
    <col min="6662" max="6662" width="7.7109375" style="37" customWidth="1"/>
    <col min="6663" max="6663" width="5" style="37" customWidth="1"/>
    <col min="6664" max="6664" width="6.140625" style="37" customWidth="1"/>
    <col min="6665" max="6665" width="7.42578125" style="37" customWidth="1"/>
    <col min="6666" max="6666" width="5.7109375" style="37" bestFit="1" customWidth="1"/>
    <col min="6667" max="6667" width="6.7109375" style="37" customWidth="1"/>
    <col min="6668" max="6668" width="7.28515625" style="37" customWidth="1"/>
    <col min="6669" max="6669" width="5" style="37" customWidth="1"/>
    <col min="6670" max="6670" width="6.28515625" style="37" customWidth="1"/>
    <col min="6671" max="6671" width="7.28515625" style="37" customWidth="1"/>
    <col min="6672" max="6672" width="6" style="37" customWidth="1"/>
    <col min="6673" max="6912" width="9.140625" style="37"/>
    <col min="6913" max="6913" width="37.5703125" style="37" customWidth="1"/>
    <col min="6914" max="6914" width="7" style="37" customWidth="1"/>
    <col min="6915" max="6915" width="7.7109375" style="37" customWidth="1"/>
    <col min="6916" max="6916" width="4.5703125" style="37" customWidth="1"/>
    <col min="6917" max="6917" width="6.42578125" style="37" customWidth="1"/>
    <col min="6918" max="6918" width="7.7109375" style="37" customWidth="1"/>
    <col min="6919" max="6919" width="5" style="37" customWidth="1"/>
    <col min="6920" max="6920" width="6.140625" style="37" customWidth="1"/>
    <col min="6921" max="6921" width="7.42578125" style="37" customWidth="1"/>
    <col min="6922" max="6922" width="5.7109375" style="37" bestFit="1" customWidth="1"/>
    <col min="6923" max="6923" width="6.7109375" style="37" customWidth="1"/>
    <col min="6924" max="6924" width="7.28515625" style="37" customWidth="1"/>
    <col min="6925" max="6925" width="5" style="37" customWidth="1"/>
    <col min="6926" max="6926" width="6.28515625" style="37" customWidth="1"/>
    <col min="6927" max="6927" width="7.28515625" style="37" customWidth="1"/>
    <col min="6928" max="6928" width="6" style="37" customWidth="1"/>
    <col min="6929" max="7168" width="9.140625" style="37"/>
    <col min="7169" max="7169" width="37.5703125" style="37" customWidth="1"/>
    <col min="7170" max="7170" width="7" style="37" customWidth="1"/>
    <col min="7171" max="7171" width="7.7109375" style="37" customWidth="1"/>
    <col min="7172" max="7172" width="4.5703125" style="37" customWidth="1"/>
    <col min="7173" max="7173" width="6.42578125" style="37" customWidth="1"/>
    <col min="7174" max="7174" width="7.7109375" style="37" customWidth="1"/>
    <col min="7175" max="7175" width="5" style="37" customWidth="1"/>
    <col min="7176" max="7176" width="6.140625" style="37" customWidth="1"/>
    <col min="7177" max="7177" width="7.42578125" style="37" customWidth="1"/>
    <col min="7178" max="7178" width="5.7109375" style="37" bestFit="1" customWidth="1"/>
    <col min="7179" max="7179" width="6.7109375" style="37" customWidth="1"/>
    <col min="7180" max="7180" width="7.28515625" style="37" customWidth="1"/>
    <col min="7181" max="7181" width="5" style="37" customWidth="1"/>
    <col min="7182" max="7182" width="6.28515625" style="37" customWidth="1"/>
    <col min="7183" max="7183" width="7.28515625" style="37" customWidth="1"/>
    <col min="7184" max="7184" width="6" style="37" customWidth="1"/>
    <col min="7185" max="7424" width="9.140625" style="37"/>
    <col min="7425" max="7425" width="37.5703125" style="37" customWidth="1"/>
    <col min="7426" max="7426" width="7" style="37" customWidth="1"/>
    <col min="7427" max="7427" width="7.7109375" style="37" customWidth="1"/>
    <col min="7428" max="7428" width="4.5703125" style="37" customWidth="1"/>
    <col min="7429" max="7429" width="6.42578125" style="37" customWidth="1"/>
    <col min="7430" max="7430" width="7.7109375" style="37" customWidth="1"/>
    <col min="7431" max="7431" width="5" style="37" customWidth="1"/>
    <col min="7432" max="7432" width="6.140625" style="37" customWidth="1"/>
    <col min="7433" max="7433" width="7.42578125" style="37" customWidth="1"/>
    <col min="7434" max="7434" width="5.7109375" style="37" bestFit="1" customWidth="1"/>
    <col min="7435" max="7435" width="6.7109375" style="37" customWidth="1"/>
    <col min="7436" max="7436" width="7.28515625" style="37" customWidth="1"/>
    <col min="7437" max="7437" width="5" style="37" customWidth="1"/>
    <col min="7438" max="7438" width="6.28515625" style="37" customWidth="1"/>
    <col min="7439" max="7439" width="7.28515625" style="37" customWidth="1"/>
    <col min="7440" max="7440" width="6" style="37" customWidth="1"/>
    <col min="7441" max="7680" width="9.140625" style="37"/>
    <col min="7681" max="7681" width="37.5703125" style="37" customWidth="1"/>
    <col min="7682" max="7682" width="7" style="37" customWidth="1"/>
    <col min="7683" max="7683" width="7.7109375" style="37" customWidth="1"/>
    <col min="7684" max="7684" width="4.5703125" style="37" customWidth="1"/>
    <col min="7685" max="7685" width="6.42578125" style="37" customWidth="1"/>
    <col min="7686" max="7686" width="7.7109375" style="37" customWidth="1"/>
    <col min="7687" max="7687" width="5" style="37" customWidth="1"/>
    <col min="7688" max="7688" width="6.140625" style="37" customWidth="1"/>
    <col min="7689" max="7689" width="7.42578125" style="37" customWidth="1"/>
    <col min="7690" max="7690" width="5.7109375" style="37" bestFit="1" customWidth="1"/>
    <col min="7691" max="7691" width="6.7109375" style="37" customWidth="1"/>
    <col min="7692" max="7692" width="7.28515625" style="37" customWidth="1"/>
    <col min="7693" max="7693" width="5" style="37" customWidth="1"/>
    <col min="7694" max="7694" width="6.28515625" style="37" customWidth="1"/>
    <col min="7695" max="7695" width="7.28515625" style="37" customWidth="1"/>
    <col min="7696" max="7696" width="6" style="37" customWidth="1"/>
    <col min="7697" max="7936" width="9.140625" style="37"/>
    <col min="7937" max="7937" width="37.5703125" style="37" customWidth="1"/>
    <col min="7938" max="7938" width="7" style="37" customWidth="1"/>
    <col min="7939" max="7939" width="7.7109375" style="37" customWidth="1"/>
    <col min="7940" max="7940" width="4.5703125" style="37" customWidth="1"/>
    <col min="7941" max="7941" width="6.42578125" style="37" customWidth="1"/>
    <col min="7942" max="7942" width="7.7109375" style="37" customWidth="1"/>
    <col min="7943" max="7943" width="5" style="37" customWidth="1"/>
    <col min="7944" max="7944" width="6.140625" style="37" customWidth="1"/>
    <col min="7945" max="7945" width="7.42578125" style="37" customWidth="1"/>
    <col min="7946" max="7946" width="5.7109375" style="37" bestFit="1" customWidth="1"/>
    <col min="7947" max="7947" width="6.7109375" style="37" customWidth="1"/>
    <col min="7948" max="7948" width="7.28515625" style="37" customWidth="1"/>
    <col min="7949" max="7949" width="5" style="37" customWidth="1"/>
    <col min="7950" max="7950" width="6.28515625" style="37" customWidth="1"/>
    <col min="7951" max="7951" width="7.28515625" style="37" customWidth="1"/>
    <col min="7952" max="7952" width="6" style="37" customWidth="1"/>
    <col min="7953" max="8192" width="9.140625" style="37"/>
    <col min="8193" max="8193" width="37.5703125" style="37" customWidth="1"/>
    <col min="8194" max="8194" width="7" style="37" customWidth="1"/>
    <col min="8195" max="8195" width="7.7109375" style="37" customWidth="1"/>
    <col min="8196" max="8196" width="4.5703125" style="37" customWidth="1"/>
    <col min="8197" max="8197" width="6.42578125" style="37" customWidth="1"/>
    <col min="8198" max="8198" width="7.7109375" style="37" customWidth="1"/>
    <col min="8199" max="8199" width="5" style="37" customWidth="1"/>
    <col min="8200" max="8200" width="6.140625" style="37" customWidth="1"/>
    <col min="8201" max="8201" width="7.42578125" style="37" customWidth="1"/>
    <col min="8202" max="8202" width="5.7109375" style="37" bestFit="1" customWidth="1"/>
    <col min="8203" max="8203" width="6.7109375" style="37" customWidth="1"/>
    <col min="8204" max="8204" width="7.28515625" style="37" customWidth="1"/>
    <col min="8205" max="8205" width="5" style="37" customWidth="1"/>
    <col min="8206" max="8206" width="6.28515625" style="37" customWidth="1"/>
    <col min="8207" max="8207" width="7.28515625" style="37" customWidth="1"/>
    <col min="8208" max="8208" width="6" style="37" customWidth="1"/>
    <col min="8209" max="8448" width="9.140625" style="37"/>
    <col min="8449" max="8449" width="37.5703125" style="37" customWidth="1"/>
    <col min="8450" max="8450" width="7" style="37" customWidth="1"/>
    <col min="8451" max="8451" width="7.7109375" style="37" customWidth="1"/>
    <col min="8452" max="8452" width="4.5703125" style="37" customWidth="1"/>
    <col min="8453" max="8453" width="6.42578125" style="37" customWidth="1"/>
    <col min="8454" max="8454" width="7.7109375" style="37" customWidth="1"/>
    <col min="8455" max="8455" width="5" style="37" customWidth="1"/>
    <col min="8456" max="8456" width="6.140625" style="37" customWidth="1"/>
    <col min="8457" max="8457" width="7.42578125" style="37" customWidth="1"/>
    <col min="8458" max="8458" width="5.7109375" style="37" bestFit="1" customWidth="1"/>
    <col min="8459" max="8459" width="6.7109375" style="37" customWidth="1"/>
    <col min="8460" max="8460" width="7.28515625" style="37" customWidth="1"/>
    <col min="8461" max="8461" width="5" style="37" customWidth="1"/>
    <col min="8462" max="8462" width="6.28515625" style="37" customWidth="1"/>
    <col min="8463" max="8463" width="7.28515625" style="37" customWidth="1"/>
    <col min="8464" max="8464" width="6" style="37" customWidth="1"/>
    <col min="8465" max="8704" width="9.140625" style="37"/>
    <col min="8705" max="8705" width="37.5703125" style="37" customWidth="1"/>
    <col min="8706" max="8706" width="7" style="37" customWidth="1"/>
    <col min="8707" max="8707" width="7.7109375" style="37" customWidth="1"/>
    <col min="8708" max="8708" width="4.5703125" style="37" customWidth="1"/>
    <col min="8709" max="8709" width="6.42578125" style="37" customWidth="1"/>
    <col min="8710" max="8710" width="7.7109375" style="37" customWidth="1"/>
    <col min="8711" max="8711" width="5" style="37" customWidth="1"/>
    <col min="8712" max="8712" width="6.140625" style="37" customWidth="1"/>
    <col min="8713" max="8713" width="7.42578125" style="37" customWidth="1"/>
    <col min="8714" max="8714" width="5.7109375" style="37" bestFit="1" customWidth="1"/>
    <col min="8715" max="8715" width="6.7109375" style="37" customWidth="1"/>
    <col min="8716" max="8716" width="7.28515625" style="37" customWidth="1"/>
    <col min="8717" max="8717" width="5" style="37" customWidth="1"/>
    <col min="8718" max="8718" width="6.28515625" style="37" customWidth="1"/>
    <col min="8719" max="8719" width="7.28515625" style="37" customWidth="1"/>
    <col min="8720" max="8720" width="6" style="37" customWidth="1"/>
    <col min="8721" max="8960" width="9.140625" style="37"/>
    <col min="8961" max="8961" width="37.5703125" style="37" customWidth="1"/>
    <col min="8962" max="8962" width="7" style="37" customWidth="1"/>
    <col min="8963" max="8963" width="7.7109375" style="37" customWidth="1"/>
    <col min="8964" max="8964" width="4.5703125" style="37" customWidth="1"/>
    <col min="8965" max="8965" width="6.42578125" style="37" customWidth="1"/>
    <col min="8966" max="8966" width="7.7109375" style="37" customWidth="1"/>
    <col min="8967" max="8967" width="5" style="37" customWidth="1"/>
    <col min="8968" max="8968" width="6.140625" style="37" customWidth="1"/>
    <col min="8969" max="8969" width="7.42578125" style="37" customWidth="1"/>
    <col min="8970" max="8970" width="5.7109375" style="37" bestFit="1" customWidth="1"/>
    <col min="8971" max="8971" width="6.7109375" style="37" customWidth="1"/>
    <col min="8972" max="8972" width="7.28515625" style="37" customWidth="1"/>
    <col min="8973" max="8973" width="5" style="37" customWidth="1"/>
    <col min="8974" max="8974" width="6.28515625" style="37" customWidth="1"/>
    <col min="8975" max="8975" width="7.28515625" style="37" customWidth="1"/>
    <col min="8976" max="8976" width="6" style="37" customWidth="1"/>
    <col min="8977" max="9216" width="9.140625" style="37"/>
    <col min="9217" max="9217" width="37.5703125" style="37" customWidth="1"/>
    <col min="9218" max="9218" width="7" style="37" customWidth="1"/>
    <col min="9219" max="9219" width="7.7109375" style="37" customWidth="1"/>
    <col min="9220" max="9220" width="4.5703125" style="37" customWidth="1"/>
    <col min="9221" max="9221" width="6.42578125" style="37" customWidth="1"/>
    <col min="9222" max="9222" width="7.7109375" style="37" customWidth="1"/>
    <col min="9223" max="9223" width="5" style="37" customWidth="1"/>
    <col min="9224" max="9224" width="6.140625" style="37" customWidth="1"/>
    <col min="9225" max="9225" width="7.42578125" style="37" customWidth="1"/>
    <col min="9226" max="9226" width="5.7109375" style="37" bestFit="1" customWidth="1"/>
    <col min="9227" max="9227" width="6.7109375" style="37" customWidth="1"/>
    <col min="9228" max="9228" width="7.28515625" style="37" customWidth="1"/>
    <col min="9229" max="9229" width="5" style="37" customWidth="1"/>
    <col min="9230" max="9230" width="6.28515625" style="37" customWidth="1"/>
    <col min="9231" max="9231" width="7.28515625" style="37" customWidth="1"/>
    <col min="9232" max="9232" width="6" style="37" customWidth="1"/>
    <col min="9233" max="9472" width="9.140625" style="37"/>
    <col min="9473" max="9473" width="37.5703125" style="37" customWidth="1"/>
    <col min="9474" max="9474" width="7" style="37" customWidth="1"/>
    <col min="9475" max="9475" width="7.7109375" style="37" customWidth="1"/>
    <col min="9476" max="9476" width="4.5703125" style="37" customWidth="1"/>
    <col min="9477" max="9477" width="6.42578125" style="37" customWidth="1"/>
    <col min="9478" max="9478" width="7.7109375" style="37" customWidth="1"/>
    <col min="9479" max="9479" width="5" style="37" customWidth="1"/>
    <col min="9480" max="9480" width="6.140625" style="37" customWidth="1"/>
    <col min="9481" max="9481" width="7.42578125" style="37" customWidth="1"/>
    <col min="9482" max="9482" width="5.7109375" style="37" bestFit="1" customWidth="1"/>
    <col min="9483" max="9483" width="6.7109375" style="37" customWidth="1"/>
    <col min="9484" max="9484" width="7.28515625" style="37" customWidth="1"/>
    <col min="9485" max="9485" width="5" style="37" customWidth="1"/>
    <col min="9486" max="9486" width="6.28515625" style="37" customWidth="1"/>
    <col min="9487" max="9487" width="7.28515625" style="37" customWidth="1"/>
    <col min="9488" max="9488" width="6" style="37" customWidth="1"/>
    <col min="9489" max="9728" width="9.140625" style="37"/>
    <col min="9729" max="9729" width="37.5703125" style="37" customWidth="1"/>
    <col min="9730" max="9730" width="7" style="37" customWidth="1"/>
    <col min="9731" max="9731" width="7.7109375" style="37" customWidth="1"/>
    <col min="9732" max="9732" width="4.5703125" style="37" customWidth="1"/>
    <col min="9733" max="9733" width="6.42578125" style="37" customWidth="1"/>
    <col min="9734" max="9734" width="7.7109375" style="37" customWidth="1"/>
    <col min="9735" max="9735" width="5" style="37" customWidth="1"/>
    <col min="9736" max="9736" width="6.140625" style="37" customWidth="1"/>
    <col min="9737" max="9737" width="7.42578125" style="37" customWidth="1"/>
    <col min="9738" max="9738" width="5.7109375" style="37" bestFit="1" customWidth="1"/>
    <col min="9739" max="9739" width="6.7109375" style="37" customWidth="1"/>
    <col min="9740" max="9740" width="7.28515625" style="37" customWidth="1"/>
    <col min="9741" max="9741" width="5" style="37" customWidth="1"/>
    <col min="9742" max="9742" width="6.28515625" style="37" customWidth="1"/>
    <col min="9743" max="9743" width="7.28515625" style="37" customWidth="1"/>
    <col min="9744" max="9744" width="6" style="37" customWidth="1"/>
    <col min="9745" max="9984" width="9.140625" style="37"/>
    <col min="9985" max="9985" width="37.5703125" style="37" customWidth="1"/>
    <col min="9986" max="9986" width="7" style="37" customWidth="1"/>
    <col min="9987" max="9987" width="7.7109375" style="37" customWidth="1"/>
    <col min="9988" max="9988" width="4.5703125" style="37" customWidth="1"/>
    <col min="9989" max="9989" width="6.42578125" style="37" customWidth="1"/>
    <col min="9990" max="9990" width="7.7109375" style="37" customWidth="1"/>
    <col min="9991" max="9991" width="5" style="37" customWidth="1"/>
    <col min="9992" max="9992" width="6.140625" style="37" customWidth="1"/>
    <col min="9993" max="9993" width="7.42578125" style="37" customWidth="1"/>
    <col min="9994" max="9994" width="5.7109375" style="37" bestFit="1" customWidth="1"/>
    <col min="9995" max="9995" width="6.7109375" style="37" customWidth="1"/>
    <col min="9996" max="9996" width="7.28515625" style="37" customWidth="1"/>
    <col min="9997" max="9997" width="5" style="37" customWidth="1"/>
    <col min="9998" max="9998" width="6.28515625" style="37" customWidth="1"/>
    <col min="9999" max="9999" width="7.28515625" style="37" customWidth="1"/>
    <col min="10000" max="10000" width="6" style="37" customWidth="1"/>
    <col min="10001" max="10240" width="9.140625" style="37"/>
    <col min="10241" max="10241" width="37.5703125" style="37" customWidth="1"/>
    <col min="10242" max="10242" width="7" style="37" customWidth="1"/>
    <col min="10243" max="10243" width="7.7109375" style="37" customWidth="1"/>
    <col min="10244" max="10244" width="4.5703125" style="37" customWidth="1"/>
    <col min="10245" max="10245" width="6.42578125" style="37" customWidth="1"/>
    <col min="10246" max="10246" width="7.7109375" style="37" customWidth="1"/>
    <col min="10247" max="10247" width="5" style="37" customWidth="1"/>
    <col min="10248" max="10248" width="6.140625" style="37" customWidth="1"/>
    <col min="10249" max="10249" width="7.42578125" style="37" customWidth="1"/>
    <col min="10250" max="10250" width="5.7109375" style="37" bestFit="1" customWidth="1"/>
    <col min="10251" max="10251" width="6.7109375" style="37" customWidth="1"/>
    <col min="10252" max="10252" width="7.28515625" style="37" customWidth="1"/>
    <col min="10253" max="10253" width="5" style="37" customWidth="1"/>
    <col min="10254" max="10254" width="6.28515625" style="37" customWidth="1"/>
    <col min="10255" max="10255" width="7.28515625" style="37" customWidth="1"/>
    <col min="10256" max="10256" width="6" style="37" customWidth="1"/>
    <col min="10257" max="10496" width="9.140625" style="37"/>
    <col min="10497" max="10497" width="37.5703125" style="37" customWidth="1"/>
    <col min="10498" max="10498" width="7" style="37" customWidth="1"/>
    <col min="10499" max="10499" width="7.7109375" style="37" customWidth="1"/>
    <col min="10500" max="10500" width="4.5703125" style="37" customWidth="1"/>
    <col min="10501" max="10501" width="6.42578125" style="37" customWidth="1"/>
    <col min="10502" max="10502" width="7.7109375" style="37" customWidth="1"/>
    <col min="10503" max="10503" width="5" style="37" customWidth="1"/>
    <col min="10504" max="10504" width="6.140625" style="37" customWidth="1"/>
    <col min="10505" max="10505" width="7.42578125" style="37" customWidth="1"/>
    <col min="10506" max="10506" width="5.7109375" style="37" bestFit="1" customWidth="1"/>
    <col min="10507" max="10507" width="6.7109375" style="37" customWidth="1"/>
    <col min="10508" max="10508" width="7.28515625" style="37" customWidth="1"/>
    <col min="10509" max="10509" width="5" style="37" customWidth="1"/>
    <col min="10510" max="10510" width="6.28515625" style="37" customWidth="1"/>
    <col min="10511" max="10511" width="7.28515625" style="37" customWidth="1"/>
    <col min="10512" max="10512" width="6" style="37" customWidth="1"/>
    <col min="10513" max="10752" width="9.140625" style="37"/>
    <col min="10753" max="10753" width="37.5703125" style="37" customWidth="1"/>
    <col min="10754" max="10754" width="7" style="37" customWidth="1"/>
    <col min="10755" max="10755" width="7.7109375" style="37" customWidth="1"/>
    <col min="10756" max="10756" width="4.5703125" style="37" customWidth="1"/>
    <col min="10757" max="10757" width="6.42578125" style="37" customWidth="1"/>
    <col min="10758" max="10758" width="7.7109375" style="37" customWidth="1"/>
    <col min="10759" max="10759" width="5" style="37" customWidth="1"/>
    <col min="10760" max="10760" width="6.140625" style="37" customWidth="1"/>
    <col min="10761" max="10761" width="7.42578125" style="37" customWidth="1"/>
    <col min="10762" max="10762" width="5.7109375" style="37" bestFit="1" customWidth="1"/>
    <col min="10763" max="10763" width="6.7109375" style="37" customWidth="1"/>
    <col min="10764" max="10764" width="7.28515625" style="37" customWidth="1"/>
    <col min="10765" max="10765" width="5" style="37" customWidth="1"/>
    <col min="10766" max="10766" width="6.28515625" style="37" customWidth="1"/>
    <col min="10767" max="10767" width="7.28515625" style="37" customWidth="1"/>
    <col min="10768" max="10768" width="6" style="37" customWidth="1"/>
    <col min="10769" max="11008" width="9.140625" style="37"/>
    <col min="11009" max="11009" width="37.5703125" style="37" customWidth="1"/>
    <col min="11010" max="11010" width="7" style="37" customWidth="1"/>
    <col min="11011" max="11011" width="7.7109375" style="37" customWidth="1"/>
    <col min="11012" max="11012" width="4.5703125" style="37" customWidth="1"/>
    <col min="11013" max="11013" width="6.42578125" style="37" customWidth="1"/>
    <col min="11014" max="11014" width="7.7109375" style="37" customWidth="1"/>
    <col min="11015" max="11015" width="5" style="37" customWidth="1"/>
    <col min="11016" max="11016" width="6.140625" style="37" customWidth="1"/>
    <col min="11017" max="11017" width="7.42578125" style="37" customWidth="1"/>
    <col min="11018" max="11018" width="5.7109375" style="37" bestFit="1" customWidth="1"/>
    <col min="11019" max="11019" width="6.7109375" style="37" customWidth="1"/>
    <col min="11020" max="11020" width="7.28515625" style="37" customWidth="1"/>
    <col min="11021" max="11021" width="5" style="37" customWidth="1"/>
    <col min="11022" max="11022" width="6.28515625" style="37" customWidth="1"/>
    <col min="11023" max="11023" width="7.28515625" style="37" customWidth="1"/>
    <col min="11024" max="11024" width="6" style="37" customWidth="1"/>
    <col min="11025" max="11264" width="9.140625" style="37"/>
    <col min="11265" max="11265" width="37.5703125" style="37" customWidth="1"/>
    <col min="11266" max="11266" width="7" style="37" customWidth="1"/>
    <col min="11267" max="11267" width="7.7109375" style="37" customWidth="1"/>
    <col min="11268" max="11268" width="4.5703125" style="37" customWidth="1"/>
    <col min="11269" max="11269" width="6.42578125" style="37" customWidth="1"/>
    <col min="11270" max="11270" width="7.7109375" style="37" customWidth="1"/>
    <col min="11271" max="11271" width="5" style="37" customWidth="1"/>
    <col min="11272" max="11272" width="6.140625" style="37" customWidth="1"/>
    <col min="11273" max="11273" width="7.42578125" style="37" customWidth="1"/>
    <col min="11274" max="11274" width="5.7109375" style="37" bestFit="1" customWidth="1"/>
    <col min="11275" max="11275" width="6.7109375" style="37" customWidth="1"/>
    <col min="11276" max="11276" width="7.28515625" style="37" customWidth="1"/>
    <col min="11277" max="11277" width="5" style="37" customWidth="1"/>
    <col min="11278" max="11278" width="6.28515625" style="37" customWidth="1"/>
    <col min="11279" max="11279" width="7.28515625" style="37" customWidth="1"/>
    <col min="11280" max="11280" width="6" style="37" customWidth="1"/>
    <col min="11281" max="11520" width="9.140625" style="37"/>
    <col min="11521" max="11521" width="37.5703125" style="37" customWidth="1"/>
    <col min="11522" max="11522" width="7" style="37" customWidth="1"/>
    <col min="11523" max="11523" width="7.7109375" style="37" customWidth="1"/>
    <col min="11524" max="11524" width="4.5703125" style="37" customWidth="1"/>
    <col min="11525" max="11525" width="6.42578125" style="37" customWidth="1"/>
    <col min="11526" max="11526" width="7.7109375" style="37" customWidth="1"/>
    <col min="11527" max="11527" width="5" style="37" customWidth="1"/>
    <col min="11528" max="11528" width="6.140625" style="37" customWidth="1"/>
    <col min="11529" max="11529" width="7.42578125" style="37" customWidth="1"/>
    <col min="11530" max="11530" width="5.7109375" style="37" bestFit="1" customWidth="1"/>
    <col min="11531" max="11531" width="6.7109375" style="37" customWidth="1"/>
    <col min="11532" max="11532" width="7.28515625" style="37" customWidth="1"/>
    <col min="11533" max="11533" width="5" style="37" customWidth="1"/>
    <col min="11534" max="11534" width="6.28515625" style="37" customWidth="1"/>
    <col min="11535" max="11535" width="7.28515625" style="37" customWidth="1"/>
    <col min="11536" max="11536" width="6" style="37" customWidth="1"/>
    <col min="11537" max="11776" width="9.140625" style="37"/>
    <col min="11777" max="11777" width="37.5703125" style="37" customWidth="1"/>
    <col min="11778" max="11778" width="7" style="37" customWidth="1"/>
    <col min="11779" max="11779" width="7.7109375" style="37" customWidth="1"/>
    <col min="11780" max="11780" width="4.5703125" style="37" customWidth="1"/>
    <col min="11781" max="11781" width="6.42578125" style="37" customWidth="1"/>
    <col min="11782" max="11782" width="7.7109375" style="37" customWidth="1"/>
    <col min="11783" max="11783" width="5" style="37" customWidth="1"/>
    <col min="11784" max="11784" width="6.140625" style="37" customWidth="1"/>
    <col min="11785" max="11785" width="7.42578125" style="37" customWidth="1"/>
    <col min="11786" max="11786" width="5.7109375" style="37" bestFit="1" customWidth="1"/>
    <col min="11787" max="11787" width="6.7109375" style="37" customWidth="1"/>
    <col min="11788" max="11788" width="7.28515625" style="37" customWidth="1"/>
    <col min="11789" max="11789" width="5" style="37" customWidth="1"/>
    <col min="11790" max="11790" width="6.28515625" style="37" customWidth="1"/>
    <col min="11791" max="11791" width="7.28515625" style="37" customWidth="1"/>
    <col min="11792" max="11792" width="6" style="37" customWidth="1"/>
    <col min="11793" max="12032" width="9.140625" style="37"/>
    <col min="12033" max="12033" width="37.5703125" style="37" customWidth="1"/>
    <col min="12034" max="12034" width="7" style="37" customWidth="1"/>
    <col min="12035" max="12035" width="7.7109375" style="37" customWidth="1"/>
    <col min="12036" max="12036" width="4.5703125" style="37" customWidth="1"/>
    <col min="12037" max="12037" width="6.42578125" style="37" customWidth="1"/>
    <col min="12038" max="12038" width="7.7109375" style="37" customWidth="1"/>
    <col min="12039" max="12039" width="5" style="37" customWidth="1"/>
    <col min="12040" max="12040" width="6.140625" style="37" customWidth="1"/>
    <col min="12041" max="12041" width="7.42578125" style="37" customWidth="1"/>
    <col min="12042" max="12042" width="5.7109375" style="37" bestFit="1" customWidth="1"/>
    <col min="12043" max="12043" width="6.7109375" style="37" customWidth="1"/>
    <col min="12044" max="12044" width="7.28515625" style="37" customWidth="1"/>
    <col min="12045" max="12045" width="5" style="37" customWidth="1"/>
    <col min="12046" max="12046" width="6.28515625" style="37" customWidth="1"/>
    <col min="12047" max="12047" width="7.28515625" style="37" customWidth="1"/>
    <col min="12048" max="12048" width="6" style="37" customWidth="1"/>
    <col min="12049" max="12288" width="9.140625" style="37"/>
    <col min="12289" max="12289" width="37.5703125" style="37" customWidth="1"/>
    <col min="12290" max="12290" width="7" style="37" customWidth="1"/>
    <col min="12291" max="12291" width="7.7109375" style="37" customWidth="1"/>
    <col min="12292" max="12292" width="4.5703125" style="37" customWidth="1"/>
    <col min="12293" max="12293" width="6.42578125" style="37" customWidth="1"/>
    <col min="12294" max="12294" width="7.7109375" style="37" customWidth="1"/>
    <col min="12295" max="12295" width="5" style="37" customWidth="1"/>
    <col min="12296" max="12296" width="6.140625" style="37" customWidth="1"/>
    <col min="12297" max="12297" width="7.42578125" style="37" customWidth="1"/>
    <col min="12298" max="12298" width="5.7109375" style="37" bestFit="1" customWidth="1"/>
    <col min="12299" max="12299" width="6.7109375" style="37" customWidth="1"/>
    <col min="12300" max="12300" width="7.28515625" style="37" customWidth="1"/>
    <col min="12301" max="12301" width="5" style="37" customWidth="1"/>
    <col min="12302" max="12302" width="6.28515625" style="37" customWidth="1"/>
    <col min="12303" max="12303" width="7.28515625" style="37" customWidth="1"/>
    <col min="12304" max="12304" width="6" style="37" customWidth="1"/>
    <col min="12305" max="12544" width="9.140625" style="37"/>
    <col min="12545" max="12545" width="37.5703125" style="37" customWidth="1"/>
    <col min="12546" max="12546" width="7" style="37" customWidth="1"/>
    <col min="12547" max="12547" width="7.7109375" style="37" customWidth="1"/>
    <col min="12548" max="12548" width="4.5703125" style="37" customWidth="1"/>
    <col min="12549" max="12549" width="6.42578125" style="37" customWidth="1"/>
    <col min="12550" max="12550" width="7.7109375" style="37" customWidth="1"/>
    <col min="12551" max="12551" width="5" style="37" customWidth="1"/>
    <col min="12552" max="12552" width="6.140625" style="37" customWidth="1"/>
    <col min="12553" max="12553" width="7.42578125" style="37" customWidth="1"/>
    <col min="12554" max="12554" width="5.7109375" style="37" bestFit="1" customWidth="1"/>
    <col min="12555" max="12555" width="6.7109375" style="37" customWidth="1"/>
    <col min="12556" max="12556" width="7.28515625" style="37" customWidth="1"/>
    <col min="12557" max="12557" width="5" style="37" customWidth="1"/>
    <col min="12558" max="12558" width="6.28515625" style="37" customWidth="1"/>
    <col min="12559" max="12559" width="7.28515625" style="37" customWidth="1"/>
    <col min="12560" max="12560" width="6" style="37" customWidth="1"/>
    <col min="12561" max="12800" width="9.140625" style="37"/>
    <col min="12801" max="12801" width="37.5703125" style="37" customWidth="1"/>
    <col min="12802" max="12802" width="7" style="37" customWidth="1"/>
    <col min="12803" max="12803" width="7.7109375" style="37" customWidth="1"/>
    <col min="12804" max="12804" width="4.5703125" style="37" customWidth="1"/>
    <col min="12805" max="12805" width="6.42578125" style="37" customWidth="1"/>
    <col min="12806" max="12806" width="7.7109375" style="37" customWidth="1"/>
    <col min="12807" max="12807" width="5" style="37" customWidth="1"/>
    <col min="12808" max="12808" width="6.140625" style="37" customWidth="1"/>
    <col min="12809" max="12809" width="7.42578125" style="37" customWidth="1"/>
    <col min="12810" max="12810" width="5.7109375" style="37" bestFit="1" customWidth="1"/>
    <col min="12811" max="12811" width="6.7109375" style="37" customWidth="1"/>
    <col min="12812" max="12812" width="7.28515625" style="37" customWidth="1"/>
    <col min="12813" max="12813" width="5" style="37" customWidth="1"/>
    <col min="12814" max="12814" width="6.28515625" style="37" customWidth="1"/>
    <col min="12815" max="12815" width="7.28515625" style="37" customWidth="1"/>
    <col min="12816" max="12816" width="6" style="37" customWidth="1"/>
    <col min="12817" max="13056" width="9.140625" style="37"/>
    <col min="13057" max="13057" width="37.5703125" style="37" customWidth="1"/>
    <col min="13058" max="13058" width="7" style="37" customWidth="1"/>
    <col min="13059" max="13059" width="7.7109375" style="37" customWidth="1"/>
    <col min="13060" max="13060" width="4.5703125" style="37" customWidth="1"/>
    <col min="13061" max="13061" width="6.42578125" style="37" customWidth="1"/>
    <col min="13062" max="13062" width="7.7109375" style="37" customWidth="1"/>
    <col min="13063" max="13063" width="5" style="37" customWidth="1"/>
    <col min="13064" max="13064" width="6.140625" style="37" customWidth="1"/>
    <col min="13065" max="13065" width="7.42578125" style="37" customWidth="1"/>
    <col min="13066" max="13066" width="5.7109375" style="37" bestFit="1" customWidth="1"/>
    <col min="13067" max="13067" width="6.7109375" style="37" customWidth="1"/>
    <col min="13068" max="13068" width="7.28515625" style="37" customWidth="1"/>
    <col min="13069" max="13069" width="5" style="37" customWidth="1"/>
    <col min="13070" max="13070" width="6.28515625" style="37" customWidth="1"/>
    <col min="13071" max="13071" width="7.28515625" style="37" customWidth="1"/>
    <col min="13072" max="13072" width="6" style="37" customWidth="1"/>
    <col min="13073" max="13312" width="9.140625" style="37"/>
    <col min="13313" max="13313" width="37.5703125" style="37" customWidth="1"/>
    <col min="13314" max="13314" width="7" style="37" customWidth="1"/>
    <col min="13315" max="13315" width="7.7109375" style="37" customWidth="1"/>
    <col min="13316" max="13316" width="4.5703125" style="37" customWidth="1"/>
    <col min="13317" max="13317" width="6.42578125" style="37" customWidth="1"/>
    <col min="13318" max="13318" width="7.7109375" style="37" customWidth="1"/>
    <col min="13319" max="13319" width="5" style="37" customWidth="1"/>
    <col min="13320" max="13320" width="6.140625" style="37" customWidth="1"/>
    <col min="13321" max="13321" width="7.42578125" style="37" customWidth="1"/>
    <col min="13322" max="13322" width="5.7109375" style="37" bestFit="1" customWidth="1"/>
    <col min="13323" max="13323" width="6.7109375" style="37" customWidth="1"/>
    <col min="13324" max="13324" width="7.28515625" style="37" customWidth="1"/>
    <col min="13325" max="13325" width="5" style="37" customWidth="1"/>
    <col min="13326" max="13326" width="6.28515625" style="37" customWidth="1"/>
    <col min="13327" max="13327" width="7.28515625" style="37" customWidth="1"/>
    <col min="13328" max="13328" width="6" style="37" customWidth="1"/>
    <col min="13329" max="13568" width="9.140625" style="37"/>
    <col min="13569" max="13569" width="37.5703125" style="37" customWidth="1"/>
    <col min="13570" max="13570" width="7" style="37" customWidth="1"/>
    <col min="13571" max="13571" width="7.7109375" style="37" customWidth="1"/>
    <col min="13572" max="13572" width="4.5703125" style="37" customWidth="1"/>
    <col min="13573" max="13573" width="6.42578125" style="37" customWidth="1"/>
    <col min="13574" max="13574" width="7.7109375" style="37" customWidth="1"/>
    <col min="13575" max="13575" width="5" style="37" customWidth="1"/>
    <col min="13576" max="13576" width="6.140625" style="37" customWidth="1"/>
    <col min="13577" max="13577" width="7.42578125" style="37" customWidth="1"/>
    <col min="13578" max="13578" width="5.7109375" style="37" bestFit="1" customWidth="1"/>
    <col min="13579" max="13579" width="6.7109375" style="37" customWidth="1"/>
    <col min="13580" max="13580" width="7.28515625" style="37" customWidth="1"/>
    <col min="13581" max="13581" width="5" style="37" customWidth="1"/>
    <col min="13582" max="13582" width="6.28515625" style="37" customWidth="1"/>
    <col min="13583" max="13583" width="7.28515625" style="37" customWidth="1"/>
    <col min="13584" max="13584" width="6" style="37" customWidth="1"/>
    <col min="13585" max="13824" width="9.140625" style="37"/>
    <col min="13825" max="13825" width="37.5703125" style="37" customWidth="1"/>
    <col min="13826" max="13826" width="7" style="37" customWidth="1"/>
    <col min="13827" max="13827" width="7.7109375" style="37" customWidth="1"/>
    <col min="13828" max="13828" width="4.5703125" style="37" customWidth="1"/>
    <col min="13829" max="13829" width="6.42578125" style="37" customWidth="1"/>
    <col min="13830" max="13830" width="7.7109375" style="37" customWidth="1"/>
    <col min="13831" max="13831" width="5" style="37" customWidth="1"/>
    <col min="13832" max="13832" width="6.140625" style="37" customWidth="1"/>
    <col min="13833" max="13833" width="7.42578125" style="37" customWidth="1"/>
    <col min="13834" max="13834" width="5.7109375" style="37" bestFit="1" customWidth="1"/>
    <col min="13835" max="13835" width="6.7109375" style="37" customWidth="1"/>
    <col min="13836" max="13836" width="7.28515625" style="37" customWidth="1"/>
    <col min="13837" max="13837" width="5" style="37" customWidth="1"/>
    <col min="13838" max="13838" width="6.28515625" style="37" customWidth="1"/>
    <col min="13839" max="13839" width="7.28515625" style="37" customWidth="1"/>
    <col min="13840" max="13840" width="6" style="37" customWidth="1"/>
    <col min="13841" max="14080" width="9.140625" style="37"/>
    <col min="14081" max="14081" width="37.5703125" style="37" customWidth="1"/>
    <col min="14082" max="14082" width="7" style="37" customWidth="1"/>
    <col min="14083" max="14083" width="7.7109375" style="37" customWidth="1"/>
    <col min="14084" max="14084" width="4.5703125" style="37" customWidth="1"/>
    <col min="14085" max="14085" width="6.42578125" style="37" customWidth="1"/>
    <col min="14086" max="14086" width="7.7109375" style="37" customWidth="1"/>
    <col min="14087" max="14087" width="5" style="37" customWidth="1"/>
    <col min="14088" max="14088" width="6.140625" style="37" customWidth="1"/>
    <col min="14089" max="14089" width="7.42578125" style="37" customWidth="1"/>
    <col min="14090" max="14090" width="5.7109375" style="37" bestFit="1" customWidth="1"/>
    <col min="14091" max="14091" width="6.7109375" style="37" customWidth="1"/>
    <col min="14092" max="14092" width="7.28515625" style="37" customWidth="1"/>
    <col min="14093" max="14093" width="5" style="37" customWidth="1"/>
    <col min="14094" max="14094" width="6.28515625" style="37" customWidth="1"/>
    <col min="14095" max="14095" width="7.28515625" style="37" customWidth="1"/>
    <col min="14096" max="14096" width="6" style="37" customWidth="1"/>
    <col min="14097" max="14336" width="9.140625" style="37"/>
    <col min="14337" max="14337" width="37.5703125" style="37" customWidth="1"/>
    <col min="14338" max="14338" width="7" style="37" customWidth="1"/>
    <col min="14339" max="14339" width="7.7109375" style="37" customWidth="1"/>
    <col min="14340" max="14340" width="4.5703125" style="37" customWidth="1"/>
    <col min="14341" max="14341" width="6.42578125" style="37" customWidth="1"/>
    <col min="14342" max="14342" width="7.7109375" style="37" customWidth="1"/>
    <col min="14343" max="14343" width="5" style="37" customWidth="1"/>
    <col min="14344" max="14344" width="6.140625" style="37" customWidth="1"/>
    <col min="14345" max="14345" width="7.42578125" style="37" customWidth="1"/>
    <col min="14346" max="14346" width="5.7109375" style="37" bestFit="1" customWidth="1"/>
    <col min="14347" max="14347" width="6.7109375" style="37" customWidth="1"/>
    <col min="14348" max="14348" width="7.28515625" style="37" customWidth="1"/>
    <col min="14349" max="14349" width="5" style="37" customWidth="1"/>
    <col min="14350" max="14350" width="6.28515625" style="37" customWidth="1"/>
    <col min="14351" max="14351" width="7.28515625" style="37" customWidth="1"/>
    <col min="14352" max="14352" width="6" style="37" customWidth="1"/>
    <col min="14353" max="14592" width="9.140625" style="37"/>
    <col min="14593" max="14593" width="37.5703125" style="37" customWidth="1"/>
    <col min="14594" max="14594" width="7" style="37" customWidth="1"/>
    <col min="14595" max="14595" width="7.7109375" style="37" customWidth="1"/>
    <col min="14596" max="14596" width="4.5703125" style="37" customWidth="1"/>
    <col min="14597" max="14597" width="6.42578125" style="37" customWidth="1"/>
    <col min="14598" max="14598" width="7.7109375" style="37" customWidth="1"/>
    <col min="14599" max="14599" width="5" style="37" customWidth="1"/>
    <col min="14600" max="14600" width="6.140625" style="37" customWidth="1"/>
    <col min="14601" max="14601" width="7.42578125" style="37" customWidth="1"/>
    <col min="14602" max="14602" width="5.7109375" style="37" bestFit="1" customWidth="1"/>
    <col min="14603" max="14603" width="6.7109375" style="37" customWidth="1"/>
    <col min="14604" max="14604" width="7.28515625" style="37" customWidth="1"/>
    <col min="14605" max="14605" width="5" style="37" customWidth="1"/>
    <col min="14606" max="14606" width="6.28515625" style="37" customWidth="1"/>
    <col min="14607" max="14607" width="7.28515625" style="37" customWidth="1"/>
    <col min="14608" max="14608" width="6" style="37" customWidth="1"/>
    <col min="14609" max="14848" width="9.140625" style="37"/>
    <col min="14849" max="14849" width="37.5703125" style="37" customWidth="1"/>
    <col min="14850" max="14850" width="7" style="37" customWidth="1"/>
    <col min="14851" max="14851" width="7.7109375" style="37" customWidth="1"/>
    <col min="14852" max="14852" width="4.5703125" style="37" customWidth="1"/>
    <col min="14853" max="14853" width="6.42578125" style="37" customWidth="1"/>
    <col min="14854" max="14854" width="7.7109375" style="37" customWidth="1"/>
    <col min="14855" max="14855" width="5" style="37" customWidth="1"/>
    <col min="14856" max="14856" width="6.140625" style="37" customWidth="1"/>
    <col min="14857" max="14857" width="7.42578125" style="37" customWidth="1"/>
    <col min="14858" max="14858" width="5.7109375" style="37" bestFit="1" customWidth="1"/>
    <col min="14859" max="14859" width="6.7109375" style="37" customWidth="1"/>
    <col min="14860" max="14860" width="7.28515625" style="37" customWidth="1"/>
    <col min="14861" max="14861" width="5" style="37" customWidth="1"/>
    <col min="14862" max="14862" width="6.28515625" style="37" customWidth="1"/>
    <col min="14863" max="14863" width="7.28515625" style="37" customWidth="1"/>
    <col min="14864" max="14864" width="6" style="37" customWidth="1"/>
    <col min="14865" max="15104" width="9.140625" style="37"/>
    <col min="15105" max="15105" width="37.5703125" style="37" customWidth="1"/>
    <col min="15106" max="15106" width="7" style="37" customWidth="1"/>
    <col min="15107" max="15107" width="7.7109375" style="37" customWidth="1"/>
    <col min="15108" max="15108" width="4.5703125" style="37" customWidth="1"/>
    <col min="15109" max="15109" width="6.42578125" style="37" customWidth="1"/>
    <col min="15110" max="15110" width="7.7109375" style="37" customWidth="1"/>
    <col min="15111" max="15111" width="5" style="37" customWidth="1"/>
    <col min="15112" max="15112" width="6.140625" style="37" customWidth="1"/>
    <col min="15113" max="15113" width="7.42578125" style="37" customWidth="1"/>
    <col min="15114" max="15114" width="5.7109375" style="37" bestFit="1" customWidth="1"/>
    <col min="15115" max="15115" width="6.7109375" style="37" customWidth="1"/>
    <col min="15116" max="15116" width="7.28515625" style="37" customWidth="1"/>
    <col min="15117" max="15117" width="5" style="37" customWidth="1"/>
    <col min="15118" max="15118" width="6.28515625" style="37" customWidth="1"/>
    <col min="15119" max="15119" width="7.28515625" style="37" customWidth="1"/>
    <col min="15120" max="15120" width="6" style="37" customWidth="1"/>
    <col min="15121" max="15360" width="9.140625" style="37"/>
    <col min="15361" max="15361" width="37.5703125" style="37" customWidth="1"/>
    <col min="15362" max="15362" width="7" style="37" customWidth="1"/>
    <col min="15363" max="15363" width="7.7109375" style="37" customWidth="1"/>
    <col min="15364" max="15364" width="4.5703125" style="37" customWidth="1"/>
    <col min="15365" max="15365" width="6.42578125" style="37" customWidth="1"/>
    <col min="15366" max="15366" width="7.7109375" style="37" customWidth="1"/>
    <col min="15367" max="15367" width="5" style="37" customWidth="1"/>
    <col min="15368" max="15368" width="6.140625" style="37" customWidth="1"/>
    <col min="15369" max="15369" width="7.42578125" style="37" customWidth="1"/>
    <col min="15370" max="15370" width="5.7109375" style="37" bestFit="1" customWidth="1"/>
    <col min="15371" max="15371" width="6.7109375" style="37" customWidth="1"/>
    <col min="15372" max="15372" width="7.28515625" style="37" customWidth="1"/>
    <col min="15373" max="15373" width="5" style="37" customWidth="1"/>
    <col min="15374" max="15374" width="6.28515625" style="37" customWidth="1"/>
    <col min="15375" max="15375" width="7.28515625" style="37" customWidth="1"/>
    <col min="15376" max="15376" width="6" style="37" customWidth="1"/>
    <col min="15377" max="15616" width="9.140625" style="37"/>
    <col min="15617" max="15617" width="37.5703125" style="37" customWidth="1"/>
    <col min="15618" max="15618" width="7" style="37" customWidth="1"/>
    <col min="15619" max="15619" width="7.7109375" style="37" customWidth="1"/>
    <col min="15620" max="15620" width="4.5703125" style="37" customWidth="1"/>
    <col min="15621" max="15621" width="6.42578125" style="37" customWidth="1"/>
    <col min="15622" max="15622" width="7.7109375" style="37" customWidth="1"/>
    <col min="15623" max="15623" width="5" style="37" customWidth="1"/>
    <col min="15624" max="15624" width="6.140625" style="37" customWidth="1"/>
    <col min="15625" max="15625" width="7.42578125" style="37" customWidth="1"/>
    <col min="15626" max="15626" width="5.7109375" style="37" bestFit="1" customWidth="1"/>
    <col min="15627" max="15627" width="6.7109375" style="37" customWidth="1"/>
    <col min="15628" max="15628" width="7.28515625" style="37" customWidth="1"/>
    <col min="15629" max="15629" width="5" style="37" customWidth="1"/>
    <col min="15630" max="15630" width="6.28515625" style="37" customWidth="1"/>
    <col min="15631" max="15631" width="7.28515625" style="37" customWidth="1"/>
    <col min="15632" max="15632" width="6" style="37" customWidth="1"/>
    <col min="15633" max="15872" width="9.140625" style="37"/>
    <col min="15873" max="15873" width="37.5703125" style="37" customWidth="1"/>
    <col min="15874" max="15874" width="7" style="37" customWidth="1"/>
    <col min="15875" max="15875" width="7.7109375" style="37" customWidth="1"/>
    <col min="15876" max="15876" width="4.5703125" style="37" customWidth="1"/>
    <col min="15877" max="15877" width="6.42578125" style="37" customWidth="1"/>
    <col min="15878" max="15878" width="7.7109375" style="37" customWidth="1"/>
    <col min="15879" max="15879" width="5" style="37" customWidth="1"/>
    <col min="15880" max="15880" width="6.140625" style="37" customWidth="1"/>
    <col min="15881" max="15881" width="7.42578125" style="37" customWidth="1"/>
    <col min="15882" max="15882" width="5.7109375" style="37" bestFit="1" customWidth="1"/>
    <col min="15883" max="15883" width="6.7109375" style="37" customWidth="1"/>
    <col min="15884" max="15884" width="7.28515625" style="37" customWidth="1"/>
    <col min="15885" max="15885" width="5" style="37" customWidth="1"/>
    <col min="15886" max="15886" width="6.28515625" style="37" customWidth="1"/>
    <col min="15887" max="15887" width="7.28515625" style="37" customWidth="1"/>
    <col min="15888" max="15888" width="6" style="37" customWidth="1"/>
    <col min="15889" max="16128" width="9.140625" style="37"/>
    <col min="16129" max="16129" width="37.5703125" style="37" customWidth="1"/>
    <col min="16130" max="16130" width="7" style="37" customWidth="1"/>
    <col min="16131" max="16131" width="7.7109375" style="37" customWidth="1"/>
    <col min="16132" max="16132" width="4.5703125" style="37" customWidth="1"/>
    <col min="16133" max="16133" width="6.42578125" style="37" customWidth="1"/>
    <col min="16134" max="16134" width="7.7109375" style="37" customWidth="1"/>
    <col min="16135" max="16135" width="5" style="37" customWidth="1"/>
    <col min="16136" max="16136" width="6.140625" style="37" customWidth="1"/>
    <col min="16137" max="16137" width="7.42578125" style="37" customWidth="1"/>
    <col min="16138" max="16138" width="5.7109375" style="37" bestFit="1" customWidth="1"/>
    <col min="16139" max="16139" width="6.7109375" style="37" customWidth="1"/>
    <col min="16140" max="16140" width="7.28515625" style="37" customWidth="1"/>
    <col min="16141" max="16141" width="5" style="37" customWidth="1"/>
    <col min="16142" max="16142" width="6.28515625" style="37" customWidth="1"/>
    <col min="16143" max="16143" width="7.28515625" style="37" customWidth="1"/>
    <col min="16144" max="16144" width="6" style="37" customWidth="1"/>
    <col min="16145" max="16384" width="9.140625" style="37"/>
  </cols>
  <sheetData>
    <row r="1" spans="1:115" ht="19.149999999999999" customHeight="1" thickBot="1" x14ac:dyDescent="0.25">
      <c r="A1" s="3446" t="s">
        <v>40</v>
      </c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</row>
    <row r="2" spans="1:115" ht="13.5" thickBot="1" x14ac:dyDescent="0.25">
      <c r="A2" s="3447" t="s">
        <v>371</v>
      </c>
      <c r="B2" s="3448"/>
      <c r="C2" s="3448"/>
      <c r="D2" s="3448"/>
      <c r="E2" s="3448"/>
      <c r="F2" s="3448"/>
      <c r="G2" s="3448"/>
      <c r="H2" s="3448"/>
      <c r="I2" s="3448"/>
      <c r="J2" s="3448"/>
      <c r="K2" s="3448"/>
      <c r="L2" s="3448"/>
      <c r="M2" s="3448"/>
      <c r="N2" s="3449"/>
      <c r="O2" s="3449"/>
      <c r="P2" s="3450"/>
    </row>
    <row r="3" spans="1:115" ht="16.149999999999999" customHeight="1" thickBot="1" x14ac:dyDescent="0.25">
      <c r="A3" s="3451" t="s">
        <v>9</v>
      </c>
      <c r="B3" s="3447" t="s">
        <v>333</v>
      </c>
      <c r="C3" s="3454"/>
      <c r="D3" s="3454"/>
      <c r="E3" s="3447" t="s">
        <v>324</v>
      </c>
      <c r="F3" s="3454"/>
      <c r="G3" s="3454"/>
      <c r="H3" s="3447" t="s">
        <v>289</v>
      </c>
      <c r="I3" s="3454"/>
      <c r="J3" s="3455"/>
      <c r="K3" s="3454" t="s">
        <v>73</v>
      </c>
      <c r="L3" s="3454"/>
      <c r="M3" s="3454"/>
      <c r="N3" s="3456" t="s">
        <v>61</v>
      </c>
      <c r="O3" s="3457"/>
      <c r="P3" s="3458"/>
    </row>
    <row r="4" spans="1:115" ht="9" customHeight="1" x14ac:dyDescent="0.2">
      <c r="A4" s="3452"/>
      <c r="B4" s="2319"/>
      <c r="C4" s="1420"/>
      <c r="D4" s="1421"/>
      <c r="E4" s="2320"/>
      <c r="F4" s="41"/>
      <c r="G4" s="41"/>
      <c r="H4" s="534"/>
      <c r="I4" s="41"/>
      <c r="J4" s="535"/>
      <c r="K4" s="41"/>
      <c r="L4" s="41"/>
      <c r="M4" s="41"/>
      <c r="N4" s="3459"/>
      <c r="O4" s="3460"/>
      <c r="P4" s="3461"/>
    </row>
    <row r="5" spans="1:115" ht="12.75" customHeight="1" x14ac:dyDescent="0.2">
      <c r="A5" s="3452"/>
      <c r="B5" s="1422"/>
      <c r="C5" s="536">
        <v>1</v>
      </c>
      <c r="D5" s="537"/>
      <c r="E5" s="3444">
        <v>2</v>
      </c>
      <c r="F5" s="3444"/>
      <c r="G5" s="3444"/>
      <c r="H5" s="3465">
        <v>3</v>
      </c>
      <c r="I5" s="3444"/>
      <c r="J5" s="3466"/>
      <c r="K5" s="3444">
        <v>4</v>
      </c>
      <c r="L5" s="3444"/>
      <c r="M5" s="3445"/>
      <c r="N5" s="3462"/>
      <c r="O5" s="3463"/>
      <c r="P5" s="3464"/>
    </row>
    <row r="6" spans="1:115" ht="29.45" customHeight="1" x14ac:dyDescent="0.2">
      <c r="A6" s="3453"/>
      <c r="B6" s="464" t="s">
        <v>26</v>
      </c>
      <c r="C6" s="465" t="s">
        <v>43</v>
      </c>
      <c r="D6" s="699" t="s">
        <v>4</v>
      </c>
      <c r="E6" s="464" t="s">
        <v>26</v>
      </c>
      <c r="F6" s="465" t="s">
        <v>43</v>
      </c>
      <c r="G6" s="699" t="s">
        <v>4</v>
      </c>
      <c r="H6" s="464" t="s">
        <v>26</v>
      </c>
      <c r="I6" s="465" t="s">
        <v>43</v>
      </c>
      <c r="J6" s="699" t="s">
        <v>4</v>
      </c>
      <c r="K6" s="464" t="s">
        <v>26</v>
      </c>
      <c r="L6" s="465" t="s">
        <v>43</v>
      </c>
      <c r="M6" s="699" t="s">
        <v>4</v>
      </c>
      <c r="N6" s="464" t="s">
        <v>26</v>
      </c>
      <c r="O6" s="465" t="s">
        <v>43</v>
      </c>
      <c r="P6" s="538" t="s">
        <v>4</v>
      </c>
    </row>
    <row r="7" spans="1:115" ht="16.899999999999999" customHeight="1" x14ac:dyDescent="0.2">
      <c r="A7" s="265" t="s">
        <v>44</v>
      </c>
      <c r="B7" s="466"/>
      <c r="C7" s="255"/>
      <c r="D7" s="1423"/>
      <c r="E7" s="467"/>
      <c r="F7" s="468"/>
      <c r="G7" s="539"/>
      <c r="H7" s="467"/>
      <c r="I7" s="468"/>
      <c r="J7" s="540"/>
      <c r="K7" s="700"/>
      <c r="L7" s="700"/>
      <c r="M7" s="701"/>
      <c r="N7" s="256"/>
      <c r="O7" s="702"/>
      <c r="P7" s="469"/>
    </row>
    <row r="8" spans="1:115" s="38" customFormat="1" ht="12" customHeight="1" x14ac:dyDescent="0.2">
      <c r="A8" s="1424" t="s">
        <v>62</v>
      </c>
      <c r="B8" s="316">
        <f t="shared" ref="B8:P18" si="0">B21+B33</f>
        <v>18</v>
      </c>
      <c r="C8" s="317">
        <f t="shared" si="0"/>
        <v>0</v>
      </c>
      <c r="D8" s="1425">
        <f t="shared" si="0"/>
        <v>18</v>
      </c>
      <c r="E8" s="470">
        <f t="shared" si="0"/>
        <v>41</v>
      </c>
      <c r="F8" s="471">
        <f t="shared" si="0"/>
        <v>0</v>
      </c>
      <c r="G8" s="1425">
        <f t="shared" si="0"/>
        <v>41</v>
      </c>
      <c r="H8" s="470">
        <f t="shared" si="0"/>
        <v>35</v>
      </c>
      <c r="I8" s="317">
        <f t="shared" si="0"/>
        <v>0</v>
      </c>
      <c r="J8" s="1425">
        <f t="shared" si="0"/>
        <v>35</v>
      </c>
      <c r="K8" s="470">
        <f t="shared" si="0"/>
        <v>38</v>
      </c>
      <c r="L8" s="471">
        <f t="shared" si="0"/>
        <v>0</v>
      </c>
      <c r="M8" s="1425">
        <f t="shared" si="0"/>
        <v>38</v>
      </c>
      <c r="N8" s="470">
        <f t="shared" si="0"/>
        <v>132</v>
      </c>
      <c r="O8" s="471">
        <f t="shared" si="0"/>
        <v>0</v>
      </c>
      <c r="P8" s="1426">
        <f t="shared" si="0"/>
        <v>132</v>
      </c>
    </row>
    <row r="9" spans="1:115" s="39" customFormat="1" x14ac:dyDescent="0.2">
      <c r="A9" s="1424" t="s">
        <v>63</v>
      </c>
      <c r="B9" s="316">
        <f t="shared" si="0"/>
        <v>16</v>
      </c>
      <c r="C9" s="317">
        <f t="shared" si="0"/>
        <v>0</v>
      </c>
      <c r="D9" s="1425">
        <f t="shared" si="0"/>
        <v>16</v>
      </c>
      <c r="E9" s="470">
        <f t="shared" si="0"/>
        <v>37</v>
      </c>
      <c r="F9" s="471">
        <f t="shared" si="0"/>
        <v>0</v>
      </c>
      <c r="G9" s="1425">
        <f t="shared" si="0"/>
        <v>37</v>
      </c>
      <c r="H9" s="470">
        <f t="shared" si="0"/>
        <v>22</v>
      </c>
      <c r="I9" s="317">
        <f t="shared" si="0"/>
        <v>0</v>
      </c>
      <c r="J9" s="1425">
        <f t="shared" si="0"/>
        <v>22</v>
      </c>
      <c r="K9" s="470">
        <f t="shared" si="0"/>
        <v>21</v>
      </c>
      <c r="L9" s="471">
        <f t="shared" si="0"/>
        <v>2</v>
      </c>
      <c r="M9" s="1425">
        <f t="shared" si="0"/>
        <v>23</v>
      </c>
      <c r="N9" s="470">
        <f t="shared" si="0"/>
        <v>96</v>
      </c>
      <c r="O9" s="471">
        <f t="shared" si="0"/>
        <v>2</v>
      </c>
      <c r="P9" s="1426">
        <f t="shared" si="0"/>
        <v>98</v>
      </c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</row>
    <row r="10" spans="1:115" s="38" customFormat="1" ht="13.5" customHeight="1" x14ac:dyDescent="0.2">
      <c r="A10" s="703" t="s">
        <v>64</v>
      </c>
      <c r="B10" s="316">
        <f t="shared" si="0"/>
        <v>40</v>
      </c>
      <c r="C10" s="317">
        <f t="shared" si="0"/>
        <v>0</v>
      </c>
      <c r="D10" s="1425">
        <f t="shared" si="0"/>
        <v>40</v>
      </c>
      <c r="E10" s="470">
        <f>E23+E35</f>
        <v>38</v>
      </c>
      <c r="F10" s="471">
        <f t="shared" si="0"/>
        <v>0</v>
      </c>
      <c r="G10" s="1425">
        <f t="shared" si="0"/>
        <v>38</v>
      </c>
      <c r="H10" s="470">
        <f t="shared" si="0"/>
        <v>33</v>
      </c>
      <c r="I10" s="317">
        <f t="shared" si="0"/>
        <v>1</v>
      </c>
      <c r="J10" s="1425">
        <f t="shared" si="0"/>
        <v>34</v>
      </c>
      <c r="K10" s="470">
        <f t="shared" si="0"/>
        <v>37</v>
      </c>
      <c r="L10" s="471">
        <f t="shared" si="0"/>
        <v>4</v>
      </c>
      <c r="M10" s="1425">
        <f t="shared" si="0"/>
        <v>41</v>
      </c>
      <c r="N10" s="470">
        <f t="shared" si="0"/>
        <v>148</v>
      </c>
      <c r="O10" s="471">
        <f t="shared" si="0"/>
        <v>5</v>
      </c>
      <c r="P10" s="1426">
        <f>P23+P35</f>
        <v>153</v>
      </c>
    </row>
    <row r="11" spans="1:115" s="38" customFormat="1" x14ac:dyDescent="0.2">
      <c r="A11" s="703" t="s">
        <v>65</v>
      </c>
      <c r="B11" s="316">
        <f t="shared" si="0"/>
        <v>25</v>
      </c>
      <c r="C11" s="317">
        <f t="shared" si="0"/>
        <v>0</v>
      </c>
      <c r="D11" s="1425">
        <f t="shared" si="0"/>
        <v>25</v>
      </c>
      <c r="E11" s="470">
        <f t="shared" si="0"/>
        <v>23</v>
      </c>
      <c r="F11" s="471">
        <f t="shared" si="0"/>
        <v>0</v>
      </c>
      <c r="G11" s="1425">
        <f t="shared" si="0"/>
        <v>23</v>
      </c>
      <c r="H11" s="470">
        <f t="shared" si="0"/>
        <v>25</v>
      </c>
      <c r="I11" s="317">
        <f t="shared" si="0"/>
        <v>0</v>
      </c>
      <c r="J11" s="1425">
        <f t="shared" si="0"/>
        <v>25</v>
      </c>
      <c r="K11" s="470">
        <f t="shared" si="0"/>
        <v>21</v>
      </c>
      <c r="L11" s="471">
        <f t="shared" si="0"/>
        <v>0</v>
      </c>
      <c r="M11" s="1425">
        <f t="shared" si="0"/>
        <v>21</v>
      </c>
      <c r="N11" s="470">
        <f>N24+N36</f>
        <v>94</v>
      </c>
      <c r="O11" s="471">
        <f>O24+O36</f>
        <v>0</v>
      </c>
      <c r="P11" s="1426">
        <f t="shared" si="0"/>
        <v>94</v>
      </c>
    </row>
    <row r="12" spans="1:115" s="38" customFormat="1" x14ac:dyDescent="0.2">
      <c r="A12" s="704" t="s">
        <v>48</v>
      </c>
      <c r="B12" s="316">
        <f t="shared" si="0"/>
        <v>0</v>
      </c>
      <c r="C12" s="317">
        <f t="shared" si="0"/>
        <v>0</v>
      </c>
      <c r="D12" s="1425">
        <f t="shared" si="0"/>
        <v>0</v>
      </c>
      <c r="E12" s="470">
        <f t="shared" si="0"/>
        <v>0</v>
      </c>
      <c r="F12" s="471">
        <f t="shared" si="0"/>
        <v>0</v>
      </c>
      <c r="G12" s="1425">
        <f t="shared" si="0"/>
        <v>0</v>
      </c>
      <c r="H12" s="470">
        <f t="shared" si="0"/>
        <v>0</v>
      </c>
      <c r="I12" s="317">
        <f t="shared" si="0"/>
        <v>0</v>
      </c>
      <c r="J12" s="1425">
        <f t="shared" si="0"/>
        <v>0</v>
      </c>
      <c r="K12" s="470">
        <f t="shared" si="0"/>
        <v>0</v>
      </c>
      <c r="L12" s="471">
        <f t="shared" si="0"/>
        <v>0</v>
      </c>
      <c r="M12" s="1425">
        <f>M25+M37</f>
        <v>0</v>
      </c>
      <c r="N12" s="470">
        <f t="shared" si="0"/>
        <v>0</v>
      </c>
      <c r="O12" s="471">
        <f t="shared" si="0"/>
        <v>0</v>
      </c>
      <c r="P12" s="1426">
        <f t="shared" si="0"/>
        <v>0</v>
      </c>
    </row>
    <row r="13" spans="1:115" s="38" customFormat="1" x14ac:dyDescent="0.2">
      <c r="A13" s="705" t="s">
        <v>66</v>
      </c>
      <c r="B13" s="316">
        <f t="shared" si="0"/>
        <v>13</v>
      </c>
      <c r="C13" s="317">
        <f t="shared" si="0"/>
        <v>0</v>
      </c>
      <c r="D13" s="1425">
        <f t="shared" si="0"/>
        <v>13</v>
      </c>
      <c r="E13" s="470">
        <f t="shared" si="0"/>
        <v>29</v>
      </c>
      <c r="F13" s="471">
        <f t="shared" si="0"/>
        <v>0</v>
      </c>
      <c r="G13" s="1425">
        <f t="shared" si="0"/>
        <v>29</v>
      </c>
      <c r="H13" s="470">
        <f t="shared" si="0"/>
        <v>24</v>
      </c>
      <c r="I13" s="317">
        <f t="shared" si="0"/>
        <v>0</v>
      </c>
      <c r="J13" s="1425">
        <f t="shared" si="0"/>
        <v>24</v>
      </c>
      <c r="K13" s="470">
        <f t="shared" si="0"/>
        <v>27</v>
      </c>
      <c r="L13" s="471">
        <f t="shared" si="0"/>
        <v>0</v>
      </c>
      <c r="M13" s="1425">
        <f>M26+M38</f>
        <v>27</v>
      </c>
      <c r="N13" s="470">
        <f t="shared" si="0"/>
        <v>93</v>
      </c>
      <c r="O13" s="471">
        <f t="shared" si="0"/>
        <v>0</v>
      </c>
      <c r="P13" s="1426">
        <f t="shared" si="0"/>
        <v>93</v>
      </c>
    </row>
    <row r="14" spans="1:115" s="38" customFormat="1" x14ac:dyDescent="0.2">
      <c r="A14" s="706" t="s">
        <v>67</v>
      </c>
      <c r="B14" s="316">
        <f t="shared" si="0"/>
        <v>43</v>
      </c>
      <c r="C14" s="317">
        <f t="shared" si="0"/>
        <v>0</v>
      </c>
      <c r="D14" s="1425">
        <f t="shared" si="0"/>
        <v>43</v>
      </c>
      <c r="E14" s="470">
        <f t="shared" si="0"/>
        <v>37</v>
      </c>
      <c r="F14" s="471">
        <f t="shared" si="0"/>
        <v>0</v>
      </c>
      <c r="G14" s="1425">
        <f t="shared" si="0"/>
        <v>37</v>
      </c>
      <c r="H14" s="470">
        <f t="shared" si="0"/>
        <v>35</v>
      </c>
      <c r="I14" s="317">
        <f t="shared" si="0"/>
        <v>0</v>
      </c>
      <c r="J14" s="1425">
        <f t="shared" si="0"/>
        <v>35</v>
      </c>
      <c r="K14" s="470">
        <f t="shared" si="0"/>
        <v>34</v>
      </c>
      <c r="L14" s="471">
        <f t="shared" si="0"/>
        <v>0</v>
      </c>
      <c r="M14" s="1425">
        <f>M27+M39</f>
        <v>34</v>
      </c>
      <c r="N14" s="470">
        <f t="shared" si="0"/>
        <v>149</v>
      </c>
      <c r="O14" s="471">
        <f t="shared" si="0"/>
        <v>0</v>
      </c>
      <c r="P14" s="1426">
        <f t="shared" si="0"/>
        <v>149</v>
      </c>
    </row>
    <row r="15" spans="1:115" s="38" customFormat="1" x14ac:dyDescent="0.2">
      <c r="A15" s="706" t="s">
        <v>68</v>
      </c>
      <c r="B15" s="316">
        <f t="shared" si="0"/>
        <v>15</v>
      </c>
      <c r="C15" s="317">
        <f t="shared" si="0"/>
        <v>0</v>
      </c>
      <c r="D15" s="1425">
        <f t="shared" si="0"/>
        <v>15</v>
      </c>
      <c r="E15" s="470">
        <f t="shared" si="0"/>
        <v>19</v>
      </c>
      <c r="F15" s="471">
        <f t="shared" si="0"/>
        <v>0</v>
      </c>
      <c r="G15" s="1425">
        <f t="shared" si="0"/>
        <v>19</v>
      </c>
      <c r="H15" s="470">
        <f t="shared" si="0"/>
        <v>13</v>
      </c>
      <c r="I15" s="317">
        <f t="shared" si="0"/>
        <v>0</v>
      </c>
      <c r="J15" s="1425">
        <f t="shared" si="0"/>
        <v>13</v>
      </c>
      <c r="K15" s="470">
        <f t="shared" si="0"/>
        <v>15</v>
      </c>
      <c r="L15" s="471">
        <f t="shared" si="0"/>
        <v>0</v>
      </c>
      <c r="M15" s="1425">
        <f t="shared" si="0"/>
        <v>15</v>
      </c>
      <c r="N15" s="470">
        <f t="shared" si="0"/>
        <v>62</v>
      </c>
      <c r="O15" s="471">
        <f t="shared" si="0"/>
        <v>0</v>
      </c>
      <c r="P15" s="1426">
        <f t="shared" si="0"/>
        <v>62</v>
      </c>
    </row>
    <row r="16" spans="1:115" s="38" customFormat="1" x14ac:dyDescent="0.2">
      <c r="A16" s="704" t="s">
        <v>69</v>
      </c>
      <c r="B16" s="316">
        <f t="shared" si="0"/>
        <v>57</v>
      </c>
      <c r="C16" s="317">
        <f t="shared" si="0"/>
        <v>0</v>
      </c>
      <c r="D16" s="1425">
        <f t="shared" si="0"/>
        <v>57</v>
      </c>
      <c r="E16" s="470">
        <f t="shared" si="0"/>
        <v>55</v>
      </c>
      <c r="F16" s="471">
        <f t="shared" si="0"/>
        <v>1</v>
      </c>
      <c r="G16" s="1425">
        <f t="shared" si="0"/>
        <v>56</v>
      </c>
      <c r="H16" s="470">
        <f t="shared" si="0"/>
        <v>47</v>
      </c>
      <c r="I16" s="317">
        <f t="shared" si="0"/>
        <v>0</v>
      </c>
      <c r="J16" s="1425">
        <f t="shared" si="0"/>
        <v>47</v>
      </c>
      <c r="K16" s="470">
        <f t="shared" si="0"/>
        <v>38</v>
      </c>
      <c r="L16" s="471">
        <f t="shared" si="0"/>
        <v>0</v>
      </c>
      <c r="M16" s="1425">
        <f t="shared" si="0"/>
        <v>38</v>
      </c>
      <c r="N16" s="470">
        <f t="shared" si="0"/>
        <v>197</v>
      </c>
      <c r="O16" s="471">
        <f t="shared" si="0"/>
        <v>1</v>
      </c>
      <c r="P16" s="1426">
        <f t="shared" si="0"/>
        <v>198</v>
      </c>
    </row>
    <row r="17" spans="1:115" s="38" customFormat="1" ht="13.5" thickBot="1" x14ac:dyDescent="0.25">
      <c r="A17" s="707" t="s">
        <v>70</v>
      </c>
      <c r="B17" s="318">
        <f t="shared" si="0"/>
        <v>16</v>
      </c>
      <c r="C17" s="319">
        <f t="shared" si="0"/>
        <v>0</v>
      </c>
      <c r="D17" s="320">
        <f t="shared" si="0"/>
        <v>16</v>
      </c>
      <c r="E17" s="708">
        <f t="shared" si="0"/>
        <v>16</v>
      </c>
      <c r="F17" s="709">
        <f t="shared" si="0"/>
        <v>0</v>
      </c>
      <c r="G17" s="320">
        <f t="shared" si="0"/>
        <v>16</v>
      </c>
      <c r="H17" s="708">
        <f t="shared" si="0"/>
        <v>13</v>
      </c>
      <c r="I17" s="319">
        <f t="shared" si="0"/>
        <v>0</v>
      </c>
      <c r="J17" s="320">
        <f t="shared" si="0"/>
        <v>13</v>
      </c>
      <c r="K17" s="708">
        <f t="shared" si="0"/>
        <v>14</v>
      </c>
      <c r="L17" s="709">
        <f t="shared" si="0"/>
        <v>0</v>
      </c>
      <c r="M17" s="320">
        <f t="shared" si="0"/>
        <v>14</v>
      </c>
      <c r="N17" s="708">
        <f t="shared" si="0"/>
        <v>59</v>
      </c>
      <c r="O17" s="709">
        <f t="shared" si="0"/>
        <v>0</v>
      </c>
      <c r="P17" s="541">
        <f t="shared" si="0"/>
        <v>59</v>
      </c>
    </row>
    <row r="18" spans="1:115" s="39" customFormat="1" ht="13.5" thickBot="1" x14ac:dyDescent="0.25">
      <c r="A18" s="2321" t="s">
        <v>12</v>
      </c>
      <c r="B18" s="321">
        <f>B31+B43</f>
        <v>243</v>
      </c>
      <c r="C18" s="322">
        <f t="shared" si="0"/>
        <v>0</v>
      </c>
      <c r="D18" s="2322">
        <f t="shared" si="0"/>
        <v>243</v>
      </c>
      <c r="E18" s="321">
        <f t="shared" si="0"/>
        <v>295</v>
      </c>
      <c r="F18" s="322">
        <f t="shared" si="0"/>
        <v>1</v>
      </c>
      <c r="G18" s="2322">
        <f t="shared" si="0"/>
        <v>296</v>
      </c>
      <c r="H18" s="321">
        <f t="shared" si="0"/>
        <v>247</v>
      </c>
      <c r="I18" s="322">
        <f t="shared" si="0"/>
        <v>1</v>
      </c>
      <c r="J18" s="2322">
        <f t="shared" si="0"/>
        <v>248</v>
      </c>
      <c r="K18" s="321">
        <f t="shared" si="0"/>
        <v>245</v>
      </c>
      <c r="L18" s="322">
        <f t="shared" si="0"/>
        <v>6</v>
      </c>
      <c r="M18" s="2322">
        <f t="shared" si="0"/>
        <v>251</v>
      </c>
      <c r="N18" s="321">
        <f>N31+N43</f>
        <v>1030</v>
      </c>
      <c r="O18" s="322">
        <f t="shared" si="0"/>
        <v>8</v>
      </c>
      <c r="P18" s="2323">
        <f t="shared" si="0"/>
        <v>1038</v>
      </c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</row>
    <row r="19" spans="1:115" s="39" customFormat="1" x14ac:dyDescent="0.2">
      <c r="A19" s="1427" t="s">
        <v>23</v>
      </c>
      <c r="B19" s="710"/>
      <c r="C19" s="711"/>
      <c r="D19" s="1428"/>
      <c r="E19" s="712"/>
      <c r="F19" s="713"/>
      <c r="G19" s="1429"/>
      <c r="H19" s="712"/>
      <c r="I19" s="713"/>
      <c r="J19" s="1430"/>
      <c r="K19" s="714"/>
      <c r="L19" s="713"/>
      <c r="M19" s="714"/>
      <c r="N19" s="715"/>
      <c r="O19" s="716"/>
      <c r="P19" s="143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</row>
    <row r="20" spans="1:115" s="39" customFormat="1" x14ac:dyDescent="0.2">
      <c r="A20" s="1432" t="s">
        <v>11</v>
      </c>
      <c r="B20" s="710"/>
      <c r="C20" s="711"/>
      <c r="D20" s="1428"/>
      <c r="E20" s="717"/>
      <c r="F20" s="718"/>
      <c r="G20" s="719"/>
      <c r="H20" s="717"/>
      <c r="I20" s="718"/>
      <c r="J20" s="720"/>
      <c r="K20" s="721"/>
      <c r="L20" s="718"/>
      <c r="M20" s="721"/>
      <c r="N20" s="715"/>
      <c r="O20" s="716"/>
      <c r="P20" s="143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</row>
    <row r="21" spans="1:115" s="38" customFormat="1" x14ac:dyDescent="0.2">
      <c r="A21" s="1424" t="s">
        <v>62</v>
      </c>
      <c r="B21" s="316">
        <v>17</v>
      </c>
      <c r="C21" s="317">
        <v>0</v>
      </c>
      <c r="D21" s="1425">
        <f>B21+C21</f>
        <v>17</v>
      </c>
      <c r="E21" s="472">
        <v>41</v>
      </c>
      <c r="F21" s="473">
        <v>0</v>
      </c>
      <c r="G21" s="542">
        <f>E21+F21</f>
        <v>41</v>
      </c>
      <c r="H21" s="472">
        <v>33</v>
      </c>
      <c r="I21" s="473">
        <v>0</v>
      </c>
      <c r="J21" s="543">
        <f>I21+H21</f>
        <v>33</v>
      </c>
      <c r="K21" s="722">
        <v>38</v>
      </c>
      <c r="L21" s="473">
        <v>0</v>
      </c>
      <c r="M21" s="722">
        <f>K21+L21</f>
        <v>38</v>
      </c>
      <c r="N21" s="323">
        <f>B21+E21+H21+K21</f>
        <v>129</v>
      </c>
      <c r="O21" s="723">
        <f>F21+I21+L21+C21</f>
        <v>0</v>
      </c>
      <c r="P21" s="1433">
        <f>N21+O21</f>
        <v>129</v>
      </c>
    </row>
    <row r="22" spans="1:115" s="38" customFormat="1" x14ac:dyDescent="0.2">
      <c r="A22" s="1424" t="s">
        <v>63</v>
      </c>
      <c r="B22" s="316">
        <v>15</v>
      </c>
      <c r="C22" s="317">
        <v>0</v>
      </c>
      <c r="D22" s="1425">
        <f>B22+C22</f>
        <v>15</v>
      </c>
      <c r="E22" s="472">
        <v>34</v>
      </c>
      <c r="F22" s="473">
        <v>0</v>
      </c>
      <c r="G22" s="542">
        <f>E22+F22</f>
        <v>34</v>
      </c>
      <c r="H22" s="472">
        <v>21</v>
      </c>
      <c r="I22" s="473">
        <v>0</v>
      </c>
      <c r="J22" s="543">
        <f>I22+H22</f>
        <v>21</v>
      </c>
      <c r="K22" s="722">
        <v>19</v>
      </c>
      <c r="L22" s="473">
        <v>1</v>
      </c>
      <c r="M22" s="722">
        <f>K22+L22</f>
        <v>20</v>
      </c>
      <c r="N22" s="323">
        <f>B22+E22+H22+K22</f>
        <v>89</v>
      </c>
      <c r="O22" s="723">
        <f>F22+I22+L22+C22</f>
        <v>1</v>
      </c>
      <c r="P22" s="1433">
        <f>N22+O22</f>
        <v>90</v>
      </c>
    </row>
    <row r="23" spans="1:115" s="38" customFormat="1" ht="14.25" customHeight="1" x14ac:dyDescent="0.2">
      <c r="A23" s="703" t="s">
        <v>64</v>
      </c>
      <c r="B23" s="316">
        <v>40</v>
      </c>
      <c r="C23" s="317">
        <v>0</v>
      </c>
      <c r="D23" s="1425">
        <f t="shared" ref="D23:D30" si="1">B23+C23</f>
        <v>40</v>
      </c>
      <c r="E23" s="472">
        <v>38</v>
      </c>
      <c r="F23" s="473">
        <v>0</v>
      </c>
      <c r="G23" s="542">
        <f t="shared" ref="G23:G30" si="2">E23+F23</f>
        <v>38</v>
      </c>
      <c r="H23" s="472">
        <v>32</v>
      </c>
      <c r="I23" s="473">
        <v>1</v>
      </c>
      <c r="J23" s="543">
        <f t="shared" ref="J23:J30" si="3">I23+H23</f>
        <v>33</v>
      </c>
      <c r="K23" s="722">
        <v>37</v>
      </c>
      <c r="L23" s="473">
        <v>4</v>
      </c>
      <c r="M23" s="722">
        <f t="shared" ref="M23:M30" si="4">K23+L23</f>
        <v>41</v>
      </c>
      <c r="N23" s="323">
        <f t="shared" ref="N23:N30" si="5">B23+E23+H23+K23</f>
        <v>147</v>
      </c>
      <c r="O23" s="723">
        <f t="shared" ref="O23:O30" si="6">F23+I23+L23+C23</f>
        <v>5</v>
      </c>
      <c r="P23" s="1433">
        <f t="shared" ref="P23:P30" si="7">N23+O23</f>
        <v>152</v>
      </c>
    </row>
    <row r="24" spans="1:115" s="38" customFormat="1" x14ac:dyDescent="0.2">
      <c r="A24" s="703" t="s">
        <v>65</v>
      </c>
      <c r="B24" s="316">
        <v>25</v>
      </c>
      <c r="C24" s="317">
        <v>0</v>
      </c>
      <c r="D24" s="1425">
        <f t="shared" si="1"/>
        <v>25</v>
      </c>
      <c r="E24" s="472">
        <v>22</v>
      </c>
      <c r="F24" s="473">
        <v>0</v>
      </c>
      <c r="G24" s="542">
        <f t="shared" si="2"/>
        <v>22</v>
      </c>
      <c r="H24" s="472">
        <v>25</v>
      </c>
      <c r="I24" s="473">
        <v>0</v>
      </c>
      <c r="J24" s="543">
        <f t="shared" si="3"/>
        <v>25</v>
      </c>
      <c r="K24" s="722">
        <v>21</v>
      </c>
      <c r="L24" s="473">
        <v>0</v>
      </c>
      <c r="M24" s="722">
        <f t="shared" si="4"/>
        <v>21</v>
      </c>
      <c r="N24" s="323">
        <f t="shared" si="5"/>
        <v>93</v>
      </c>
      <c r="O24" s="723">
        <f t="shared" si="6"/>
        <v>0</v>
      </c>
      <c r="P24" s="1433">
        <f t="shared" si="7"/>
        <v>93</v>
      </c>
    </row>
    <row r="25" spans="1:115" s="38" customFormat="1" x14ac:dyDescent="0.2">
      <c r="A25" s="704" t="s">
        <v>48</v>
      </c>
      <c r="B25" s="316">
        <v>0</v>
      </c>
      <c r="C25" s="317">
        <v>0</v>
      </c>
      <c r="D25" s="1425">
        <f t="shared" si="1"/>
        <v>0</v>
      </c>
      <c r="E25" s="472">
        <v>0</v>
      </c>
      <c r="F25" s="473">
        <v>0</v>
      </c>
      <c r="G25" s="542">
        <f t="shared" si="2"/>
        <v>0</v>
      </c>
      <c r="H25" s="472">
        <v>0</v>
      </c>
      <c r="I25" s="473">
        <v>0</v>
      </c>
      <c r="J25" s="543">
        <f t="shared" si="3"/>
        <v>0</v>
      </c>
      <c r="K25" s="722">
        <v>0</v>
      </c>
      <c r="L25" s="473">
        <v>0</v>
      </c>
      <c r="M25" s="722">
        <f t="shared" si="4"/>
        <v>0</v>
      </c>
      <c r="N25" s="323">
        <f t="shared" si="5"/>
        <v>0</v>
      </c>
      <c r="O25" s="723">
        <f t="shared" si="6"/>
        <v>0</v>
      </c>
      <c r="P25" s="1433">
        <f t="shared" si="7"/>
        <v>0</v>
      </c>
    </row>
    <row r="26" spans="1:115" s="38" customFormat="1" x14ac:dyDescent="0.2">
      <c r="A26" s="705" t="s">
        <v>66</v>
      </c>
      <c r="B26" s="316">
        <v>13</v>
      </c>
      <c r="C26" s="317">
        <v>0</v>
      </c>
      <c r="D26" s="1425">
        <f t="shared" si="1"/>
        <v>13</v>
      </c>
      <c r="E26" s="472">
        <v>29</v>
      </c>
      <c r="F26" s="473">
        <v>0</v>
      </c>
      <c r="G26" s="542">
        <f t="shared" si="2"/>
        <v>29</v>
      </c>
      <c r="H26" s="472">
        <v>24</v>
      </c>
      <c r="I26" s="473">
        <v>0</v>
      </c>
      <c r="J26" s="543">
        <f t="shared" si="3"/>
        <v>24</v>
      </c>
      <c r="K26" s="722">
        <v>27</v>
      </c>
      <c r="L26" s="473">
        <v>0</v>
      </c>
      <c r="M26" s="722">
        <f t="shared" si="4"/>
        <v>27</v>
      </c>
      <c r="N26" s="323">
        <f t="shared" si="5"/>
        <v>93</v>
      </c>
      <c r="O26" s="723">
        <f t="shared" si="6"/>
        <v>0</v>
      </c>
      <c r="P26" s="1433">
        <f t="shared" si="7"/>
        <v>93</v>
      </c>
    </row>
    <row r="27" spans="1:115" s="38" customFormat="1" ht="12.75" customHeight="1" x14ac:dyDescent="0.2">
      <c r="A27" s="706" t="s">
        <v>67</v>
      </c>
      <c r="B27" s="316">
        <v>43</v>
      </c>
      <c r="C27" s="317">
        <v>0</v>
      </c>
      <c r="D27" s="1425">
        <f t="shared" si="1"/>
        <v>43</v>
      </c>
      <c r="E27" s="472">
        <v>36</v>
      </c>
      <c r="F27" s="473">
        <v>0</v>
      </c>
      <c r="G27" s="542">
        <f t="shared" si="2"/>
        <v>36</v>
      </c>
      <c r="H27" s="472">
        <v>35</v>
      </c>
      <c r="I27" s="473">
        <v>0</v>
      </c>
      <c r="J27" s="543">
        <f t="shared" si="3"/>
        <v>35</v>
      </c>
      <c r="K27" s="722">
        <v>34</v>
      </c>
      <c r="L27" s="473">
        <v>0</v>
      </c>
      <c r="M27" s="722">
        <f t="shared" si="4"/>
        <v>34</v>
      </c>
      <c r="N27" s="323">
        <f t="shared" si="5"/>
        <v>148</v>
      </c>
      <c r="O27" s="723">
        <f t="shared" si="6"/>
        <v>0</v>
      </c>
      <c r="P27" s="1433">
        <f t="shared" si="7"/>
        <v>148</v>
      </c>
    </row>
    <row r="28" spans="1:115" s="38" customFormat="1" x14ac:dyDescent="0.2">
      <c r="A28" s="706" t="s">
        <v>68</v>
      </c>
      <c r="B28" s="316">
        <v>14</v>
      </c>
      <c r="C28" s="317">
        <v>0</v>
      </c>
      <c r="D28" s="1425">
        <f t="shared" si="1"/>
        <v>14</v>
      </c>
      <c r="E28" s="472">
        <v>18</v>
      </c>
      <c r="F28" s="473">
        <v>0</v>
      </c>
      <c r="G28" s="542">
        <f t="shared" si="2"/>
        <v>18</v>
      </c>
      <c r="H28" s="472">
        <v>10</v>
      </c>
      <c r="I28" s="473">
        <v>0</v>
      </c>
      <c r="J28" s="543">
        <f t="shared" si="3"/>
        <v>10</v>
      </c>
      <c r="K28" s="722">
        <v>15</v>
      </c>
      <c r="L28" s="473">
        <v>0</v>
      </c>
      <c r="M28" s="722">
        <f t="shared" si="4"/>
        <v>15</v>
      </c>
      <c r="N28" s="323">
        <f t="shared" si="5"/>
        <v>57</v>
      </c>
      <c r="O28" s="723">
        <f t="shared" si="6"/>
        <v>0</v>
      </c>
      <c r="P28" s="1433">
        <f t="shared" si="7"/>
        <v>57</v>
      </c>
    </row>
    <row r="29" spans="1:115" s="39" customFormat="1" x14ac:dyDescent="0.2">
      <c r="A29" s="704" t="s">
        <v>72</v>
      </c>
      <c r="B29" s="316">
        <v>55</v>
      </c>
      <c r="C29" s="317">
        <v>0</v>
      </c>
      <c r="D29" s="1425">
        <f t="shared" si="1"/>
        <v>55</v>
      </c>
      <c r="E29" s="472">
        <v>53</v>
      </c>
      <c r="F29" s="473">
        <v>1</v>
      </c>
      <c r="G29" s="542">
        <f t="shared" si="2"/>
        <v>54</v>
      </c>
      <c r="H29" s="472">
        <v>44</v>
      </c>
      <c r="I29" s="473">
        <v>0</v>
      </c>
      <c r="J29" s="543">
        <f t="shared" si="3"/>
        <v>44</v>
      </c>
      <c r="K29" s="722">
        <v>38</v>
      </c>
      <c r="L29" s="473">
        <v>0</v>
      </c>
      <c r="M29" s="722">
        <f t="shared" si="4"/>
        <v>38</v>
      </c>
      <c r="N29" s="323">
        <f t="shared" si="5"/>
        <v>190</v>
      </c>
      <c r="O29" s="723">
        <f t="shared" si="6"/>
        <v>1</v>
      </c>
      <c r="P29" s="1433">
        <f t="shared" si="7"/>
        <v>191</v>
      </c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</row>
    <row r="30" spans="1:115" s="39" customFormat="1" ht="13.5" thickBot="1" x14ac:dyDescent="0.25">
      <c r="A30" s="707" t="s">
        <v>70</v>
      </c>
      <c r="B30" s="318">
        <v>16</v>
      </c>
      <c r="C30" s="319">
        <v>0</v>
      </c>
      <c r="D30" s="320">
        <f t="shared" si="1"/>
        <v>16</v>
      </c>
      <c r="E30" s="724">
        <v>15</v>
      </c>
      <c r="F30" s="725">
        <v>0</v>
      </c>
      <c r="G30" s="2324">
        <f t="shared" si="2"/>
        <v>15</v>
      </c>
      <c r="H30" s="724">
        <v>13</v>
      </c>
      <c r="I30" s="725">
        <v>0</v>
      </c>
      <c r="J30" s="1434">
        <f t="shared" si="3"/>
        <v>13</v>
      </c>
      <c r="K30" s="726">
        <v>14</v>
      </c>
      <c r="L30" s="725">
        <v>0</v>
      </c>
      <c r="M30" s="726">
        <f t="shared" si="4"/>
        <v>14</v>
      </c>
      <c r="N30" s="727">
        <f t="shared" si="5"/>
        <v>58</v>
      </c>
      <c r="O30" s="728">
        <f t="shared" si="6"/>
        <v>0</v>
      </c>
      <c r="P30" s="1435">
        <f t="shared" si="7"/>
        <v>58</v>
      </c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</row>
    <row r="31" spans="1:115" s="39" customFormat="1" ht="13.5" thickBot="1" x14ac:dyDescent="0.25">
      <c r="A31" s="2325" t="s">
        <v>8</v>
      </c>
      <c r="B31" s="2326">
        <f t="shared" ref="B31:P31" si="8">B21+B22+B23+B24+B25+B26+B27+B28+B29+B30</f>
        <v>238</v>
      </c>
      <c r="C31" s="324">
        <f t="shared" si="8"/>
        <v>0</v>
      </c>
      <c r="D31" s="325">
        <f t="shared" si="8"/>
        <v>238</v>
      </c>
      <c r="E31" s="326">
        <f t="shared" si="8"/>
        <v>286</v>
      </c>
      <c r="F31" s="2322">
        <f t="shared" si="8"/>
        <v>1</v>
      </c>
      <c r="G31" s="325">
        <f t="shared" si="8"/>
        <v>287</v>
      </c>
      <c r="H31" s="326">
        <f t="shared" si="8"/>
        <v>237</v>
      </c>
      <c r="I31" s="327">
        <f t="shared" si="8"/>
        <v>1</v>
      </c>
      <c r="J31" s="1436">
        <f t="shared" si="8"/>
        <v>238</v>
      </c>
      <c r="K31" s="2326">
        <f t="shared" si="8"/>
        <v>243</v>
      </c>
      <c r="L31" s="324">
        <f t="shared" si="8"/>
        <v>5</v>
      </c>
      <c r="M31" s="325">
        <f t="shared" si="8"/>
        <v>248</v>
      </c>
      <c r="N31" s="321">
        <f t="shared" si="8"/>
        <v>1004</v>
      </c>
      <c r="O31" s="322">
        <f t="shared" si="8"/>
        <v>7</v>
      </c>
      <c r="P31" s="2327">
        <f t="shared" si="8"/>
        <v>1011</v>
      </c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</row>
    <row r="32" spans="1:115" s="39" customFormat="1" ht="13.5" customHeight="1" x14ac:dyDescent="0.2">
      <c r="A32" s="1437" t="s">
        <v>56</v>
      </c>
      <c r="B32" s="710"/>
      <c r="C32" s="711"/>
      <c r="D32" s="1428"/>
      <c r="E32" s="712"/>
      <c r="F32" s="714"/>
      <c r="G32" s="1429"/>
      <c r="H32" s="712"/>
      <c r="I32" s="713"/>
      <c r="J32" s="1430"/>
      <c r="K32" s="714"/>
      <c r="L32" s="713"/>
      <c r="M32" s="714"/>
      <c r="N32" s="715"/>
      <c r="O32" s="729"/>
      <c r="P32" s="1431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</row>
    <row r="33" spans="1:115" s="38" customFormat="1" x14ac:dyDescent="0.2">
      <c r="A33" s="1424" t="s">
        <v>62</v>
      </c>
      <c r="B33" s="316">
        <v>1</v>
      </c>
      <c r="C33" s="317">
        <v>0</v>
      </c>
      <c r="D33" s="1425">
        <f>B33+C33</f>
        <v>1</v>
      </c>
      <c r="E33" s="472">
        <v>0</v>
      </c>
      <c r="F33" s="722">
        <v>0</v>
      </c>
      <c r="G33" s="542">
        <f>E33+F33</f>
        <v>0</v>
      </c>
      <c r="H33" s="472">
        <v>2</v>
      </c>
      <c r="I33" s="473">
        <v>0</v>
      </c>
      <c r="J33" s="543">
        <f>I33+H33</f>
        <v>2</v>
      </c>
      <c r="K33" s="722">
        <v>0</v>
      </c>
      <c r="L33" s="473">
        <v>0</v>
      </c>
      <c r="M33" s="722">
        <f>K33+L33</f>
        <v>0</v>
      </c>
      <c r="N33" s="323">
        <f>B33+E33+H33+K33</f>
        <v>3</v>
      </c>
      <c r="O33" s="723">
        <f>F33+I33+L33+C33</f>
        <v>0</v>
      </c>
      <c r="P33" s="230">
        <f>N33+O33</f>
        <v>3</v>
      </c>
    </row>
    <row r="34" spans="1:115" s="38" customFormat="1" x14ac:dyDescent="0.2">
      <c r="A34" s="1424" t="s">
        <v>63</v>
      </c>
      <c r="B34" s="316">
        <v>1</v>
      </c>
      <c r="C34" s="317">
        <v>0</v>
      </c>
      <c r="D34" s="1425">
        <f>B34+C34</f>
        <v>1</v>
      </c>
      <c r="E34" s="472">
        <v>3</v>
      </c>
      <c r="F34" s="722">
        <v>0</v>
      </c>
      <c r="G34" s="542">
        <f>E34+F34</f>
        <v>3</v>
      </c>
      <c r="H34" s="472">
        <v>1</v>
      </c>
      <c r="I34" s="473">
        <v>0</v>
      </c>
      <c r="J34" s="543">
        <f>I34+H34</f>
        <v>1</v>
      </c>
      <c r="K34" s="722">
        <v>2</v>
      </c>
      <c r="L34" s="473">
        <v>1</v>
      </c>
      <c r="M34" s="722">
        <f>K34+L34</f>
        <v>3</v>
      </c>
      <c r="N34" s="323">
        <f>B34+E34+H34+K34</f>
        <v>7</v>
      </c>
      <c r="O34" s="723">
        <f>F34+I34+L34+C34</f>
        <v>1</v>
      </c>
      <c r="P34" s="230">
        <f>N34+O34</f>
        <v>8</v>
      </c>
    </row>
    <row r="35" spans="1:115" s="39" customFormat="1" x14ac:dyDescent="0.2">
      <c r="A35" s="703" t="s">
        <v>64</v>
      </c>
      <c r="B35" s="316">
        <v>0</v>
      </c>
      <c r="C35" s="317">
        <v>0</v>
      </c>
      <c r="D35" s="1425">
        <f t="shared" ref="D35:D42" si="9">B35+C35</f>
        <v>0</v>
      </c>
      <c r="E35" s="472">
        <v>0</v>
      </c>
      <c r="F35" s="722">
        <v>0</v>
      </c>
      <c r="G35" s="542">
        <f t="shared" ref="G35:G42" si="10">E35+F35</f>
        <v>0</v>
      </c>
      <c r="H35" s="472">
        <v>1</v>
      </c>
      <c r="I35" s="473">
        <v>0</v>
      </c>
      <c r="J35" s="543">
        <f t="shared" ref="J35:J42" si="11">I35+H35</f>
        <v>1</v>
      </c>
      <c r="K35" s="722">
        <v>0</v>
      </c>
      <c r="L35" s="473">
        <v>0</v>
      </c>
      <c r="M35" s="722">
        <f t="shared" ref="M35:M42" si="12">K35+L35</f>
        <v>0</v>
      </c>
      <c r="N35" s="323">
        <f>B35+E35+H35+K35</f>
        <v>1</v>
      </c>
      <c r="O35" s="723">
        <f>F35+I35+L35+C35</f>
        <v>0</v>
      </c>
      <c r="P35" s="230">
        <f>N35+O35</f>
        <v>1</v>
      </c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</row>
    <row r="36" spans="1:115" s="39" customFormat="1" x14ac:dyDescent="0.2">
      <c r="A36" s="703" t="s">
        <v>65</v>
      </c>
      <c r="B36" s="316">
        <v>0</v>
      </c>
      <c r="C36" s="317">
        <v>0</v>
      </c>
      <c r="D36" s="1425">
        <f t="shared" si="9"/>
        <v>0</v>
      </c>
      <c r="E36" s="472">
        <v>1</v>
      </c>
      <c r="F36" s="722">
        <v>0</v>
      </c>
      <c r="G36" s="542">
        <f t="shared" si="10"/>
        <v>1</v>
      </c>
      <c r="H36" s="472">
        <v>0</v>
      </c>
      <c r="I36" s="473">
        <v>0</v>
      </c>
      <c r="J36" s="543">
        <f t="shared" si="11"/>
        <v>0</v>
      </c>
      <c r="K36" s="722">
        <v>0</v>
      </c>
      <c r="L36" s="473">
        <v>0</v>
      </c>
      <c r="M36" s="722">
        <f t="shared" si="12"/>
        <v>0</v>
      </c>
      <c r="N36" s="323">
        <f t="shared" ref="N36:N42" si="13">B36+E36+H36+K36</f>
        <v>1</v>
      </c>
      <c r="O36" s="723">
        <f t="shared" ref="O36:O42" si="14">F36+I36+L36+C36</f>
        <v>0</v>
      </c>
      <c r="P36" s="230">
        <f t="shared" ref="P36:P42" si="15">N36+O36</f>
        <v>1</v>
      </c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</row>
    <row r="37" spans="1:115" s="39" customFormat="1" x14ac:dyDescent="0.2">
      <c r="A37" s="704" t="s">
        <v>48</v>
      </c>
      <c r="B37" s="316">
        <v>0</v>
      </c>
      <c r="C37" s="317">
        <v>0</v>
      </c>
      <c r="D37" s="1425">
        <f t="shared" si="9"/>
        <v>0</v>
      </c>
      <c r="E37" s="472">
        <v>0</v>
      </c>
      <c r="F37" s="722">
        <v>0</v>
      </c>
      <c r="G37" s="542">
        <f t="shared" si="10"/>
        <v>0</v>
      </c>
      <c r="H37" s="472">
        <v>0</v>
      </c>
      <c r="I37" s="473">
        <v>0</v>
      </c>
      <c r="J37" s="543">
        <f t="shared" si="11"/>
        <v>0</v>
      </c>
      <c r="K37" s="722">
        <v>0</v>
      </c>
      <c r="L37" s="473">
        <v>0</v>
      </c>
      <c r="M37" s="722">
        <f t="shared" si="12"/>
        <v>0</v>
      </c>
      <c r="N37" s="323">
        <f t="shared" si="13"/>
        <v>0</v>
      </c>
      <c r="O37" s="723">
        <f t="shared" si="14"/>
        <v>0</v>
      </c>
      <c r="P37" s="230">
        <f t="shared" si="15"/>
        <v>0</v>
      </c>
      <c r="Q37" s="38" t="s">
        <v>241</v>
      </c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</row>
    <row r="38" spans="1:115" s="39" customFormat="1" x14ac:dyDescent="0.2">
      <c r="A38" s="705" t="s">
        <v>66</v>
      </c>
      <c r="B38" s="316">
        <v>0</v>
      </c>
      <c r="C38" s="317">
        <v>0</v>
      </c>
      <c r="D38" s="1425">
        <f t="shared" si="9"/>
        <v>0</v>
      </c>
      <c r="E38" s="472">
        <v>0</v>
      </c>
      <c r="F38" s="722">
        <v>0</v>
      </c>
      <c r="G38" s="542">
        <f t="shared" si="10"/>
        <v>0</v>
      </c>
      <c r="H38" s="472">
        <v>0</v>
      </c>
      <c r="I38" s="473">
        <v>0</v>
      </c>
      <c r="J38" s="543">
        <f t="shared" si="11"/>
        <v>0</v>
      </c>
      <c r="K38" s="722">
        <v>0</v>
      </c>
      <c r="L38" s="473">
        <v>0</v>
      </c>
      <c r="M38" s="722">
        <f t="shared" si="12"/>
        <v>0</v>
      </c>
      <c r="N38" s="323">
        <f t="shared" si="13"/>
        <v>0</v>
      </c>
      <c r="O38" s="723">
        <f t="shared" si="14"/>
        <v>0</v>
      </c>
      <c r="P38" s="230">
        <f t="shared" si="15"/>
        <v>0</v>
      </c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</row>
    <row r="39" spans="1:115" s="38" customFormat="1" x14ac:dyDescent="0.2">
      <c r="A39" s="703" t="s">
        <v>67</v>
      </c>
      <c r="B39" s="316">
        <v>0</v>
      </c>
      <c r="C39" s="317">
        <v>0</v>
      </c>
      <c r="D39" s="1425">
        <f t="shared" si="9"/>
        <v>0</v>
      </c>
      <c r="E39" s="472">
        <v>1</v>
      </c>
      <c r="F39" s="722">
        <v>0</v>
      </c>
      <c r="G39" s="542">
        <f t="shared" si="10"/>
        <v>1</v>
      </c>
      <c r="H39" s="472">
        <v>0</v>
      </c>
      <c r="I39" s="473">
        <v>0</v>
      </c>
      <c r="J39" s="543">
        <f t="shared" si="11"/>
        <v>0</v>
      </c>
      <c r="K39" s="722">
        <v>0</v>
      </c>
      <c r="L39" s="473">
        <v>0</v>
      </c>
      <c r="M39" s="722">
        <f t="shared" si="12"/>
        <v>0</v>
      </c>
      <c r="N39" s="323">
        <f t="shared" si="13"/>
        <v>1</v>
      </c>
      <c r="O39" s="723">
        <f t="shared" si="14"/>
        <v>0</v>
      </c>
      <c r="P39" s="230">
        <f t="shared" si="15"/>
        <v>1</v>
      </c>
    </row>
    <row r="40" spans="1:115" s="39" customFormat="1" ht="12" customHeight="1" x14ac:dyDescent="0.2">
      <c r="A40" s="703" t="s">
        <v>68</v>
      </c>
      <c r="B40" s="316">
        <v>1</v>
      </c>
      <c r="C40" s="317">
        <v>0</v>
      </c>
      <c r="D40" s="1425">
        <f t="shared" si="9"/>
        <v>1</v>
      </c>
      <c r="E40" s="472">
        <v>1</v>
      </c>
      <c r="F40" s="722">
        <v>0</v>
      </c>
      <c r="G40" s="542">
        <f t="shared" si="10"/>
        <v>1</v>
      </c>
      <c r="H40" s="472">
        <v>3</v>
      </c>
      <c r="I40" s="473">
        <v>0</v>
      </c>
      <c r="J40" s="543">
        <f t="shared" si="11"/>
        <v>3</v>
      </c>
      <c r="K40" s="722">
        <v>0</v>
      </c>
      <c r="L40" s="473">
        <v>0</v>
      </c>
      <c r="M40" s="722">
        <f t="shared" si="12"/>
        <v>0</v>
      </c>
      <c r="N40" s="323">
        <f t="shared" si="13"/>
        <v>5</v>
      </c>
      <c r="O40" s="723">
        <f t="shared" si="14"/>
        <v>0</v>
      </c>
      <c r="P40" s="230">
        <f t="shared" si="15"/>
        <v>5</v>
      </c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</row>
    <row r="41" spans="1:115" s="39" customFormat="1" x14ac:dyDescent="0.2">
      <c r="A41" s="704" t="s">
        <v>72</v>
      </c>
      <c r="B41" s="316">
        <v>2</v>
      </c>
      <c r="C41" s="317">
        <v>0</v>
      </c>
      <c r="D41" s="1425">
        <f t="shared" si="9"/>
        <v>2</v>
      </c>
      <c r="E41" s="472">
        <v>2</v>
      </c>
      <c r="F41" s="722">
        <v>0</v>
      </c>
      <c r="G41" s="542">
        <f t="shared" si="10"/>
        <v>2</v>
      </c>
      <c r="H41" s="472">
        <v>3</v>
      </c>
      <c r="I41" s="473">
        <v>0</v>
      </c>
      <c r="J41" s="543">
        <f t="shared" si="11"/>
        <v>3</v>
      </c>
      <c r="K41" s="722">
        <v>0</v>
      </c>
      <c r="L41" s="473">
        <v>0</v>
      </c>
      <c r="M41" s="722">
        <f t="shared" si="12"/>
        <v>0</v>
      </c>
      <c r="N41" s="323">
        <f t="shared" si="13"/>
        <v>7</v>
      </c>
      <c r="O41" s="723">
        <f t="shared" si="14"/>
        <v>0</v>
      </c>
      <c r="P41" s="230">
        <f t="shared" si="15"/>
        <v>7</v>
      </c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</row>
    <row r="42" spans="1:115" s="39" customFormat="1" x14ac:dyDescent="0.2">
      <c r="A42" s="704" t="s">
        <v>70</v>
      </c>
      <c r="B42" s="316">
        <v>0</v>
      </c>
      <c r="C42" s="317">
        <v>0</v>
      </c>
      <c r="D42" s="543">
        <f t="shared" si="9"/>
        <v>0</v>
      </c>
      <c r="E42" s="472">
        <v>1</v>
      </c>
      <c r="F42" s="722">
        <v>0</v>
      </c>
      <c r="G42" s="543">
        <f t="shared" si="10"/>
        <v>1</v>
      </c>
      <c r="H42" s="722">
        <v>0</v>
      </c>
      <c r="I42" s="473">
        <f>I55+I70</f>
        <v>0</v>
      </c>
      <c r="J42" s="543">
        <f t="shared" si="11"/>
        <v>0</v>
      </c>
      <c r="K42" s="722">
        <v>0</v>
      </c>
      <c r="L42" s="473">
        <v>0</v>
      </c>
      <c r="M42" s="543">
        <f t="shared" si="12"/>
        <v>0</v>
      </c>
      <c r="N42" s="723">
        <f t="shared" si="13"/>
        <v>1</v>
      </c>
      <c r="O42" s="723">
        <f t="shared" si="14"/>
        <v>0</v>
      </c>
      <c r="P42" s="230">
        <f t="shared" si="15"/>
        <v>1</v>
      </c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</row>
    <row r="43" spans="1:115" s="39" customFormat="1" ht="13.5" thickBot="1" x14ac:dyDescent="0.25">
      <c r="A43" s="544" t="s">
        <v>57</v>
      </c>
      <c r="B43" s="730">
        <f t="shared" ref="B43:P43" si="16">B33+B34+B35+B36+B37+B38+B39+B40+B41+B42</f>
        <v>5</v>
      </c>
      <c r="C43" s="319">
        <f t="shared" si="16"/>
        <v>0</v>
      </c>
      <c r="D43" s="320">
        <f t="shared" si="16"/>
        <v>5</v>
      </c>
      <c r="E43" s="730">
        <f t="shared" si="16"/>
        <v>9</v>
      </c>
      <c r="F43" s="731">
        <f t="shared" si="16"/>
        <v>0</v>
      </c>
      <c r="G43" s="732">
        <f t="shared" si="16"/>
        <v>9</v>
      </c>
      <c r="H43" s="733">
        <f t="shared" si="16"/>
        <v>10</v>
      </c>
      <c r="I43" s="733">
        <f t="shared" si="16"/>
        <v>0</v>
      </c>
      <c r="J43" s="734">
        <f t="shared" si="16"/>
        <v>10</v>
      </c>
      <c r="K43" s="733">
        <f t="shared" si="16"/>
        <v>2</v>
      </c>
      <c r="L43" s="735">
        <f t="shared" si="16"/>
        <v>1</v>
      </c>
      <c r="M43" s="474">
        <f t="shared" si="16"/>
        <v>3</v>
      </c>
      <c r="N43" s="731">
        <f t="shared" si="16"/>
        <v>26</v>
      </c>
      <c r="O43" s="709">
        <f t="shared" si="16"/>
        <v>1</v>
      </c>
      <c r="P43" s="732">
        <f t="shared" si="16"/>
        <v>27</v>
      </c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</row>
    <row r="44" spans="1:115" s="39" customFormat="1" x14ac:dyDescent="0.2">
      <c r="A44" s="2328" t="s">
        <v>8</v>
      </c>
      <c r="B44" s="1438">
        <f>B31</f>
        <v>238</v>
      </c>
      <c r="C44" s="1439">
        <f t="shared" ref="C44:P44" si="17">C31</f>
        <v>0</v>
      </c>
      <c r="D44" s="1440">
        <f t="shared" si="17"/>
        <v>238</v>
      </c>
      <c r="E44" s="1441">
        <f t="shared" si="17"/>
        <v>286</v>
      </c>
      <c r="F44" s="1442">
        <f t="shared" si="17"/>
        <v>1</v>
      </c>
      <c r="G44" s="1443">
        <f t="shared" si="17"/>
        <v>287</v>
      </c>
      <c r="H44" s="1444">
        <f t="shared" si="17"/>
        <v>237</v>
      </c>
      <c r="I44" s="1444">
        <f t="shared" si="17"/>
        <v>1</v>
      </c>
      <c r="J44" s="1445">
        <f t="shared" si="17"/>
        <v>238</v>
      </c>
      <c r="K44" s="1444">
        <f t="shared" si="17"/>
        <v>243</v>
      </c>
      <c r="L44" s="1442">
        <f t="shared" si="17"/>
        <v>5</v>
      </c>
      <c r="M44" s="1446">
        <f t="shared" si="17"/>
        <v>248</v>
      </c>
      <c r="N44" s="1441">
        <f t="shared" si="17"/>
        <v>1004</v>
      </c>
      <c r="O44" s="1440">
        <f>O31</f>
        <v>7</v>
      </c>
      <c r="P44" s="1445">
        <f t="shared" si="17"/>
        <v>1011</v>
      </c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</row>
    <row r="45" spans="1:115" s="39" customFormat="1" ht="13.5" thickBot="1" x14ac:dyDescent="0.25">
      <c r="A45" s="544" t="s">
        <v>57</v>
      </c>
      <c r="B45" s="328">
        <f>B43</f>
        <v>5</v>
      </c>
      <c r="C45" s="329">
        <f>C43</f>
        <v>0</v>
      </c>
      <c r="D45" s="1447">
        <f>D43</f>
        <v>5</v>
      </c>
      <c r="E45" s="330">
        <f t="shared" ref="E45:P45" si="18">E43</f>
        <v>9</v>
      </c>
      <c r="F45" s="1448">
        <f t="shared" si="18"/>
        <v>0</v>
      </c>
      <c r="G45" s="1447">
        <f t="shared" si="18"/>
        <v>9</v>
      </c>
      <c r="H45" s="328">
        <f t="shared" si="18"/>
        <v>10</v>
      </c>
      <c r="I45" s="331">
        <f t="shared" si="18"/>
        <v>0</v>
      </c>
      <c r="J45" s="1447">
        <f t="shared" si="18"/>
        <v>10</v>
      </c>
      <c r="K45" s="330">
        <f t="shared" si="18"/>
        <v>2</v>
      </c>
      <c r="L45" s="1448">
        <f t="shared" si="18"/>
        <v>1</v>
      </c>
      <c r="M45" s="1447">
        <f t="shared" si="18"/>
        <v>3</v>
      </c>
      <c r="N45" s="328">
        <f t="shared" si="18"/>
        <v>26</v>
      </c>
      <c r="O45" s="329">
        <f>O43</f>
        <v>1</v>
      </c>
      <c r="P45" s="231">
        <f t="shared" si="18"/>
        <v>27</v>
      </c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</row>
    <row r="46" spans="1:115" s="39" customFormat="1" ht="15.75" thickBot="1" x14ac:dyDescent="0.25">
      <c r="A46" s="2329" t="s">
        <v>59</v>
      </c>
      <c r="B46" s="437">
        <f>B44+B45</f>
        <v>243</v>
      </c>
      <c r="C46" s="2330">
        <f t="shared" ref="C46:O46" si="19">C44+C45</f>
        <v>0</v>
      </c>
      <c r="D46" s="438">
        <f>D44+D45</f>
        <v>243</v>
      </c>
      <c r="E46" s="437">
        <f>E44+E45</f>
        <v>295</v>
      </c>
      <c r="F46" s="439">
        <f t="shared" si="19"/>
        <v>1</v>
      </c>
      <c r="G46" s="2330">
        <f t="shared" si="19"/>
        <v>296</v>
      </c>
      <c r="H46" s="437">
        <f t="shared" si="19"/>
        <v>247</v>
      </c>
      <c r="I46" s="439">
        <f t="shared" si="19"/>
        <v>1</v>
      </c>
      <c r="J46" s="2330">
        <f t="shared" si="19"/>
        <v>248</v>
      </c>
      <c r="K46" s="437">
        <f t="shared" si="19"/>
        <v>245</v>
      </c>
      <c r="L46" s="439">
        <f t="shared" si="19"/>
        <v>6</v>
      </c>
      <c r="M46" s="2330">
        <f t="shared" si="19"/>
        <v>251</v>
      </c>
      <c r="N46" s="437">
        <f t="shared" si="19"/>
        <v>1030</v>
      </c>
      <c r="O46" s="439">
        <f t="shared" si="19"/>
        <v>8</v>
      </c>
      <c r="P46" s="438">
        <f>P44+P45</f>
        <v>1038</v>
      </c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</row>
    <row r="47" spans="1:115" s="39" customFormat="1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</row>
    <row r="48" spans="1:115" ht="15.75" x14ac:dyDescent="0.25">
      <c r="A48" s="107"/>
      <c r="B48" s="107"/>
      <c r="C48" s="107"/>
      <c r="D48" s="107"/>
      <c r="E48" s="107"/>
      <c r="F48" s="107"/>
      <c r="G48" s="107"/>
      <c r="H48" s="107"/>
      <c r="I48" s="118"/>
      <c r="J48" s="118"/>
      <c r="K48" s="118"/>
      <c r="L48" s="118"/>
      <c r="M48" s="118"/>
      <c r="N48" s="118"/>
      <c r="O48" s="118"/>
      <c r="P48" s="118"/>
      <c r="Q48" s="38"/>
    </row>
    <row r="51" spans="1:6" x14ac:dyDescent="0.2">
      <c r="A51" s="37" t="s">
        <v>344</v>
      </c>
    </row>
    <row r="52" spans="1:6" x14ac:dyDescent="0.2">
      <c r="F52" s="37" t="s">
        <v>350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2" zoomScaleNormal="100" workbookViewId="0">
      <selection activeCell="J40" sqref="J40"/>
    </sheetView>
  </sheetViews>
  <sheetFormatPr defaultRowHeight="12.75" x14ac:dyDescent="0.2"/>
  <cols>
    <col min="1" max="1" width="38.85546875" style="363" customWidth="1"/>
    <col min="2" max="2" width="6.5703125" style="363" customWidth="1"/>
    <col min="3" max="3" width="6.85546875" style="363" customWidth="1"/>
    <col min="4" max="4" width="5" style="363" customWidth="1"/>
    <col min="5" max="5" width="6.42578125" style="363" customWidth="1"/>
    <col min="6" max="6" width="6.5703125" style="363" customWidth="1"/>
    <col min="7" max="7" width="4.7109375" style="363" customWidth="1"/>
    <col min="8" max="8" width="6.5703125" style="363" customWidth="1"/>
    <col min="9" max="9" width="7.140625" style="363" customWidth="1"/>
    <col min="10" max="10" width="4.42578125" style="363" customWidth="1"/>
    <col min="11" max="11" width="6.85546875" style="363" customWidth="1"/>
    <col min="12" max="12" width="6.7109375" style="363" customWidth="1"/>
    <col min="13" max="13" width="4.85546875" style="363" customWidth="1"/>
    <col min="14" max="14" width="7.140625" style="363" customWidth="1"/>
    <col min="15" max="15" width="7" style="363" customWidth="1"/>
    <col min="16" max="16" width="4.5703125" style="363" customWidth="1"/>
    <col min="17" max="17" width="7.140625" style="363" customWidth="1"/>
    <col min="18" max="18" width="7" style="363" customWidth="1"/>
    <col min="19" max="19" width="5.28515625" style="363" customWidth="1"/>
    <col min="20" max="61" width="10" style="42" customWidth="1"/>
    <col min="62" max="256" width="9.140625" style="363"/>
    <col min="257" max="257" width="38.85546875" style="363" customWidth="1"/>
    <col min="258" max="258" width="6.5703125" style="363" customWidth="1"/>
    <col min="259" max="259" width="6.85546875" style="363" customWidth="1"/>
    <col min="260" max="260" width="5" style="363" customWidth="1"/>
    <col min="261" max="261" width="6.42578125" style="363" customWidth="1"/>
    <col min="262" max="262" width="6.5703125" style="363" customWidth="1"/>
    <col min="263" max="263" width="4.7109375" style="363" customWidth="1"/>
    <col min="264" max="264" width="6.5703125" style="363" customWidth="1"/>
    <col min="265" max="265" width="7.140625" style="363" customWidth="1"/>
    <col min="266" max="266" width="4.42578125" style="363" customWidth="1"/>
    <col min="267" max="267" width="6.85546875" style="363" customWidth="1"/>
    <col min="268" max="268" width="6.7109375" style="363" customWidth="1"/>
    <col min="269" max="269" width="4.85546875" style="363" customWidth="1"/>
    <col min="270" max="270" width="7.140625" style="363" customWidth="1"/>
    <col min="271" max="271" width="7" style="363" customWidth="1"/>
    <col min="272" max="272" width="4.5703125" style="363" customWidth="1"/>
    <col min="273" max="273" width="7.140625" style="363" customWidth="1"/>
    <col min="274" max="274" width="7" style="363" customWidth="1"/>
    <col min="275" max="275" width="5.28515625" style="363" customWidth="1"/>
    <col min="276" max="317" width="10" style="363" customWidth="1"/>
    <col min="318" max="512" width="9.140625" style="363"/>
    <col min="513" max="513" width="38.85546875" style="363" customWidth="1"/>
    <col min="514" max="514" width="6.5703125" style="363" customWidth="1"/>
    <col min="515" max="515" width="6.85546875" style="363" customWidth="1"/>
    <col min="516" max="516" width="5" style="363" customWidth="1"/>
    <col min="517" max="517" width="6.42578125" style="363" customWidth="1"/>
    <col min="518" max="518" width="6.5703125" style="363" customWidth="1"/>
    <col min="519" max="519" width="4.7109375" style="363" customWidth="1"/>
    <col min="520" max="520" width="6.5703125" style="363" customWidth="1"/>
    <col min="521" max="521" width="7.140625" style="363" customWidth="1"/>
    <col min="522" max="522" width="4.42578125" style="363" customWidth="1"/>
    <col min="523" max="523" width="6.85546875" style="363" customWidth="1"/>
    <col min="524" max="524" width="6.7109375" style="363" customWidth="1"/>
    <col min="525" max="525" width="4.85546875" style="363" customWidth="1"/>
    <col min="526" max="526" width="7.140625" style="363" customWidth="1"/>
    <col min="527" max="527" width="7" style="363" customWidth="1"/>
    <col min="528" max="528" width="4.5703125" style="363" customWidth="1"/>
    <col min="529" max="529" width="7.140625" style="363" customWidth="1"/>
    <col min="530" max="530" width="7" style="363" customWidth="1"/>
    <col min="531" max="531" width="5.28515625" style="363" customWidth="1"/>
    <col min="532" max="573" width="10" style="363" customWidth="1"/>
    <col min="574" max="768" width="9.140625" style="363"/>
    <col min="769" max="769" width="38.85546875" style="363" customWidth="1"/>
    <col min="770" max="770" width="6.5703125" style="363" customWidth="1"/>
    <col min="771" max="771" width="6.85546875" style="363" customWidth="1"/>
    <col min="772" max="772" width="5" style="363" customWidth="1"/>
    <col min="773" max="773" width="6.42578125" style="363" customWidth="1"/>
    <col min="774" max="774" width="6.5703125" style="363" customWidth="1"/>
    <col min="775" max="775" width="4.7109375" style="363" customWidth="1"/>
    <col min="776" max="776" width="6.5703125" style="363" customWidth="1"/>
    <col min="777" max="777" width="7.140625" style="363" customWidth="1"/>
    <col min="778" max="778" width="4.42578125" style="363" customWidth="1"/>
    <col min="779" max="779" width="6.85546875" style="363" customWidth="1"/>
    <col min="780" max="780" width="6.7109375" style="363" customWidth="1"/>
    <col min="781" max="781" width="4.85546875" style="363" customWidth="1"/>
    <col min="782" max="782" width="7.140625" style="363" customWidth="1"/>
    <col min="783" max="783" width="7" style="363" customWidth="1"/>
    <col min="784" max="784" width="4.5703125" style="363" customWidth="1"/>
    <col min="785" max="785" width="7.140625" style="363" customWidth="1"/>
    <col min="786" max="786" width="7" style="363" customWidth="1"/>
    <col min="787" max="787" width="5.28515625" style="363" customWidth="1"/>
    <col min="788" max="829" width="10" style="363" customWidth="1"/>
    <col min="830" max="1024" width="9.140625" style="363"/>
    <col min="1025" max="1025" width="38.85546875" style="363" customWidth="1"/>
    <col min="1026" max="1026" width="6.5703125" style="363" customWidth="1"/>
    <col min="1027" max="1027" width="6.85546875" style="363" customWidth="1"/>
    <col min="1028" max="1028" width="5" style="363" customWidth="1"/>
    <col min="1029" max="1029" width="6.42578125" style="363" customWidth="1"/>
    <col min="1030" max="1030" width="6.5703125" style="363" customWidth="1"/>
    <col min="1031" max="1031" width="4.7109375" style="363" customWidth="1"/>
    <col min="1032" max="1032" width="6.5703125" style="363" customWidth="1"/>
    <col min="1033" max="1033" width="7.140625" style="363" customWidth="1"/>
    <col min="1034" max="1034" width="4.42578125" style="363" customWidth="1"/>
    <col min="1035" max="1035" width="6.85546875" style="363" customWidth="1"/>
    <col min="1036" max="1036" width="6.7109375" style="363" customWidth="1"/>
    <col min="1037" max="1037" width="4.85546875" style="363" customWidth="1"/>
    <col min="1038" max="1038" width="7.140625" style="363" customWidth="1"/>
    <col min="1039" max="1039" width="7" style="363" customWidth="1"/>
    <col min="1040" max="1040" width="4.5703125" style="363" customWidth="1"/>
    <col min="1041" max="1041" width="7.140625" style="363" customWidth="1"/>
    <col min="1042" max="1042" width="7" style="363" customWidth="1"/>
    <col min="1043" max="1043" width="5.28515625" style="363" customWidth="1"/>
    <col min="1044" max="1085" width="10" style="363" customWidth="1"/>
    <col min="1086" max="1280" width="9.140625" style="363"/>
    <col min="1281" max="1281" width="38.85546875" style="363" customWidth="1"/>
    <col min="1282" max="1282" width="6.5703125" style="363" customWidth="1"/>
    <col min="1283" max="1283" width="6.85546875" style="363" customWidth="1"/>
    <col min="1284" max="1284" width="5" style="363" customWidth="1"/>
    <col min="1285" max="1285" width="6.42578125" style="363" customWidth="1"/>
    <col min="1286" max="1286" width="6.5703125" style="363" customWidth="1"/>
    <col min="1287" max="1287" width="4.7109375" style="363" customWidth="1"/>
    <col min="1288" max="1288" width="6.5703125" style="363" customWidth="1"/>
    <col min="1289" max="1289" width="7.140625" style="363" customWidth="1"/>
    <col min="1290" max="1290" width="4.42578125" style="363" customWidth="1"/>
    <col min="1291" max="1291" width="6.85546875" style="363" customWidth="1"/>
    <col min="1292" max="1292" width="6.7109375" style="363" customWidth="1"/>
    <col min="1293" max="1293" width="4.85546875" style="363" customWidth="1"/>
    <col min="1294" max="1294" width="7.140625" style="363" customWidth="1"/>
    <col min="1295" max="1295" width="7" style="363" customWidth="1"/>
    <col min="1296" max="1296" width="4.5703125" style="363" customWidth="1"/>
    <col min="1297" max="1297" width="7.140625" style="363" customWidth="1"/>
    <col min="1298" max="1298" width="7" style="363" customWidth="1"/>
    <col min="1299" max="1299" width="5.28515625" style="363" customWidth="1"/>
    <col min="1300" max="1341" width="10" style="363" customWidth="1"/>
    <col min="1342" max="1536" width="9.140625" style="363"/>
    <col min="1537" max="1537" width="38.85546875" style="363" customWidth="1"/>
    <col min="1538" max="1538" width="6.5703125" style="363" customWidth="1"/>
    <col min="1539" max="1539" width="6.85546875" style="363" customWidth="1"/>
    <col min="1540" max="1540" width="5" style="363" customWidth="1"/>
    <col min="1541" max="1541" width="6.42578125" style="363" customWidth="1"/>
    <col min="1542" max="1542" width="6.5703125" style="363" customWidth="1"/>
    <col min="1543" max="1543" width="4.7109375" style="363" customWidth="1"/>
    <col min="1544" max="1544" width="6.5703125" style="363" customWidth="1"/>
    <col min="1545" max="1545" width="7.140625" style="363" customWidth="1"/>
    <col min="1546" max="1546" width="4.42578125" style="363" customWidth="1"/>
    <col min="1547" max="1547" width="6.85546875" style="363" customWidth="1"/>
    <col min="1548" max="1548" width="6.7109375" style="363" customWidth="1"/>
    <col min="1549" max="1549" width="4.85546875" style="363" customWidth="1"/>
    <col min="1550" max="1550" width="7.140625" style="363" customWidth="1"/>
    <col min="1551" max="1551" width="7" style="363" customWidth="1"/>
    <col min="1552" max="1552" width="4.5703125" style="363" customWidth="1"/>
    <col min="1553" max="1553" width="7.140625" style="363" customWidth="1"/>
    <col min="1554" max="1554" width="7" style="363" customWidth="1"/>
    <col min="1555" max="1555" width="5.28515625" style="363" customWidth="1"/>
    <col min="1556" max="1597" width="10" style="363" customWidth="1"/>
    <col min="1598" max="1792" width="9.140625" style="363"/>
    <col min="1793" max="1793" width="38.85546875" style="363" customWidth="1"/>
    <col min="1794" max="1794" width="6.5703125" style="363" customWidth="1"/>
    <col min="1795" max="1795" width="6.85546875" style="363" customWidth="1"/>
    <col min="1796" max="1796" width="5" style="363" customWidth="1"/>
    <col min="1797" max="1797" width="6.42578125" style="363" customWidth="1"/>
    <col min="1798" max="1798" width="6.5703125" style="363" customWidth="1"/>
    <col min="1799" max="1799" width="4.7109375" style="363" customWidth="1"/>
    <col min="1800" max="1800" width="6.5703125" style="363" customWidth="1"/>
    <col min="1801" max="1801" width="7.140625" style="363" customWidth="1"/>
    <col min="1802" max="1802" width="4.42578125" style="363" customWidth="1"/>
    <col min="1803" max="1803" width="6.85546875" style="363" customWidth="1"/>
    <col min="1804" max="1804" width="6.7109375" style="363" customWidth="1"/>
    <col min="1805" max="1805" width="4.85546875" style="363" customWidth="1"/>
    <col min="1806" max="1806" width="7.140625" style="363" customWidth="1"/>
    <col min="1807" max="1807" width="7" style="363" customWidth="1"/>
    <col min="1808" max="1808" width="4.5703125" style="363" customWidth="1"/>
    <col min="1809" max="1809" width="7.140625" style="363" customWidth="1"/>
    <col min="1810" max="1810" width="7" style="363" customWidth="1"/>
    <col min="1811" max="1811" width="5.28515625" style="363" customWidth="1"/>
    <col min="1812" max="1853" width="10" style="363" customWidth="1"/>
    <col min="1854" max="2048" width="9.140625" style="363"/>
    <col min="2049" max="2049" width="38.85546875" style="363" customWidth="1"/>
    <col min="2050" max="2050" width="6.5703125" style="363" customWidth="1"/>
    <col min="2051" max="2051" width="6.85546875" style="363" customWidth="1"/>
    <col min="2052" max="2052" width="5" style="363" customWidth="1"/>
    <col min="2053" max="2053" width="6.42578125" style="363" customWidth="1"/>
    <col min="2054" max="2054" width="6.5703125" style="363" customWidth="1"/>
    <col min="2055" max="2055" width="4.7109375" style="363" customWidth="1"/>
    <col min="2056" max="2056" width="6.5703125" style="363" customWidth="1"/>
    <col min="2057" max="2057" width="7.140625" style="363" customWidth="1"/>
    <col min="2058" max="2058" width="4.42578125" style="363" customWidth="1"/>
    <col min="2059" max="2059" width="6.85546875" style="363" customWidth="1"/>
    <col min="2060" max="2060" width="6.7109375" style="363" customWidth="1"/>
    <col min="2061" max="2061" width="4.85546875" style="363" customWidth="1"/>
    <col min="2062" max="2062" width="7.140625" style="363" customWidth="1"/>
    <col min="2063" max="2063" width="7" style="363" customWidth="1"/>
    <col min="2064" max="2064" width="4.5703125" style="363" customWidth="1"/>
    <col min="2065" max="2065" width="7.140625" style="363" customWidth="1"/>
    <col min="2066" max="2066" width="7" style="363" customWidth="1"/>
    <col min="2067" max="2067" width="5.28515625" style="363" customWidth="1"/>
    <col min="2068" max="2109" width="10" style="363" customWidth="1"/>
    <col min="2110" max="2304" width="9.140625" style="363"/>
    <col min="2305" max="2305" width="38.85546875" style="363" customWidth="1"/>
    <col min="2306" max="2306" width="6.5703125" style="363" customWidth="1"/>
    <col min="2307" max="2307" width="6.85546875" style="363" customWidth="1"/>
    <col min="2308" max="2308" width="5" style="363" customWidth="1"/>
    <col min="2309" max="2309" width="6.42578125" style="363" customWidth="1"/>
    <col min="2310" max="2310" width="6.5703125" style="363" customWidth="1"/>
    <col min="2311" max="2311" width="4.7109375" style="363" customWidth="1"/>
    <col min="2312" max="2312" width="6.5703125" style="363" customWidth="1"/>
    <col min="2313" max="2313" width="7.140625" style="363" customWidth="1"/>
    <col min="2314" max="2314" width="4.42578125" style="363" customWidth="1"/>
    <col min="2315" max="2315" width="6.85546875" style="363" customWidth="1"/>
    <col min="2316" max="2316" width="6.7109375" style="363" customWidth="1"/>
    <col min="2317" max="2317" width="4.85546875" style="363" customWidth="1"/>
    <col min="2318" max="2318" width="7.140625" style="363" customWidth="1"/>
    <col min="2319" max="2319" width="7" style="363" customWidth="1"/>
    <col min="2320" max="2320" width="4.5703125" style="363" customWidth="1"/>
    <col min="2321" max="2321" width="7.140625" style="363" customWidth="1"/>
    <col min="2322" max="2322" width="7" style="363" customWidth="1"/>
    <col min="2323" max="2323" width="5.28515625" style="363" customWidth="1"/>
    <col min="2324" max="2365" width="10" style="363" customWidth="1"/>
    <col min="2366" max="2560" width="9.140625" style="363"/>
    <col min="2561" max="2561" width="38.85546875" style="363" customWidth="1"/>
    <col min="2562" max="2562" width="6.5703125" style="363" customWidth="1"/>
    <col min="2563" max="2563" width="6.85546875" style="363" customWidth="1"/>
    <col min="2564" max="2564" width="5" style="363" customWidth="1"/>
    <col min="2565" max="2565" width="6.42578125" style="363" customWidth="1"/>
    <col min="2566" max="2566" width="6.5703125" style="363" customWidth="1"/>
    <col min="2567" max="2567" width="4.7109375" style="363" customWidth="1"/>
    <col min="2568" max="2568" width="6.5703125" style="363" customWidth="1"/>
    <col min="2569" max="2569" width="7.140625" style="363" customWidth="1"/>
    <col min="2570" max="2570" width="4.42578125" style="363" customWidth="1"/>
    <col min="2571" max="2571" width="6.85546875" style="363" customWidth="1"/>
    <col min="2572" max="2572" width="6.7109375" style="363" customWidth="1"/>
    <col min="2573" max="2573" width="4.85546875" style="363" customWidth="1"/>
    <col min="2574" max="2574" width="7.140625" style="363" customWidth="1"/>
    <col min="2575" max="2575" width="7" style="363" customWidth="1"/>
    <col min="2576" max="2576" width="4.5703125" style="363" customWidth="1"/>
    <col min="2577" max="2577" width="7.140625" style="363" customWidth="1"/>
    <col min="2578" max="2578" width="7" style="363" customWidth="1"/>
    <col min="2579" max="2579" width="5.28515625" style="363" customWidth="1"/>
    <col min="2580" max="2621" width="10" style="363" customWidth="1"/>
    <col min="2622" max="2816" width="9.140625" style="363"/>
    <col min="2817" max="2817" width="38.85546875" style="363" customWidth="1"/>
    <col min="2818" max="2818" width="6.5703125" style="363" customWidth="1"/>
    <col min="2819" max="2819" width="6.85546875" style="363" customWidth="1"/>
    <col min="2820" max="2820" width="5" style="363" customWidth="1"/>
    <col min="2821" max="2821" width="6.42578125" style="363" customWidth="1"/>
    <col min="2822" max="2822" width="6.5703125" style="363" customWidth="1"/>
    <col min="2823" max="2823" width="4.7109375" style="363" customWidth="1"/>
    <col min="2824" max="2824" width="6.5703125" style="363" customWidth="1"/>
    <col min="2825" max="2825" width="7.140625" style="363" customWidth="1"/>
    <col min="2826" max="2826" width="4.42578125" style="363" customWidth="1"/>
    <col min="2827" max="2827" width="6.85546875" style="363" customWidth="1"/>
    <col min="2828" max="2828" width="6.7109375" style="363" customWidth="1"/>
    <col min="2829" max="2829" width="4.85546875" style="363" customWidth="1"/>
    <col min="2830" max="2830" width="7.140625" style="363" customWidth="1"/>
    <col min="2831" max="2831" width="7" style="363" customWidth="1"/>
    <col min="2832" max="2832" width="4.5703125" style="363" customWidth="1"/>
    <col min="2833" max="2833" width="7.140625" style="363" customWidth="1"/>
    <col min="2834" max="2834" width="7" style="363" customWidth="1"/>
    <col min="2835" max="2835" width="5.28515625" style="363" customWidth="1"/>
    <col min="2836" max="2877" width="10" style="363" customWidth="1"/>
    <col min="2878" max="3072" width="9.140625" style="363"/>
    <col min="3073" max="3073" width="38.85546875" style="363" customWidth="1"/>
    <col min="3074" max="3074" width="6.5703125" style="363" customWidth="1"/>
    <col min="3075" max="3075" width="6.85546875" style="363" customWidth="1"/>
    <col min="3076" max="3076" width="5" style="363" customWidth="1"/>
    <col min="3077" max="3077" width="6.42578125" style="363" customWidth="1"/>
    <col min="3078" max="3078" width="6.5703125" style="363" customWidth="1"/>
    <col min="3079" max="3079" width="4.7109375" style="363" customWidth="1"/>
    <col min="3080" max="3080" width="6.5703125" style="363" customWidth="1"/>
    <col min="3081" max="3081" width="7.140625" style="363" customWidth="1"/>
    <col min="3082" max="3082" width="4.42578125" style="363" customWidth="1"/>
    <col min="3083" max="3083" width="6.85546875" style="363" customWidth="1"/>
    <col min="3084" max="3084" width="6.7109375" style="363" customWidth="1"/>
    <col min="3085" max="3085" width="4.85546875" style="363" customWidth="1"/>
    <col min="3086" max="3086" width="7.140625" style="363" customWidth="1"/>
    <col min="3087" max="3087" width="7" style="363" customWidth="1"/>
    <col min="3088" max="3088" width="4.5703125" style="363" customWidth="1"/>
    <col min="3089" max="3089" width="7.140625" style="363" customWidth="1"/>
    <col min="3090" max="3090" width="7" style="363" customWidth="1"/>
    <col min="3091" max="3091" width="5.28515625" style="363" customWidth="1"/>
    <col min="3092" max="3133" width="10" style="363" customWidth="1"/>
    <col min="3134" max="3328" width="9.140625" style="363"/>
    <col min="3329" max="3329" width="38.85546875" style="363" customWidth="1"/>
    <col min="3330" max="3330" width="6.5703125" style="363" customWidth="1"/>
    <col min="3331" max="3331" width="6.85546875" style="363" customWidth="1"/>
    <col min="3332" max="3332" width="5" style="363" customWidth="1"/>
    <col min="3333" max="3333" width="6.42578125" style="363" customWidth="1"/>
    <col min="3334" max="3334" width="6.5703125" style="363" customWidth="1"/>
    <col min="3335" max="3335" width="4.7109375" style="363" customWidth="1"/>
    <col min="3336" max="3336" width="6.5703125" style="363" customWidth="1"/>
    <col min="3337" max="3337" width="7.140625" style="363" customWidth="1"/>
    <col min="3338" max="3338" width="4.42578125" style="363" customWidth="1"/>
    <col min="3339" max="3339" width="6.85546875" style="363" customWidth="1"/>
    <col min="3340" max="3340" width="6.7109375" style="363" customWidth="1"/>
    <col min="3341" max="3341" width="4.85546875" style="363" customWidth="1"/>
    <col min="3342" max="3342" width="7.140625" style="363" customWidth="1"/>
    <col min="3343" max="3343" width="7" style="363" customWidth="1"/>
    <col min="3344" max="3344" width="4.5703125" style="363" customWidth="1"/>
    <col min="3345" max="3345" width="7.140625" style="363" customWidth="1"/>
    <col min="3346" max="3346" width="7" style="363" customWidth="1"/>
    <col min="3347" max="3347" width="5.28515625" style="363" customWidth="1"/>
    <col min="3348" max="3389" width="10" style="363" customWidth="1"/>
    <col min="3390" max="3584" width="9.140625" style="363"/>
    <col min="3585" max="3585" width="38.85546875" style="363" customWidth="1"/>
    <col min="3586" max="3586" width="6.5703125" style="363" customWidth="1"/>
    <col min="3587" max="3587" width="6.85546875" style="363" customWidth="1"/>
    <col min="3588" max="3588" width="5" style="363" customWidth="1"/>
    <col min="3589" max="3589" width="6.42578125" style="363" customWidth="1"/>
    <col min="3590" max="3590" width="6.5703125" style="363" customWidth="1"/>
    <col min="3591" max="3591" width="4.7109375" style="363" customWidth="1"/>
    <col min="3592" max="3592" width="6.5703125" style="363" customWidth="1"/>
    <col min="3593" max="3593" width="7.140625" style="363" customWidth="1"/>
    <col min="3594" max="3594" width="4.42578125" style="363" customWidth="1"/>
    <col min="3595" max="3595" width="6.85546875" style="363" customWidth="1"/>
    <col min="3596" max="3596" width="6.7109375" style="363" customWidth="1"/>
    <col min="3597" max="3597" width="4.85546875" style="363" customWidth="1"/>
    <col min="3598" max="3598" width="7.140625" style="363" customWidth="1"/>
    <col min="3599" max="3599" width="7" style="363" customWidth="1"/>
    <col min="3600" max="3600" width="4.5703125" style="363" customWidth="1"/>
    <col min="3601" max="3601" width="7.140625" style="363" customWidth="1"/>
    <col min="3602" max="3602" width="7" style="363" customWidth="1"/>
    <col min="3603" max="3603" width="5.28515625" style="363" customWidth="1"/>
    <col min="3604" max="3645" width="10" style="363" customWidth="1"/>
    <col min="3646" max="3840" width="9.140625" style="363"/>
    <col min="3841" max="3841" width="38.85546875" style="363" customWidth="1"/>
    <col min="3842" max="3842" width="6.5703125" style="363" customWidth="1"/>
    <col min="3843" max="3843" width="6.85546875" style="363" customWidth="1"/>
    <col min="3844" max="3844" width="5" style="363" customWidth="1"/>
    <col min="3845" max="3845" width="6.42578125" style="363" customWidth="1"/>
    <col min="3846" max="3846" width="6.5703125" style="363" customWidth="1"/>
    <col min="3847" max="3847" width="4.7109375" style="363" customWidth="1"/>
    <col min="3848" max="3848" width="6.5703125" style="363" customWidth="1"/>
    <col min="3849" max="3849" width="7.140625" style="363" customWidth="1"/>
    <col min="3850" max="3850" width="4.42578125" style="363" customWidth="1"/>
    <col min="3851" max="3851" width="6.85546875" style="363" customWidth="1"/>
    <col min="3852" max="3852" width="6.7109375" style="363" customWidth="1"/>
    <col min="3853" max="3853" width="4.85546875" style="363" customWidth="1"/>
    <col min="3854" max="3854" width="7.140625" style="363" customWidth="1"/>
    <col min="3855" max="3855" width="7" style="363" customWidth="1"/>
    <col min="3856" max="3856" width="4.5703125" style="363" customWidth="1"/>
    <col min="3857" max="3857" width="7.140625" style="363" customWidth="1"/>
    <col min="3858" max="3858" width="7" style="363" customWidth="1"/>
    <col min="3859" max="3859" width="5.28515625" style="363" customWidth="1"/>
    <col min="3860" max="3901" width="10" style="363" customWidth="1"/>
    <col min="3902" max="4096" width="9.140625" style="363"/>
    <col min="4097" max="4097" width="38.85546875" style="363" customWidth="1"/>
    <col min="4098" max="4098" width="6.5703125" style="363" customWidth="1"/>
    <col min="4099" max="4099" width="6.85546875" style="363" customWidth="1"/>
    <col min="4100" max="4100" width="5" style="363" customWidth="1"/>
    <col min="4101" max="4101" width="6.42578125" style="363" customWidth="1"/>
    <col min="4102" max="4102" width="6.5703125" style="363" customWidth="1"/>
    <col min="4103" max="4103" width="4.7109375" style="363" customWidth="1"/>
    <col min="4104" max="4104" width="6.5703125" style="363" customWidth="1"/>
    <col min="4105" max="4105" width="7.140625" style="363" customWidth="1"/>
    <col min="4106" max="4106" width="4.42578125" style="363" customWidth="1"/>
    <col min="4107" max="4107" width="6.85546875" style="363" customWidth="1"/>
    <col min="4108" max="4108" width="6.7109375" style="363" customWidth="1"/>
    <col min="4109" max="4109" width="4.85546875" style="363" customWidth="1"/>
    <col min="4110" max="4110" width="7.140625" style="363" customWidth="1"/>
    <col min="4111" max="4111" width="7" style="363" customWidth="1"/>
    <col min="4112" max="4112" width="4.5703125" style="363" customWidth="1"/>
    <col min="4113" max="4113" width="7.140625" style="363" customWidth="1"/>
    <col min="4114" max="4114" width="7" style="363" customWidth="1"/>
    <col min="4115" max="4115" width="5.28515625" style="363" customWidth="1"/>
    <col min="4116" max="4157" width="10" style="363" customWidth="1"/>
    <col min="4158" max="4352" width="9.140625" style="363"/>
    <col min="4353" max="4353" width="38.85546875" style="363" customWidth="1"/>
    <col min="4354" max="4354" width="6.5703125" style="363" customWidth="1"/>
    <col min="4355" max="4355" width="6.85546875" style="363" customWidth="1"/>
    <col min="4356" max="4356" width="5" style="363" customWidth="1"/>
    <col min="4357" max="4357" width="6.42578125" style="363" customWidth="1"/>
    <col min="4358" max="4358" width="6.5703125" style="363" customWidth="1"/>
    <col min="4359" max="4359" width="4.7109375" style="363" customWidth="1"/>
    <col min="4360" max="4360" width="6.5703125" style="363" customWidth="1"/>
    <col min="4361" max="4361" width="7.140625" style="363" customWidth="1"/>
    <col min="4362" max="4362" width="4.42578125" style="363" customWidth="1"/>
    <col min="4363" max="4363" width="6.85546875" style="363" customWidth="1"/>
    <col min="4364" max="4364" width="6.7109375" style="363" customWidth="1"/>
    <col min="4365" max="4365" width="4.85546875" style="363" customWidth="1"/>
    <col min="4366" max="4366" width="7.140625" style="363" customWidth="1"/>
    <col min="4367" max="4367" width="7" style="363" customWidth="1"/>
    <col min="4368" max="4368" width="4.5703125" style="363" customWidth="1"/>
    <col min="4369" max="4369" width="7.140625" style="363" customWidth="1"/>
    <col min="4370" max="4370" width="7" style="363" customWidth="1"/>
    <col min="4371" max="4371" width="5.28515625" style="363" customWidth="1"/>
    <col min="4372" max="4413" width="10" style="363" customWidth="1"/>
    <col min="4414" max="4608" width="9.140625" style="363"/>
    <col min="4609" max="4609" width="38.85546875" style="363" customWidth="1"/>
    <col min="4610" max="4610" width="6.5703125" style="363" customWidth="1"/>
    <col min="4611" max="4611" width="6.85546875" style="363" customWidth="1"/>
    <col min="4612" max="4612" width="5" style="363" customWidth="1"/>
    <col min="4613" max="4613" width="6.42578125" style="363" customWidth="1"/>
    <col min="4614" max="4614" width="6.5703125" style="363" customWidth="1"/>
    <col min="4615" max="4615" width="4.7109375" style="363" customWidth="1"/>
    <col min="4616" max="4616" width="6.5703125" style="363" customWidth="1"/>
    <col min="4617" max="4617" width="7.140625" style="363" customWidth="1"/>
    <col min="4618" max="4618" width="4.42578125" style="363" customWidth="1"/>
    <col min="4619" max="4619" width="6.85546875" style="363" customWidth="1"/>
    <col min="4620" max="4620" width="6.7109375" style="363" customWidth="1"/>
    <col min="4621" max="4621" width="4.85546875" style="363" customWidth="1"/>
    <col min="4622" max="4622" width="7.140625" style="363" customWidth="1"/>
    <col min="4623" max="4623" width="7" style="363" customWidth="1"/>
    <col min="4624" max="4624" width="4.5703125" style="363" customWidth="1"/>
    <col min="4625" max="4625" width="7.140625" style="363" customWidth="1"/>
    <col min="4626" max="4626" width="7" style="363" customWidth="1"/>
    <col min="4627" max="4627" width="5.28515625" style="363" customWidth="1"/>
    <col min="4628" max="4669" width="10" style="363" customWidth="1"/>
    <col min="4670" max="4864" width="9.140625" style="363"/>
    <col min="4865" max="4865" width="38.85546875" style="363" customWidth="1"/>
    <col min="4866" max="4866" width="6.5703125" style="363" customWidth="1"/>
    <col min="4867" max="4867" width="6.85546875" style="363" customWidth="1"/>
    <col min="4868" max="4868" width="5" style="363" customWidth="1"/>
    <col min="4869" max="4869" width="6.42578125" style="363" customWidth="1"/>
    <col min="4870" max="4870" width="6.5703125" style="363" customWidth="1"/>
    <col min="4871" max="4871" width="4.7109375" style="363" customWidth="1"/>
    <col min="4872" max="4872" width="6.5703125" style="363" customWidth="1"/>
    <col min="4873" max="4873" width="7.140625" style="363" customWidth="1"/>
    <col min="4874" max="4874" width="4.42578125" style="363" customWidth="1"/>
    <col min="4875" max="4875" width="6.85546875" style="363" customWidth="1"/>
    <col min="4876" max="4876" width="6.7109375" style="363" customWidth="1"/>
    <col min="4877" max="4877" width="4.85546875" style="363" customWidth="1"/>
    <col min="4878" max="4878" width="7.140625" style="363" customWidth="1"/>
    <col min="4879" max="4879" width="7" style="363" customWidth="1"/>
    <col min="4880" max="4880" width="4.5703125" style="363" customWidth="1"/>
    <col min="4881" max="4881" width="7.140625" style="363" customWidth="1"/>
    <col min="4882" max="4882" width="7" style="363" customWidth="1"/>
    <col min="4883" max="4883" width="5.28515625" style="363" customWidth="1"/>
    <col min="4884" max="4925" width="10" style="363" customWidth="1"/>
    <col min="4926" max="5120" width="9.140625" style="363"/>
    <col min="5121" max="5121" width="38.85546875" style="363" customWidth="1"/>
    <col min="5122" max="5122" width="6.5703125" style="363" customWidth="1"/>
    <col min="5123" max="5123" width="6.85546875" style="363" customWidth="1"/>
    <col min="5124" max="5124" width="5" style="363" customWidth="1"/>
    <col min="5125" max="5125" width="6.42578125" style="363" customWidth="1"/>
    <col min="5126" max="5126" width="6.5703125" style="363" customWidth="1"/>
    <col min="5127" max="5127" width="4.7109375" style="363" customWidth="1"/>
    <col min="5128" max="5128" width="6.5703125" style="363" customWidth="1"/>
    <col min="5129" max="5129" width="7.140625" style="363" customWidth="1"/>
    <col min="5130" max="5130" width="4.42578125" style="363" customWidth="1"/>
    <col min="5131" max="5131" width="6.85546875" style="363" customWidth="1"/>
    <col min="5132" max="5132" width="6.7109375" style="363" customWidth="1"/>
    <col min="5133" max="5133" width="4.85546875" style="363" customWidth="1"/>
    <col min="5134" max="5134" width="7.140625" style="363" customWidth="1"/>
    <col min="5135" max="5135" width="7" style="363" customWidth="1"/>
    <col min="5136" max="5136" width="4.5703125" style="363" customWidth="1"/>
    <col min="5137" max="5137" width="7.140625" style="363" customWidth="1"/>
    <col min="5138" max="5138" width="7" style="363" customWidth="1"/>
    <col min="5139" max="5139" width="5.28515625" style="363" customWidth="1"/>
    <col min="5140" max="5181" width="10" style="363" customWidth="1"/>
    <col min="5182" max="5376" width="9.140625" style="363"/>
    <col min="5377" max="5377" width="38.85546875" style="363" customWidth="1"/>
    <col min="5378" max="5378" width="6.5703125" style="363" customWidth="1"/>
    <col min="5379" max="5379" width="6.85546875" style="363" customWidth="1"/>
    <col min="5380" max="5380" width="5" style="363" customWidth="1"/>
    <col min="5381" max="5381" width="6.42578125" style="363" customWidth="1"/>
    <col min="5382" max="5382" width="6.5703125" style="363" customWidth="1"/>
    <col min="5383" max="5383" width="4.7109375" style="363" customWidth="1"/>
    <col min="5384" max="5384" width="6.5703125" style="363" customWidth="1"/>
    <col min="5385" max="5385" width="7.140625" style="363" customWidth="1"/>
    <col min="5386" max="5386" width="4.42578125" style="363" customWidth="1"/>
    <col min="5387" max="5387" width="6.85546875" style="363" customWidth="1"/>
    <col min="5388" max="5388" width="6.7109375" style="363" customWidth="1"/>
    <col min="5389" max="5389" width="4.85546875" style="363" customWidth="1"/>
    <col min="5390" max="5390" width="7.140625" style="363" customWidth="1"/>
    <col min="5391" max="5391" width="7" style="363" customWidth="1"/>
    <col min="5392" max="5392" width="4.5703125" style="363" customWidth="1"/>
    <col min="5393" max="5393" width="7.140625" style="363" customWidth="1"/>
    <col min="5394" max="5394" width="7" style="363" customWidth="1"/>
    <col min="5395" max="5395" width="5.28515625" style="363" customWidth="1"/>
    <col min="5396" max="5437" width="10" style="363" customWidth="1"/>
    <col min="5438" max="5632" width="9.140625" style="363"/>
    <col min="5633" max="5633" width="38.85546875" style="363" customWidth="1"/>
    <col min="5634" max="5634" width="6.5703125" style="363" customWidth="1"/>
    <col min="5635" max="5635" width="6.85546875" style="363" customWidth="1"/>
    <col min="5636" max="5636" width="5" style="363" customWidth="1"/>
    <col min="5637" max="5637" width="6.42578125" style="363" customWidth="1"/>
    <col min="5638" max="5638" width="6.5703125" style="363" customWidth="1"/>
    <col min="5639" max="5639" width="4.7109375" style="363" customWidth="1"/>
    <col min="5640" max="5640" width="6.5703125" style="363" customWidth="1"/>
    <col min="5641" max="5641" width="7.140625" style="363" customWidth="1"/>
    <col min="5642" max="5642" width="4.42578125" style="363" customWidth="1"/>
    <col min="5643" max="5643" width="6.85546875" style="363" customWidth="1"/>
    <col min="5644" max="5644" width="6.7109375" style="363" customWidth="1"/>
    <col min="5645" max="5645" width="4.85546875" style="363" customWidth="1"/>
    <col min="5646" max="5646" width="7.140625" style="363" customWidth="1"/>
    <col min="5647" max="5647" width="7" style="363" customWidth="1"/>
    <col min="5648" max="5648" width="4.5703125" style="363" customWidth="1"/>
    <col min="5649" max="5649" width="7.140625" style="363" customWidth="1"/>
    <col min="5650" max="5650" width="7" style="363" customWidth="1"/>
    <col min="5651" max="5651" width="5.28515625" style="363" customWidth="1"/>
    <col min="5652" max="5693" width="10" style="363" customWidth="1"/>
    <col min="5694" max="5888" width="9.140625" style="363"/>
    <col min="5889" max="5889" width="38.85546875" style="363" customWidth="1"/>
    <col min="5890" max="5890" width="6.5703125" style="363" customWidth="1"/>
    <col min="5891" max="5891" width="6.85546875" style="363" customWidth="1"/>
    <col min="5892" max="5892" width="5" style="363" customWidth="1"/>
    <col min="5893" max="5893" width="6.42578125" style="363" customWidth="1"/>
    <col min="5894" max="5894" width="6.5703125" style="363" customWidth="1"/>
    <col min="5895" max="5895" width="4.7109375" style="363" customWidth="1"/>
    <col min="5896" max="5896" width="6.5703125" style="363" customWidth="1"/>
    <col min="5897" max="5897" width="7.140625" style="363" customWidth="1"/>
    <col min="5898" max="5898" width="4.42578125" style="363" customWidth="1"/>
    <col min="5899" max="5899" width="6.85546875" style="363" customWidth="1"/>
    <col min="5900" max="5900" width="6.7109375" style="363" customWidth="1"/>
    <col min="5901" max="5901" width="4.85546875" style="363" customWidth="1"/>
    <col min="5902" max="5902" width="7.140625" style="363" customWidth="1"/>
    <col min="5903" max="5903" width="7" style="363" customWidth="1"/>
    <col min="5904" max="5904" width="4.5703125" style="363" customWidth="1"/>
    <col min="5905" max="5905" width="7.140625" style="363" customWidth="1"/>
    <col min="5906" max="5906" width="7" style="363" customWidth="1"/>
    <col min="5907" max="5907" width="5.28515625" style="363" customWidth="1"/>
    <col min="5908" max="5949" width="10" style="363" customWidth="1"/>
    <col min="5950" max="6144" width="9.140625" style="363"/>
    <col min="6145" max="6145" width="38.85546875" style="363" customWidth="1"/>
    <col min="6146" max="6146" width="6.5703125" style="363" customWidth="1"/>
    <col min="6147" max="6147" width="6.85546875" style="363" customWidth="1"/>
    <col min="6148" max="6148" width="5" style="363" customWidth="1"/>
    <col min="6149" max="6149" width="6.42578125" style="363" customWidth="1"/>
    <col min="6150" max="6150" width="6.5703125" style="363" customWidth="1"/>
    <col min="6151" max="6151" width="4.7109375" style="363" customWidth="1"/>
    <col min="6152" max="6152" width="6.5703125" style="363" customWidth="1"/>
    <col min="6153" max="6153" width="7.140625" style="363" customWidth="1"/>
    <col min="6154" max="6154" width="4.42578125" style="363" customWidth="1"/>
    <col min="6155" max="6155" width="6.85546875" style="363" customWidth="1"/>
    <col min="6156" max="6156" width="6.7109375" style="363" customWidth="1"/>
    <col min="6157" max="6157" width="4.85546875" style="363" customWidth="1"/>
    <col min="6158" max="6158" width="7.140625" style="363" customWidth="1"/>
    <col min="6159" max="6159" width="7" style="363" customWidth="1"/>
    <col min="6160" max="6160" width="4.5703125" style="363" customWidth="1"/>
    <col min="6161" max="6161" width="7.140625" style="363" customWidth="1"/>
    <col min="6162" max="6162" width="7" style="363" customWidth="1"/>
    <col min="6163" max="6163" width="5.28515625" style="363" customWidth="1"/>
    <col min="6164" max="6205" width="10" style="363" customWidth="1"/>
    <col min="6206" max="6400" width="9.140625" style="363"/>
    <col min="6401" max="6401" width="38.85546875" style="363" customWidth="1"/>
    <col min="6402" max="6402" width="6.5703125" style="363" customWidth="1"/>
    <col min="6403" max="6403" width="6.85546875" style="363" customWidth="1"/>
    <col min="6404" max="6404" width="5" style="363" customWidth="1"/>
    <col min="6405" max="6405" width="6.42578125" style="363" customWidth="1"/>
    <col min="6406" max="6406" width="6.5703125" style="363" customWidth="1"/>
    <col min="6407" max="6407" width="4.7109375" style="363" customWidth="1"/>
    <col min="6408" max="6408" width="6.5703125" style="363" customWidth="1"/>
    <col min="6409" max="6409" width="7.140625" style="363" customWidth="1"/>
    <col min="6410" max="6410" width="4.42578125" style="363" customWidth="1"/>
    <col min="6411" max="6411" width="6.85546875" style="363" customWidth="1"/>
    <col min="6412" max="6412" width="6.7109375" style="363" customWidth="1"/>
    <col min="6413" max="6413" width="4.85546875" style="363" customWidth="1"/>
    <col min="6414" max="6414" width="7.140625" style="363" customWidth="1"/>
    <col min="6415" max="6415" width="7" style="363" customWidth="1"/>
    <col min="6416" max="6416" width="4.5703125" style="363" customWidth="1"/>
    <col min="6417" max="6417" width="7.140625" style="363" customWidth="1"/>
    <col min="6418" max="6418" width="7" style="363" customWidth="1"/>
    <col min="6419" max="6419" width="5.28515625" style="363" customWidth="1"/>
    <col min="6420" max="6461" width="10" style="363" customWidth="1"/>
    <col min="6462" max="6656" width="9.140625" style="363"/>
    <col min="6657" max="6657" width="38.85546875" style="363" customWidth="1"/>
    <col min="6658" max="6658" width="6.5703125" style="363" customWidth="1"/>
    <col min="6659" max="6659" width="6.85546875" style="363" customWidth="1"/>
    <col min="6660" max="6660" width="5" style="363" customWidth="1"/>
    <col min="6661" max="6661" width="6.42578125" style="363" customWidth="1"/>
    <col min="6662" max="6662" width="6.5703125" style="363" customWidth="1"/>
    <col min="6663" max="6663" width="4.7109375" style="363" customWidth="1"/>
    <col min="6664" max="6664" width="6.5703125" style="363" customWidth="1"/>
    <col min="6665" max="6665" width="7.140625" style="363" customWidth="1"/>
    <col min="6666" max="6666" width="4.42578125" style="363" customWidth="1"/>
    <col min="6667" max="6667" width="6.85546875" style="363" customWidth="1"/>
    <col min="6668" max="6668" width="6.7109375" style="363" customWidth="1"/>
    <col min="6669" max="6669" width="4.85546875" style="363" customWidth="1"/>
    <col min="6670" max="6670" width="7.140625" style="363" customWidth="1"/>
    <col min="6671" max="6671" width="7" style="363" customWidth="1"/>
    <col min="6672" max="6672" width="4.5703125" style="363" customWidth="1"/>
    <col min="6673" max="6673" width="7.140625" style="363" customWidth="1"/>
    <col min="6674" max="6674" width="7" style="363" customWidth="1"/>
    <col min="6675" max="6675" width="5.28515625" style="363" customWidth="1"/>
    <col min="6676" max="6717" width="10" style="363" customWidth="1"/>
    <col min="6718" max="6912" width="9.140625" style="363"/>
    <col min="6913" max="6913" width="38.85546875" style="363" customWidth="1"/>
    <col min="6914" max="6914" width="6.5703125" style="363" customWidth="1"/>
    <col min="6915" max="6915" width="6.85546875" style="363" customWidth="1"/>
    <col min="6916" max="6916" width="5" style="363" customWidth="1"/>
    <col min="6917" max="6917" width="6.42578125" style="363" customWidth="1"/>
    <col min="6918" max="6918" width="6.5703125" style="363" customWidth="1"/>
    <col min="6919" max="6919" width="4.7109375" style="363" customWidth="1"/>
    <col min="6920" max="6920" width="6.5703125" style="363" customWidth="1"/>
    <col min="6921" max="6921" width="7.140625" style="363" customWidth="1"/>
    <col min="6922" max="6922" width="4.42578125" style="363" customWidth="1"/>
    <col min="6923" max="6923" width="6.85546875" style="363" customWidth="1"/>
    <col min="6924" max="6924" width="6.7109375" style="363" customWidth="1"/>
    <col min="6925" max="6925" width="4.85546875" style="363" customWidth="1"/>
    <col min="6926" max="6926" width="7.140625" style="363" customWidth="1"/>
    <col min="6927" max="6927" width="7" style="363" customWidth="1"/>
    <col min="6928" max="6928" width="4.5703125" style="363" customWidth="1"/>
    <col min="6929" max="6929" width="7.140625" style="363" customWidth="1"/>
    <col min="6930" max="6930" width="7" style="363" customWidth="1"/>
    <col min="6931" max="6931" width="5.28515625" style="363" customWidth="1"/>
    <col min="6932" max="6973" width="10" style="363" customWidth="1"/>
    <col min="6974" max="7168" width="9.140625" style="363"/>
    <col min="7169" max="7169" width="38.85546875" style="363" customWidth="1"/>
    <col min="7170" max="7170" width="6.5703125" style="363" customWidth="1"/>
    <col min="7171" max="7171" width="6.85546875" style="363" customWidth="1"/>
    <col min="7172" max="7172" width="5" style="363" customWidth="1"/>
    <col min="7173" max="7173" width="6.42578125" style="363" customWidth="1"/>
    <col min="7174" max="7174" width="6.5703125" style="363" customWidth="1"/>
    <col min="7175" max="7175" width="4.7109375" style="363" customWidth="1"/>
    <col min="7176" max="7176" width="6.5703125" style="363" customWidth="1"/>
    <col min="7177" max="7177" width="7.140625" style="363" customWidth="1"/>
    <col min="7178" max="7178" width="4.42578125" style="363" customWidth="1"/>
    <col min="7179" max="7179" width="6.85546875" style="363" customWidth="1"/>
    <col min="7180" max="7180" width="6.7109375" style="363" customWidth="1"/>
    <col min="7181" max="7181" width="4.85546875" style="363" customWidth="1"/>
    <col min="7182" max="7182" width="7.140625" style="363" customWidth="1"/>
    <col min="7183" max="7183" width="7" style="363" customWidth="1"/>
    <col min="7184" max="7184" width="4.5703125" style="363" customWidth="1"/>
    <col min="7185" max="7185" width="7.140625" style="363" customWidth="1"/>
    <col min="7186" max="7186" width="7" style="363" customWidth="1"/>
    <col min="7187" max="7187" width="5.28515625" style="363" customWidth="1"/>
    <col min="7188" max="7229" width="10" style="363" customWidth="1"/>
    <col min="7230" max="7424" width="9.140625" style="363"/>
    <col min="7425" max="7425" width="38.85546875" style="363" customWidth="1"/>
    <col min="7426" max="7426" width="6.5703125" style="363" customWidth="1"/>
    <col min="7427" max="7427" width="6.85546875" style="363" customWidth="1"/>
    <col min="7428" max="7428" width="5" style="363" customWidth="1"/>
    <col min="7429" max="7429" width="6.42578125" style="363" customWidth="1"/>
    <col min="7430" max="7430" width="6.5703125" style="363" customWidth="1"/>
    <col min="7431" max="7431" width="4.7109375" style="363" customWidth="1"/>
    <col min="7432" max="7432" width="6.5703125" style="363" customWidth="1"/>
    <col min="7433" max="7433" width="7.140625" style="363" customWidth="1"/>
    <col min="7434" max="7434" width="4.42578125" style="363" customWidth="1"/>
    <col min="7435" max="7435" width="6.85546875" style="363" customWidth="1"/>
    <col min="7436" max="7436" width="6.7109375" style="363" customWidth="1"/>
    <col min="7437" max="7437" width="4.85546875" style="363" customWidth="1"/>
    <col min="7438" max="7438" width="7.140625" style="363" customWidth="1"/>
    <col min="7439" max="7439" width="7" style="363" customWidth="1"/>
    <col min="7440" max="7440" width="4.5703125" style="363" customWidth="1"/>
    <col min="7441" max="7441" width="7.140625" style="363" customWidth="1"/>
    <col min="7442" max="7442" width="7" style="363" customWidth="1"/>
    <col min="7443" max="7443" width="5.28515625" style="363" customWidth="1"/>
    <col min="7444" max="7485" width="10" style="363" customWidth="1"/>
    <col min="7486" max="7680" width="9.140625" style="363"/>
    <col min="7681" max="7681" width="38.85546875" style="363" customWidth="1"/>
    <col min="7682" max="7682" width="6.5703125" style="363" customWidth="1"/>
    <col min="7683" max="7683" width="6.85546875" style="363" customWidth="1"/>
    <col min="7684" max="7684" width="5" style="363" customWidth="1"/>
    <col min="7685" max="7685" width="6.42578125" style="363" customWidth="1"/>
    <col min="7686" max="7686" width="6.5703125" style="363" customWidth="1"/>
    <col min="7687" max="7687" width="4.7109375" style="363" customWidth="1"/>
    <col min="7688" max="7688" width="6.5703125" style="363" customWidth="1"/>
    <col min="7689" max="7689" width="7.140625" style="363" customWidth="1"/>
    <col min="7690" max="7690" width="4.42578125" style="363" customWidth="1"/>
    <col min="7691" max="7691" width="6.85546875" style="363" customWidth="1"/>
    <col min="7692" max="7692" width="6.7109375" style="363" customWidth="1"/>
    <col min="7693" max="7693" width="4.85546875" style="363" customWidth="1"/>
    <col min="7694" max="7694" width="7.140625" style="363" customWidth="1"/>
    <col min="7695" max="7695" width="7" style="363" customWidth="1"/>
    <col min="7696" max="7696" width="4.5703125" style="363" customWidth="1"/>
    <col min="7697" max="7697" width="7.140625" style="363" customWidth="1"/>
    <col min="7698" max="7698" width="7" style="363" customWidth="1"/>
    <col min="7699" max="7699" width="5.28515625" style="363" customWidth="1"/>
    <col min="7700" max="7741" width="10" style="363" customWidth="1"/>
    <col min="7742" max="7936" width="9.140625" style="363"/>
    <col min="7937" max="7937" width="38.85546875" style="363" customWidth="1"/>
    <col min="7938" max="7938" width="6.5703125" style="363" customWidth="1"/>
    <col min="7939" max="7939" width="6.85546875" style="363" customWidth="1"/>
    <col min="7940" max="7940" width="5" style="363" customWidth="1"/>
    <col min="7941" max="7941" width="6.42578125" style="363" customWidth="1"/>
    <col min="7942" max="7942" width="6.5703125" style="363" customWidth="1"/>
    <col min="7943" max="7943" width="4.7109375" style="363" customWidth="1"/>
    <col min="7944" max="7944" width="6.5703125" style="363" customWidth="1"/>
    <col min="7945" max="7945" width="7.140625" style="363" customWidth="1"/>
    <col min="7946" max="7946" width="4.42578125" style="363" customWidth="1"/>
    <col min="7947" max="7947" width="6.85546875" style="363" customWidth="1"/>
    <col min="7948" max="7948" width="6.7109375" style="363" customWidth="1"/>
    <col min="7949" max="7949" width="4.85546875" style="363" customWidth="1"/>
    <col min="7950" max="7950" width="7.140625" style="363" customWidth="1"/>
    <col min="7951" max="7951" width="7" style="363" customWidth="1"/>
    <col min="7952" max="7952" width="4.5703125" style="363" customWidth="1"/>
    <col min="7953" max="7953" width="7.140625" style="363" customWidth="1"/>
    <col min="7954" max="7954" width="7" style="363" customWidth="1"/>
    <col min="7955" max="7955" width="5.28515625" style="363" customWidth="1"/>
    <col min="7956" max="7997" width="10" style="363" customWidth="1"/>
    <col min="7998" max="8192" width="9.140625" style="363"/>
    <col min="8193" max="8193" width="38.85546875" style="363" customWidth="1"/>
    <col min="8194" max="8194" width="6.5703125" style="363" customWidth="1"/>
    <col min="8195" max="8195" width="6.85546875" style="363" customWidth="1"/>
    <col min="8196" max="8196" width="5" style="363" customWidth="1"/>
    <col min="8197" max="8197" width="6.42578125" style="363" customWidth="1"/>
    <col min="8198" max="8198" width="6.5703125" style="363" customWidth="1"/>
    <col min="8199" max="8199" width="4.7109375" style="363" customWidth="1"/>
    <col min="8200" max="8200" width="6.5703125" style="363" customWidth="1"/>
    <col min="8201" max="8201" width="7.140625" style="363" customWidth="1"/>
    <col min="8202" max="8202" width="4.42578125" style="363" customWidth="1"/>
    <col min="8203" max="8203" width="6.85546875" style="363" customWidth="1"/>
    <col min="8204" max="8204" width="6.7109375" style="363" customWidth="1"/>
    <col min="8205" max="8205" width="4.85546875" style="363" customWidth="1"/>
    <col min="8206" max="8206" width="7.140625" style="363" customWidth="1"/>
    <col min="8207" max="8207" width="7" style="363" customWidth="1"/>
    <col min="8208" max="8208" width="4.5703125" style="363" customWidth="1"/>
    <col min="8209" max="8209" width="7.140625" style="363" customWidth="1"/>
    <col min="8210" max="8210" width="7" style="363" customWidth="1"/>
    <col min="8211" max="8211" width="5.28515625" style="363" customWidth="1"/>
    <col min="8212" max="8253" width="10" style="363" customWidth="1"/>
    <col min="8254" max="8448" width="9.140625" style="363"/>
    <col min="8449" max="8449" width="38.85546875" style="363" customWidth="1"/>
    <col min="8450" max="8450" width="6.5703125" style="363" customWidth="1"/>
    <col min="8451" max="8451" width="6.85546875" style="363" customWidth="1"/>
    <col min="8452" max="8452" width="5" style="363" customWidth="1"/>
    <col min="8453" max="8453" width="6.42578125" style="363" customWidth="1"/>
    <col min="8454" max="8454" width="6.5703125" style="363" customWidth="1"/>
    <col min="8455" max="8455" width="4.7109375" style="363" customWidth="1"/>
    <col min="8456" max="8456" width="6.5703125" style="363" customWidth="1"/>
    <col min="8457" max="8457" width="7.140625" style="363" customWidth="1"/>
    <col min="8458" max="8458" width="4.42578125" style="363" customWidth="1"/>
    <col min="8459" max="8459" width="6.85546875" style="363" customWidth="1"/>
    <col min="8460" max="8460" width="6.7109375" style="363" customWidth="1"/>
    <col min="8461" max="8461" width="4.85546875" style="363" customWidth="1"/>
    <col min="8462" max="8462" width="7.140625" style="363" customWidth="1"/>
    <col min="8463" max="8463" width="7" style="363" customWidth="1"/>
    <col min="8464" max="8464" width="4.5703125" style="363" customWidth="1"/>
    <col min="8465" max="8465" width="7.140625" style="363" customWidth="1"/>
    <col min="8466" max="8466" width="7" style="363" customWidth="1"/>
    <col min="8467" max="8467" width="5.28515625" style="363" customWidth="1"/>
    <col min="8468" max="8509" width="10" style="363" customWidth="1"/>
    <col min="8510" max="8704" width="9.140625" style="363"/>
    <col min="8705" max="8705" width="38.85546875" style="363" customWidth="1"/>
    <col min="8706" max="8706" width="6.5703125" style="363" customWidth="1"/>
    <col min="8707" max="8707" width="6.85546875" style="363" customWidth="1"/>
    <col min="8708" max="8708" width="5" style="363" customWidth="1"/>
    <col min="8709" max="8709" width="6.42578125" style="363" customWidth="1"/>
    <col min="8710" max="8710" width="6.5703125" style="363" customWidth="1"/>
    <col min="8711" max="8711" width="4.7109375" style="363" customWidth="1"/>
    <col min="8712" max="8712" width="6.5703125" style="363" customWidth="1"/>
    <col min="8713" max="8713" width="7.140625" style="363" customWidth="1"/>
    <col min="8714" max="8714" width="4.42578125" style="363" customWidth="1"/>
    <col min="8715" max="8715" width="6.85546875" style="363" customWidth="1"/>
    <col min="8716" max="8716" width="6.7109375" style="363" customWidth="1"/>
    <col min="8717" max="8717" width="4.85546875" style="363" customWidth="1"/>
    <col min="8718" max="8718" width="7.140625" style="363" customWidth="1"/>
    <col min="8719" max="8719" width="7" style="363" customWidth="1"/>
    <col min="8720" max="8720" width="4.5703125" style="363" customWidth="1"/>
    <col min="8721" max="8721" width="7.140625" style="363" customWidth="1"/>
    <col min="8722" max="8722" width="7" style="363" customWidth="1"/>
    <col min="8723" max="8723" width="5.28515625" style="363" customWidth="1"/>
    <col min="8724" max="8765" width="10" style="363" customWidth="1"/>
    <col min="8766" max="8960" width="9.140625" style="363"/>
    <col min="8961" max="8961" width="38.85546875" style="363" customWidth="1"/>
    <col min="8962" max="8962" width="6.5703125" style="363" customWidth="1"/>
    <col min="8963" max="8963" width="6.85546875" style="363" customWidth="1"/>
    <col min="8964" max="8964" width="5" style="363" customWidth="1"/>
    <col min="8965" max="8965" width="6.42578125" style="363" customWidth="1"/>
    <col min="8966" max="8966" width="6.5703125" style="363" customWidth="1"/>
    <col min="8967" max="8967" width="4.7109375" style="363" customWidth="1"/>
    <col min="8968" max="8968" width="6.5703125" style="363" customWidth="1"/>
    <col min="8969" max="8969" width="7.140625" style="363" customWidth="1"/>
    <col min="8970" max="8970" width="4.42578125" style="363" customWidth="1"/>
    <col min="8971" max="8971" width="6.85546875" style="363" customWidth="1"/>
    <col min="8972" max="8972" width="6.7109375" style="363" customWidth="1"/>
    <col min="8973" max="8973" width="4.85546875" style="363" customWidth="1"/>
    <col min="8974" max="8974" width="7.140625" style="363" customWidth="1"/>
    <col min="8975" max="8975" width="7" style="363" customWidth="1"/>
    <col min="8976" max="8976" width="4.5703125" style="363" customWidth="1"/>
    <col min="8977" max="8977" width="7.140625" style="363" customWidth="1"/>
    <col min="8978" max="8978" width="7" style="363" customWidth="1"/>
    <col min="8979" max="8979" width="5.28515625" style="363" customWidth="1"/>
    <col min="8980" max="9021" width="10" style="363" customWidth="1"/>
    <col min="9022" max="9216" width="9.140625" style="363"/>
    <col min="9217" max="9217" width="38.85546875" style="363" customWidth="1"/>
    <col min="9218" max="9218" width="6.5703125" style="363" customWidth="1"/>
    <col min="9219" max="9219" width="6.85546875" style="363" customWidth="1"/>
    <col min="9220" max="9220" width="5" style="363" customWidth="1"/>
    <col min="9221" max="9221" width="6.42578125" style="363" customWidth="1"/>
    <col min="9222" max="9222" width="6.5703125" style="363" customWidth="1"/>
    <col min="9223" max="9223" width="4.7109375" style="363" customWidth="1"/>
    <col min="9224" max="9224" width="6.5703125" style="363" customWidth="1"/>
    <col min="9225" max="9225" width="7.140625" style="363" customWidth="1"/>
    <col min="9226" max="9226" width="4.42578125" style="363" customWidth="1"/>
    <col min="9227" max="9227" width="6.85546875" style="363" customWidth="1"/>
    <col min="9228" max="9228" width="6.7109375" style="363" customWidth="1"/>
    <col min="9229" max="9229" width="4.85546875" style="363" customWidth="1"/>
    <col min="9230" max="9230" width="7.140625" style="363" customWidth="1"/>
    <col min="9231" max="9231" width="7" style="363" customWidth="1"/>
    <col min="9232" max="9232" width="4.5703125" style="363" customWidth="1"/>
    <col min="9233" max="9233" width="7.140625" style="363" customWidth="1"/>
    <col min="9234" max="9234" width="7" style="363" customWidth="1"/>
    <col min="9235" max="9235" width="5.28515625" style="363" customWidth="1"/>
    <col min="9236" max="9277" width="10" style="363" customWidth="1"/>
    <col min="9278" max="9472" width="9.140625" style="363"/>
    <col min="9473" max="9473" width="38.85546875" style="363" customWidth="1"/>
    <col min="9474" max="9474" width="6.5703125" style="363" customWidth="1"/>
    <col min="9475" max="9475" width="6.85546875" style="363" customWidth="1"/>
    <col min="9476" max="9476" width="5" style="363" customWidth="1"/>
    <col min="9477" max="9477" width="6.42578125" style="363" customWidth="1"/>
    <col min="9478" max="9478" width="6.5703125" style="363" customWidth="1"/>
    <col min="9479" max="9479" width="4.7109375" style="363" customWidth="1"/>
    <col min="9480" max="9480" width="6.5703125" style="363" customWidth="1"/>
    <col min="9481" max="9481" width="7.140625" style="363" customWidth="1"/>
    <col min="9482" max="9482" width="4.42578125" style="363" customWidth="1"/>
    <col min="9483" max="9483" width="6.85546875" style="363" customWidth="1"/>
    <col min="9484" max="9484" width="6.7109375" style="363" customWidth="1"/>
    <col min="9485" max="9485" width="4.85546875" style="363" customWidth="1"/>
    <col min="9486" max="9486" width="7.140625" style="363" customWidth="1"/>
    <col min="9487" max="9487" width="7" style="363" customWidth="1"/>
    <col min="9488" max="9488" width="4.5703125" style="363" customWidth="1"/>
    <col min="9489" max="9489" width="7.140625" style="363" customWidth="1"/>
    <col min="9490" max="9490" width="7" style="363" customWidth="1"/>
    <col min="9491" max="9491" width="5.28515625" style="363" customWidth="1"/>
    <col min="9492" max="9533" width="10" style="363" customWidth="1"/>
    <col min="9534" max="9728" width="9.140625" style="363"/>
    <col min="9729" max="9729" width="38.85546875" style="363" customWidth="1"/>
    <col min="9730" max="9730" width="6.5703125" style="363" customWidth="1"/>
    <col min="9731" max="9731" width="6.85546875" style="363" customWidth="1"/>
    <col min="9732" max="9732" width="5" style="363" customWidth="1"/>
    <col min="9733" max="9733" width="6.42578125" style="363" customWidth="1"/>
    <col min="9734" max="9734" width="6.5703125" style="363" customWidth="1"/>
    <col min="9735" max="9735" width="4.7109375" style="363" customWidth="1"/>
    <col min="9736" max="9736" width="6.5703125" style="363" customWidth="1"/>
    <col min="9737" max="9737" width="7.140625" style="363" customWidth="1"/>
    <col min="9738" max="9738" width="4.42578125" style="363" customWidth="1"/>
    <col min="9739" max="9739" width="6.85546875" style="363" customWidth="1"/>
    <col min="9740" max="9740" width="6.7109375" style="363" customWidth="1"/>
    <col min="9741" max="9741" width="4.85546875" style="363" customWidth="1"/>
    <col min="9742" max="9742" width="7.140625" style="363" customWidth="1"/>
    <col min="9743" max="9743" width="7" style="363" customWidth="1"/>
    <col min="9744" max="9744" width="4.5703125" style="363" customWidth="1"/>
    <col min="9745" max="9745" width="7.140625" style="363" customWidth="1"/>
    <col min="9746" max="9746" width="7" style="363" customWidth="1"/>
    <col min="9747" max="9747" width="5.28515625" style="363" customWidth="1"/>
    <col min="9748" max="9789" width="10" style="363" customWidth="1"/>
    <col min="9790" max="9984" width="9.140625" style="363"/>
    <col min="9985" max="9985" width="38.85546875" style="363" customWidth="1"/>
    <col min="9986" max="9986" width="6.5703125" style="363" customWidth="1"/>
    <col min="9987" max="9987" width="6.85546875" style="363" customWidth="1"/>
    <col min="9988" max="9988" width="5" style="363" customWidth="1"/>
    <col min="9989" max="9989" width="6.42578125" style="363" customWidth="1"/>
    <col min="9990" max="9990" width="6.5703125" style="363" customWidth="1"/>
    <col min="9991" max="9991" width="4.7109375" style="363" customWidth="1"/>
    <col min="9992" max="9992" width="6.5703125" style="363" customWidth="1"/>
    <col min="9993" max="9993" width="7.140625" style="363" customWidth="1"/>
    <col min="9994" max="9994" width="4.42578125" style="363" customWidth="1"/>
    <col min="9995" max="9995" width="6.85546875" style="363" customWidth="1"/>
    <col min="9996" max="9996" width="6.7109375" style="363" customWidth="1"/>
    <col min="9997" max="9997" width="4.85546875" style="363" customWidth="1"/>
    <col min="9998" max="9998" width="7.140625" style="363" customWidth="1"/>
    <col min="9999" max="9999" width="7" style="363" customWidth="1"/>
    <col min="10000" max="10000" width="4.5703125" style="363" customWidth="1"/>
    <col min="10001" max="10001" width="7.140625" style="363" customWidth="1"/>
    <col min="10002" max="10002" width="7" style="363" customWidth="1"/>
    <col min="10003" max="10003" width="5.28515625" style="363" customWidth="1"/>
    <col min="10004" max="10045" width="10" style="363" customWidth="1"/>
    <col min="10046" max="10240" width="9.140625" style="363"/>
    <col min="10241" max="10241" width="38.85546875" style="363" customWidth="1"/>
    <col min="10242" max="10242" width="6.5703125" style="363" customWidth="1"/>
    <col min="10243" max="10243" width="6.85546875" style="363" customWidth="1"/>
    <col min="10244" max="10244" width="5" style="363" customWidth="1"/>
    <col min="10245" max="10245" width="6.42578125" style="363" customWidth="1"/>
    <col min="10246" max="10246" width="6.5703125" style="363" customWidth="1"/>
    <col min="10247" max="10247" width="4.7109375" style="363" customWidth="1"/>
    <col min="10248" max="10248" width="6.5703125" style="363" customWidth="1"/>
    <col min="10249" max="10249" width="7.140625" style="363" customWidth="1"/>
    <col min="10250" max="10250" width="4.42578125" style="363" customWidth="1"/>
    <col min="10251" max="10251" width="6.85546875" style="363" customWidth="1"/>
    <col min="10252" max="10252" width="6.7109375" style="363" customWidth="1"/>
    <col min="10253" max="10253" width="4.85546875" style="363" customWidth="1"/>
    <col min="10254" max="10254" width="7.140625" style="363" customWidth="1"/>
    <col min="10255" max="10255" width="7" style="363" customWidth="1"/>
    <col min="10256" max="10256" width="4.5703125" style="363" customWidth="1"/>
    <col min="10257" max="10257" width="7.140625" style="363" customWidth="1"/>
    <col min="10258" max="10258" width="7" style="363" customWidth="1"/>
    <col min="10259" max="10259" width="5.28515625" style="363" customWidth="1"/>
    <col min="10260" max="10301" width="10" style="363" customWidth="1"/>
    <col min="10302" max="10496" width="9.140625" style="363"/>
    <col min="10497" max="10497" width="38.85546875" style="363" customWidth="1"/>
    <col min="10498" max="10498" width="6.5703125" style="363" customWidth="1"/>
    <col min="10499" max="10499" width="6.85546875" style="363" customWidth="1"/>
    <col min="10500" max="10500" width="5" style="363" customWidth="1"/>
    <col min="10501" max="10501" width="6.42578125" style="363" customWidth="1"/>
    <col min="10502" max="10502" width="6.5703125" style="363" customWidth="1"/>
    <col min="10503" max="10503" width="4.7109375" style="363" customWidth="1"/>
    <col min="10504" max="10504" width="6.5703125" style="363" customWidth="1"/>
    <col min="10505" max="10505" width="7.140625" style="363" customWidth="1"/>
    <col min="10506" max="10506" width="4.42578125" style="363" customWidth="1"/>
    <col min="10507" max="10507" width="6.85546875" style="363" customWidth="1"/>
    <col min="10508" max="10508" width="6.7109375" style="363" customWidth="1"/>
    <col min="10509" max="10509" width="4.85546875" style="363" customWidth="1"/>
    <col min="10510" max="10510" width="7.140625" style="363" customWidth="1"/>
    <col min="10511" max="10511" width="7" style="363" customWidth="1"/>
    <col min="10512" max="10512" width="4.5703125" style="363" customWidth="1"/>
    <col min="10513" max="10513" width="7.140625" style="363" customWidth="1"/>
    <col min="10514" max="10514" width="7" style="363" customWidth="1"/>
    <col min="10515" max="10515" width="5.28515625" style="363" customWidth="1"/>
    <col min="10516" max="10557" width="10" style="363" customWidth="1"/>
    <col min="10558" max="10752" width="9.140625" style="363"/>
    <col min="10753" max="10753" width="38.85546875" style="363" customWidth="1"/>
    <col min="10754" max="10754" width="6.5703125" style="363" customWidth="1"/>
    <col min="10755" max="10755" width="6.85546875" style="363" customWidth="1"/>
    <col min="10756" max="10756" width="5" style="363" customWidth="1"/>
    <col min="10757" max="10757" width="6.42578125" style="363" customWidth="1"/>
    <col min="10758" max="10758" width="6.5703125" style="363" customWidth="1"/>
    <col min="10759" max="10759" width="4.7109375" style="363" customWidth="1"/>
    <col min="10760" max="10760" width="6.5703125" style="363" customWidth="1"/>
    <col min="10761" max="10761" width="7.140625" style="363" customWidth="1"/>
    <col min="10762" max="10762" width="4.42578125" style="363" customWidth="1"/>
    <col min="10763" max="10763" width="6.85546875" style="363" customWidth="1"/>
    <col min="10764" max="10764" width="6.7109375" style="363" customWidth="1"/>
    <col min="10765" max="10765" width="4.85546875" style="363" customWidth="1"/>
    <col min="10766" max="10766" width="7.140625" style="363" customWidth="1"/>
    <col min="10767" max="10767" width="7" style="363" customWidth="1"/>
    <col min="10768" max="10768" width="4.5703125" style="363" customWidth="1"/>
    <col min="10769" max="10769" width="7.140625" style="363" customWidth="1"/>
    <col min="10770" max="10770" width="7" style="363" customWidth="1"/>
    <col min="10771" max="10771" width="5.28515625" style="363" customWidth="1"/>
    <col min="10772" max="10813" width="10" style="363" customWidth="1"/>
    <col min="10814" max="11008" width="9.140625" style="363"/>
    <col min="11009" max="11009" width="38.85546875" style="363" customWidth="1"/>
    <col min="11010" max="11010" width="6.5703125" style="363" customWidth="1"/>
    <col min="11011" max="11011" width="6.85546875" style="363" customWidth="1"/>
    <col min="11012" max="11012" width="5" style="363" customWidth="1"/>
    <col min="11013" max="11013" width="6.42578125" style="363" customWidth="1"/>
    <col min="11014" max="11014" width="6.5703125" style="363" customWidth="1"/>
    <col min="11015" max="11015" width="4.7109375" style="363" customWidth="1"/>
    <col min="11016" max="11016" width="6.5703125" style="363" customWidth="1"/>
    <col min="11017" max="11017" width="7.140625" style="363" customWidth="1"/>
    <col min="11018" max="11018" width="4.42578125" style="363" customWidth="1"/>
    <col min="11019" max="11019" width="6.85546875" style="363" customWidth="1"/>
    <col min="11020" max="11020" width="6.7109375" style="363" customWidth="1"/>
    <col min="11021" max="11021" width="4.85546875" style="363" customWidth="1"/>
    <col min="11022" max="11022" width="7.140625" style="363" customWidth="1"/>
    <col min="11023" max="11023" width="7" style="363" customWidth="1"/>
    <col min="11024" max="11024" width="4.5703125" style="363" customWidth="1"/>
    <col min="11025" max="11025" width="7.140625" style="363" customWidth="1"/>
    <col min="11026" max="11026" width="7" style="363" customWidth="1"/>
    <col min="11027" max="11027" width="5.28515625" style="363" customWidth="1"/>
    <col min="11028" max="11069" width="10" style="363" customWidth="1"/>
    <col min="11070" max="11264" width="9.140625" style="363"/>
    <col min="11265" max="11265" width="38.85546875" style="363" customWidth="1"/>
    <col min="11266" max="11266" width="6.5703125" style="363" customWidth="1"/>
    <col min="11267" max="11267" width="6.85546875" style="363" customWidth="1"/>
    <col min="11268" max="11268" width="5" style="363" customWidth="1"/>
    <col min="11269" max="11269" width="6.42578125" style="363" customWidth="1"/>
    <col min="11270" max="11270" width="6.5703125" style="363" customWidth="1"/>
    <col min="11271" max="11271" width="4.7109375" style="363" customWidth="1"/>
    <col min="11272" max="11272" width="6.5703125" style="363" customWidth="1"/>
    <col min="11273" max="11273" width="7.140625" style="363" customWidth="1"/>
    <col min="11274" max="11274" width="4.42578125" style="363" customWidth="1"/>
    <col min="11275" max="11275" width="6.85546875" style="363" customWidth="1"/>
    <col min="11276" max="11276" width="6.7109375" style="363" customWidth="1"/>
    <col min="11277" max="11277" width="4.85546875" style="363" customWidth="1"/>
    <col min="11278" max="11278" width="7.140625" style="363" customWidth="1"/>
    <col min="11279" max="11279" width="7" style="363" customWidth="1"/>
    <col min="11280" max="11280" width="4.5703125" style="363" customWidth="1"/>
    <col min="11281" max="11281" width="7.140625" style="363" customWidth="1"/>
    <col min="11282" max="11282" width="7" style="363" customWidth="1"/>
    <col min="11283" max="11283" width="5.28515625" style="363" customWidth="1"/>
    <col min="11284" max="11325" width="10" style="363" customWidth="1"/>
    <col min="11326" max="11520" width="9.140625" style="363"/>
    <col min="11521" max="11521" width="38.85546875" style="363" customWidth="1"/>
    <col min="11522" max="11522" width="6.5703125" style="363" customWidth="1"/>
    <col min="11523" max="11523" width="6.85546875" style="363" customWidth="1"/>
    <col min="11524" max="11524" width="5" style="363" customWidth="1"/>
    <col min="11525" max="11525" width="6.42578125" style="363" customWidth="1"/>
    <col min="11526" max="11526" width="6.5703125" style="363" customWidth="1"/>
    <col min="11527" max="11527" width="4.7109375" style="363" customWidth="1"/>
    <col min="11528" max="11528" width="6.5703125" style="363" customWidth="1"/>
    <col min="11529" max="11529" width="7.140625" style="363" customWidth="1"/>
    <col min="11530" max="11530" width="4.42578125" style="363" customWidth="1"/>
    <col min="11531" max="11531" width="6.85546875" style="363" customWidth="1"/>
    <col min="11532" max="11532" width="6.7109375" style="363" customWidth="1"/>
    <col min="11533" max="11533" width="4.85546875" style="363" customWidth="1"/>
    <col min="11534" max="11534" width="7.140625" style="363" customWidth="1"/>
    <col min="11535" max="11535" width="7" style="363" customWidth="1"/>
    <col min="11536" max="11536" width="4.5703125" style="363" customWidth="1"/>
    <col min="11537" max="11537" width="7.140625" style="363" customWidth="1"/>
    <col min="11538" max="11538" width="7" style="363" customWidth="1"/>
    <col min="11539" max="11539" width="5.28515625" style="363" customWidth="1"/>
    <col min="11540" max="11581" width="10" style="363" customWidth="1"/>
    <col min="11582" max="11776" width="9.140625" style="363"/>
    <col min="11777" max="11777" width="38.85546875" style="363" customWidth="1"/>
    <col min="11778" max="11778" width="6.5703125" style="363" customWidth="1"/>
    <col min="11779" max="11779" width="6.85546875" style="363" customWidth="1"/>
    <col min="11780" max="11780" width="5" style="363" customWidth="1"/>
    <col min="11781" max="11781" width="6.42578125" style="363" customWidth="1"/>
    <col min="11782" max="11782" width="6.5703125" style="363" customWidth="1"/>
    <col min="11783" max="11783" width="4.7109375" style="363" customWidth="1"/>
    <col min="11784" max="11784" width="6.5703125" style="363" customWidth="1"/>
    <col min="11785" max="11785" width="7.140625" style="363" customWidth="1"/>
    <col min="11786" max="11786" width="4.42578125" style="363" customWidth="1"/>
    <col min="11787" max="11787" width="6.85546875" style="363" customWidth="1"/>
    <col min="11788" max="11788" width="6.7109375" style="363" customWidth="1"/>
    <col min="11789" max="11789" width="4.85546875" style="363" customWidth="1"/>
    <col min="11790" max="11790" width="7.140625" style="363" customWidth="1"/>
    <col min="11791" max="11791" width="7" style="363" customWidth="1"/>
    <col min="11792" max="11792" width="4.5703125" style="363" customWidth="1"/>
    <col min="11793" max="11793" width="7.140625" style="363" customWidth="1"/>
    <col min="11794" max="11794" width="7" style="363" customWidth="1"/>
    <col min="11795" max="11795" width="5.28515625" style="363" customWidth="1"/>
    <col min="11796" max="11837" width="10" style="363" customWidth="1"/>
    <col min="11838" max="12032" width="9.140625" style="363"/>
    <col min="12033" max="12033" width="38.85546875" style="363" customWidth="1"/>
    <col min="12034" max="12034" width="6.5703125" style="363" customWidth="1"/>
    <col min="12035" max="12035" width="6.85546875" style="363" customWidth="1"/>
    <col min="12036" max="12036" width="5" style="363" customWidth="1"/>
    <col min="12037" max="12037" width="6.42578125" style="363" customWidth="1"/>
    <col min="12038" max="12038" width="6.5703125" style="363" customWidth="1"/>
    <col min="12039" max="12039" width="4.7109375" style="363" customWidth="1"/>
    <col min="12040" max="12040" width="6.5703125" style="363" customWidth="1"/>
    <col min="12041" max="12041" width="7.140625" style="363" customWidth="1"/>
    <col min="12042" max="12042" width="4.42578125" style="363" customWidth="1"/>
    <col min="12043" max="12043" width="6.85546875" style="363" customWidth="1"/>
    <col min="12044" max="12044" width="6.7109375" style="363" customWidth="1"/>
    <col min="12045" max="12045" width="4.85546875" style="363" customWidth="1"/>
    <col min="12046" max="12046" width="7.140625" style="363" customWidth="1"/>
    <col min="12047" max="12047" width="7" style="363" customWidth="1"/>
    <col min="12048" max="12048" width="4.5703125" style="363" customWidth="1"/>
    <col min="12049" max="12049" width="7.140625" style="363" customWidth="1"/>
    <col min="12050" max="12050" width="7" style="363" customWidth="1"/>
    <col min="12051" max="12051" width="5.28515625" style="363" customWidth="1"/>
    <col min="12052" max="12093" width="10" style="363" customWidth="1"/>
    <col min="12094" max="12288" width="9.140625" style="363"/>
    <col min="12289" max="12289" width="38.85546875" style="363" customWidth="1"/>
    <col min="12290" max="12290" width="6.5703125" style="363" customWidth="1"/>
    <col min="12291" max="12291" width="6.85546875" style="363" customWidth="1"/>
    <col min="12292" max="12292" width="5" style="363" customWidth="1"/>
    <col min="12293" max="12293" width="6.42578125" style="363" customWidth="1"/>
    <col min="12294" max="12294" width="6.5703125" style="363" customWidth="1"/>
    <col min="12295" max="12295" width="4.7109375" style="363" customWidth="1"/>
    <col min="12296" max="12296" width="6.5703125" style="363" customWidth="1"/>
    <col min="12297" max="12297" width="7.140625" style="363" customWidth="1"/>
    <col min="12298" max="12298" width="4.42578125" style="363" customWidth="1"/>
    <col min="12299" max="12299" width="6.85546875" style="363" customWidth="1"/>
    <col min="12300" max="12300" width="6.7109375" style="363" customWidth="1"/>
    <col min="12301" max="12301" width="4.85546875" style="363" customWidth="1"/>
    <col min="12302" max="12302" width="7.140625" style="363" customWidth="1"/>
    <col min="12303" max="12303" width="7" style="363" customWidth="1"/>
    <col min="12304" max="12304" width="4.5703125" style="363" customWidth="1"/>
    <col min="12305" max="12305" width="7.140625" style="363" customWidth="1"/>
    <col min="12306" max="12306" width="7" style="363" customWidth="1"/>
    <col min="12307" max="12307" width="5.28515625" style="363" customWidth="1"/>
    <col min="12308" max="12349" width="10" style="363" customWidth="1"/>
    <col min="12350" max="12544" width="9.140625" style="363"/>
    <col min="12545" max="12545" width="38.85546875" style="363" customWidth="1"/>
    <col min="12546" max="12546" width="6.5703125" style="363" customWidth="1"/>
    <col min="12547" max="12547" width="6.85546875" style="363" customWidth="1"/>
    <col min="12548" max="12548" width="5" style="363" customWidth="1"/>
    <col min="12549" max="12549" width="6.42578125" style="363" customWidth="1"/>
    <col min="12550" max="12550" width="6.5703125" style="363" customWidth="1"/>
    <col min="12551" max="12551" width="4.7109375" style="363" customWidth="1"/>
    <col min="12552" max="12552" width="6.5703125" style="363" customWidth="1"/>
    <col min="12553" max="12553" width="7.140625" style="363" customWidth="1"/>
    <col min="12554" max="12554" width="4.42578125" style="363" customWidth="1"/>
    <col min="12555" max="12555" width="6.85546875" style="363" customWidth="1"/>
    <col min="12556" max="12556" width="6.7109375" style="363" customWidth="1"/>
    <col min="12557" max="12557" width="4.85546875" style="363" customWidth="1"/>
    <col min="12558" max="12558" width="7.140625" style="363" customWidth="1"/>
    <col min="12559" max="12559" width="7" style="363" customWidth="1"/>
    <col min="12560" max="12560" width="4.5703125" style="363" customWidth="1"/>
    <col min="12561" max="12561" width="7.140625" style="363" customWidth="1"/>
    <col min="12562" max="12562" width="7" style="363" customWidth="1"/>
    <col min="12563" max="12563" width="5.28515625" style="363" customWidth="1"/>
    <col min="12564" max="12605" width="10" style="363" customWidth="1"/>
    <col min="12606" max="12800" width="9.140625" style="363"/>
    <col min="12801" max="12801" width="38.85546875" style="363" customWidth="1"/>
    <col min="12802" max="12802" width="6.5703125" style="363" customWidth="1"/>
    <col min="12803" max="12803" width="6.85546875" style="363" customWidth="1"/>
    <col min="12804" max="12804" width="5" style="363" customWidth="1"/>
    <col min="12805" max="12805" width="6.42578125" style="363" customWidth="1"/>
    <col min="12806" max="12806" width="6.5703125" style="363" customWidth="1"/>
    <col min="12807" max="12807" width="4.7109375" style="363" customWidth="1"/>
    <col min="12808" max="12808" width="6.5703125" style="363" customWidth="1"/>
    <col min="12809" max="12809" width="7.140625" style="363" customWidth="1"/>
    <col min="12810" max="12810" width="4.42578125" style="363" customWidth="1"/>
    <col min="12811" max="12811" width="6.85546875" style="363" customWidth="1"/>
    <col min="12812" max="12812" width="6.7109375" style="363" customWidth="1"/>
    <col min="12813" max="12813" width="4.85546875" style="363" customWidth="1"/>
    <col min="12814" max="12814" width="7.140625" style="363" customWidth="1"/>
    <col min="12815" max="12815" width="7" style="363" customWidth="1"/>
    <col min="12816" max="12816" width="4.5703125" style="363" customWidth="1"/>
    <col min="12817" max="12817" width="7.140625" style="363" customWidth="1"/>
    <col min="12818" max="12818" width="7" style="363" customWidth="1"/>
    <col min="12819" max="12819" width="5.28515625" style="363" customWidth="1"/>
    <col min="12820" max="12861" width="10" style="363" customWidth="1"/>
    <col min="12862" max="13056" width="9.140625" style="363"/>
    <col min="13057" max="13057" width="38.85546875" style="363" customWidth="1"/>
    <col min="13058" max="13058" width="6.5703125" style="363" customWidth="1"/>
    <col min="13059" max="13059" width="6.85546875" style="363" customWidth="1"/>
    <col min="13060" max="13060" width="5" style="363" customWidth="1"/>
    <col min="13061" max="13061" width="6.42578125" style="363" customWidth="1"/>
    <col min="13062" max="13062" width="6.5703125" style="363" customWidth="1"/>
    <col min="13063" max="13063" width="4.7109375" style="363" customWidth="1"/>
    <col min="13064" max="13064" width="6.5703125" style="363" customWidth="1"/>
    <col min="13065" max="13065" width="7.140625" style="363" customWidth="1"/>
    <col min="13066" max="13066" width="4.42578125" style="363" customWidth="1"/>
    <col min="13067" max="13067" width="6.85546875" style="363" customWidth="1"/>
    <col min="13068" max="13068" width="6.7109375" style="363" customWidth="1"/>
    <col min="13069" max="13069" width="4.85546875" style="363" customWidth="1"/>
    <col min="13070" max="13070" width="7.140625" style="363" customWidth="1"/>
    <col min="13071" max="13071" width="7" style="363" customWidth="1"/>
    <col min="13072" max="13072" width="4.5703125" style="363" customWidth="1"/>
    <col min="13073" max="13073" width="7.140625" style="363" customWidth="1"/>
    <col min="13074" max="13074" width="7" style="363" customWidth="1"/>
    <col min="13075" max="13075" width="5.28515625" style="363" customWidth="1"/>
    <col min="13076" max="13117" width="10" style="363" customWidth="1"/>
    <col min="13118" max="13312" width="9.140625" style="363"/>
    <col min="13313" max="13313" width="38.85546875" style="363" customWidth="1"/>
    <col min="13314" max="13314" width="6.5703125" style="363" customWidth="1"/>
    <col min="13315" max="13315" width="6.85546875" style="363" customWidth="1"/>
    <col min="13316" max="13316" width="5" style="363" customWidth="1"/>
    <col min="13317" max="13317" width="6.42578125" style="363" customWidth="1"/>
    <col min="13318" max="13318" width="6.5703125" style="363" customWidth="1"/>
    <col min="13319" max="13319" width="4.7109375" style="363" customWidth="1"/>
    <col min="13320" max="13320" width="6.5703125" style="363" customWidth="1"/>
    <col min="13321" max="13321" width="7.140625" style="363" customWidth="1"/>
    <col min="13322" max="13322" width="4.42578125" style="363" customWidth="1"/>
    <col min="13323" max="13323" width="6.85546875" style="363" customWidth="1"/>
    <col min="13324" max="13324" width="6.7109375" style="363" customWidth="1"/>
    <col min="13325" max="13325" width="4.85546875" style="363" customWidth="1"/>
    <col min="13326" max="13326" width="7.140625" style="363" customWidth="1"/>
    <col min="13327" max="13327" width="7" style="363" customWidth="1"/>
    <col min="13328" max="13328" width="4.5703125" style="363" customWidth="1"/>
    <col min="13329" max="13329" width="7.140625" style="363" customWidth="1"/>
    <col min="13330" max="13330" width="7" style="363" customWidth="1"/>
    <col min="13331" max="13331" width="5.28515625" style="363" customWidth="1"/>
    <col min="13332" max="13373" width="10" style="363" customWidth="1"/>
    <col min="13374" max="13568" width="9.140625" style="363"/>
    <col min="13569" max="13569" width="38.85546875" style="363" customWidth="1"/>
    <col min="13570" max="13570" width="6.5703125" style="363" customWidth="1"/>
    <col min="13571" max="13571" width="6.85546875" style="363" customWidth="1"/>
    <col min="13572" max="13572" width="5" style="363" customWidth="1"/>
    <col min="13573" max="13573" width="6.42578125" style="363" customWidth="1"/>
    <col min="13574" max="13574" width="6.5703125" style="363" customWidth="1"/>
    <col min="13575" max="13575" width="4.7109375" style="363" customWidth="1"/>
    <col min="13576" max="13576" width="6.5703125" style="363" customWidth="1"/>
    <col min="13577" max="13577" width="7.140625" style="363" customWidth="1"/>
    <col min="13578" max="13578" width="4.42578125" style="363" customWidth="1"/>
    <col min="13579" max="13579" width="6.85546875" style="363" customWidth="1"/>
    <col min="13580" max="13580" width="6.7109375" style="363" customWidth="1"/>
    <col min="13581" max="13581" width="4.85546875" style="363" customWidth="1"/>
    <col min="13582" max="13582" width="7.140625" style="363" customWidth="1"/>
    <col min="13583" max="13583" width="7" style="363" customWidth="1"/>
    <col min="13584" max="13584" width="4.5703125" style="363" customWidth="1"/>
    <col min="13585" max="13585" width="7.140625" style="363" customWidth="1"/>
    <col min="13586" max="13586" width="7" style="363" customWidth="1"/>
    <col min="13587" max="13587" width="5.28515625" style="363" customWidth="1"/>
    <col min="13588" max="13629" width="10" style="363" customWidth="1"/>
    <col min="13630" max="13824" width="9.140625" style="363"/>
    <col min="13825" max="13825" width="38.85546875" style="363" customWidth="1"/>
    <col min="13826" max="13826" width="6.5703125" style="363" customWidth="1"/>
    <col min="13827" max="13827" width="6.85546875" style="363" customWidth="1"/>
    <col min="13828" max="13828" width="5" style="363" customWidth="1"/>
    <col min="13829" max="13829" width="6.42578125" style="363" customWidth="1"/>
    <col min="13830" max="13830" width="6.5703125" style="363" customWidth="1"/>
    <col min="13831" max="13831" width="4.7109375" style="363" customWidth="1"/>
    <col min="13832" max="13832" width="6.5703125" style="363" customWidth="1"/>
    <col min="13833" max="13833" width="7.140625" style="363" customWidth="1"/>
    <col min="13834" max="13834" width="4.42578125" style="363" customWidth="1"/>
    <col min="13835" max="13835" width="6.85546875" style="363" customWidth="1"/>
    <col min="13836" max="13836" width="6.7109375" style="363" customWidth="1"/>
    <col min="13837" max="13837" width="4.85546875" style="363" customWidth="1"/>
    <col min="13838" max="13838" width="7.140625" style="363" customWidth="1"/>
    <col min="13839" max="13839" width="7" style="363" customWidth="1"/>
    <col min="13840" max="13840" width="4.5703125" style="363" customWidth="1"/>
    <col min="13841" max="13841" width="7.140625" style="363" customWidth="1"/>
    <col min="13842" max="13842" width="7" style="363" customWidth="1"/>
    <col min="13843" max="13843" width="5.28515625" style="363" customWidth="1"/>
    <col min="13844" max="13885" width="10" style="363" customWidth="1"/>
    <col min="13886" max="14080" width="9.140625" style="363"/>
    <col min="14081" max="14081" width="38.85546875" style="363" customWidth="1"/>
    <col min="14082" max="14082" width="6.5703125" style="363" customWidth="1"/>
    <col min="14083" max="14083" width="6.85546875" style="363" customWidth="1"/>
    <col min="14084" max="14084" width="5" style="363" customWidth="1"/>
    <col min="14085" max="14085" width="6.42578125" style="363" customWidth="1"/>
    <col min="14086" max="14086" width="6.5703125" style="363" customWidth="1"/>
    <col min="14087" max="14087" width="4.7109375" style="363" customWidth="1"/>
    <col min="14088" max="14088" width="6.5703125" style="363" customWidth="1"/>
    <col min="14089" max="14089" width="7.140625" style="363" customWidth="1"/>
    <col min="14090" max="14090" width="4.42578125" style="363" customWidth="1"/>
    <col min="14091" max="14091" width="6.85546875" style="363" customWidth="1"/>
    <col min="14092" max="14092" width="6.7109375" style="363" customWidth="1"/>
    <col min="14093" max="14093" width="4.85546875" style="363" customWidth="1"/>
    <col min="14094" max="14094" width="7.140625" style="363" customWidth="1"/>
    <col min="14095" max="14095" width="7" style="363" customWidth="1"/>
    <col min="14096" max="14096" width="4.5703125" style="363" customWidth="1"/>
    <col min="14097" max="14097" width="7.140625" style="363" customWidth="1"/>
    <col min="14098" max="14098" width="7" style="363" customWidth="1"/>
    <col min="14099" max="14099" width="5.28515625" style="363" customWidth="1"/>
    <col min="14100" max="14141" width="10" style="363" customWidth="1"/>
    <col min="14142" max="14336" width="9.140625" style="363"/>
    <col min="14337" max="14337" width="38.85546875" style="363" customWidth="1"/>
    <col min="14338" max="14338" width="6.5703125" style="363" customWidth="1"/>
    <col min="14339" max="14339" width="6.85546875" style="363" customWidth="1"/>
    <col min="14340" max="14340" width="5" style="363" customWidth="1"/>
    <col min="14341" max="14341" width="6.42578125" style="363" customWidth="1"/>
    <col min="14342" max="14342" width="6.5703125" style="363" customWidth="1"/>
    <col min="14343" max="14343" width="4.7109375" style="363" customWidth="1"/>
    <col min="14344" max="14344" width="6.5703125" style="363" customWidth="1"/>
    <col min="14345" max="14345" width="7.140625" style="363" customWidth="1"/>
    <col min="14346" max="14346" width="4.42578125" style="363" customWidth="1"/>
    <col min="14347" max="14347" width="6.85546875" style="363" customWidth="1"/>
    <col min="14348" max="14348" width="6.7109375" style="363" customWidth="1"/>
    <col min="14349" max="14349" width="4.85546875" style="363" customWidth="1"/>
    <col min="14350" max="14350" width="7.140625" style="363" customWidth="1"/>
    <col min="14351" max="14351" width="7" style="363" customWidth="1"/>
    <col min="14352" max="14352" width="4.5703125" style="363" customWidth="1"/>
    <col min="14353" max="14353" width="7.140625" style="363" customWidth="1"/>
    <col min="14354" max="14354" width="7" style="363" customWidth="1"/>
    <col min="14355" max="14355" width="5.28515625" style="363" customWidth="1"/>
    <col min="14356" max="14397" width="10" style="363" customWidth="1"/>
    <col min="14398" max="14592" width="9.140625" style="363"/>
    <col min="14593" max="14593" width="38.85546875" style="363" customWidth="1"/>
    <col min="14594" max="14594" width="6.5703125" style="363" customWidth="1"/>
    <col min="14595" max="14595" width="6.85546875" style="363" customWidth="1"/>
    <col min="14596" max="14596" width="5" style="363" customWidth="1"/>
    <col min="14597" max="14597" width="6.42578125" style="363" customWidth="1"/>
    <col min="14598" max="14598" width="6.5703125" style="363" customWidth="1"/>
    <col min="14599" max="14599" width="4.7109375" style="363" customWidth="1"/>
    <col min="14600" max="14600" width="6.5703125" style="363" customWidth="1"/>
    <col min="14601" max="14601" width="7.140625" style="363" customWidth="1"/>
    <col min="14602" max="14602" width="4.42578125" style="363" customWidth="1"/>
    <col min="14603" max="14603" width="6.85546875" style="363" customWidth="1"/>
    <col min="14604" max="14604" width="6.7109375" style="363" customWidth="1"/>
    <col min="14605" max="14605" width="4.85546875" style="363" customWidth="1"/>
    <col min="14606" max="14606" width="7.140625" style="363" customWidth="1"/>
    <col min="14607" max="14607" width="7" style="363" customWidth="1"/>
    <col min="14608" max="14608" width="4.5703125" style="363" customWidth="1"/>
    <col min="14609" max="14609" width="7.140625" style="363" customWidth="1"/>
    <col min="14610" max="14610" width="7" style="363" customWidth="1"/>
    <col min="14611" max="14611" width="5.28515625" style="363" customWidth="1"/>
    <col min="14612" max="14653" width="10" style="363" customWidth="1"/>
    <col min="14654" max="14848" width="9.140625" style="363"/>
    <col min="14849" max="14849" width="38.85546875" style="363" customWidth="1"/>
    <col min="14850" max="14850" width="6.5703125" style="363" customWidth="1"/>
    <col min="14851" max="14851" width="6.85546875" style="363" customWidth="1"/>
    <col min="14852" max="14852" width="5" style="363" customWidth="1"/>
    <col min="14853" max="14853" width="6.42578125" style="363" customWidth="1"/>
    <col min="14854" max="14854" width="6.5703125" style="363" customWidth="1"/>
    <col min="14855" max="14855" width="4.7109375" style="363" customWidth="1"/>
    <col min="14856" max="14856" width="6.5703125" style="363" customWidth="1"/>
    <col min="14857" max="14857" width="7.140625" style="363" customWidth="1"/>
    <col min="14858" max="14858" width="4.42578125" style="363" customWidth="1"/>
    <col min="14859" max="14859" width="6.85546875" style="363" customWidth="1"/>
    <col min="14860" max="14860" width="6.7109375" style="363" customWidth="1"/>
    <col min="14861" max="14861" width="4.85546875" style="363" customWidth="1"/>
    <col min="14862" max="14862" width="7.140625" style="363" customWidth="1"/>
    <col min="14863" max="14863" width="7" style="363" customWidth="1"/>
    <col min="14864" max="14864" width="4.5703125" style="363" customWidth="1"/>
    <col min="14865" max="14865" width="7.140625" style="363" customWidth="1"/>
    <col min="14866" max="14866" width="7" style="363" customWidth="1"/>
    <col min="14867" max="14867" width="5.28515625" style="363" customWidth="1"/>
    <col min="14868" max="14909" width="10" style="363" customWidth="1"/>
    <col min="14910" max="15104" width="9.140625" style="363"/>
    <col min="15105" max="15105" width="38.85546875" style="363" customWidth="1"/>
    <col min="15106" max="15106" width="6.5703125" style="363" customWidth="1"/>
    <col min="15107" max="15107" width="6.85546875" style="363" customWidth="1"/>
    <col min="15108" max="15108" width="5" style="363" customWidth="1"/>
    <col min="15109" max="15109" width="6.42578125" style="363" customWidth="1"/>
    <col min="15110" max="15110" width="6.5703125" style="363" customWidth="1"/>
    <col min="15111" max="15111" width="4.7109375" style="363" customWidth="1"/>
    <col min="15112" max="15112" width="6.5703125" style="363" customWidth="1"/>
    <col min="15113" max="15113" width="7.140625" style="363" customWidth="1"/>
    <col min="15114" max="15114" width="4.42578125" style="363" customWidth="1"/>
    <col min="15115" max="15115" width="6.85546875" style="363" customWidth="1"/>
    <col min="15116" max="15116" width="6.7109375" style="363" customWidth="1"/>
    <col min="15117" max="15117" width="4.85546875" style="363" customWidth="1"/>
    <col min="15118" max="15118" width="7.140625" style="363" customWidth="1"/>
    <col min="15119" max="15119" width="7" style="363" customWidth="1"/>
    <col min="15120" max="15120" width="4.5703125" style="363" customWidth="1"/>
    <col min="15121" max="15121" width="7.140625" style="363" customWidth="1"/>
    <col min="15122" max="15122" width="7" style="363" customWidth="1"/>
    <col min="15123" max="15123" width="5.28515625" style="363" customWidth="1"/>
    <col min="15124" max="15165" width="10" style="363" customWidth="1"/>
    <col min="15166" max="15360" width="9.140625" style="363"/>
    <col min="15361" max="15361" width="38.85546875" style="363" customWidth="1"/>
    <col min="15362" max="15362" width="6.5703125" style="363" customWidth="1"/>
    <col min="15363" max="15363" width="6.85546875" style="363" customWidth="1"/>
    <col min="15364" max="15364" width="5" style="363" customWidth="1"/>
    <col min="15365" max="15365" width="6.42578125" style="363" customWidth="1"/>
    <col min="15366" max="15366" width="6.5703125" style="363" customWidth="1"/>
    <col min="15367" max="15367" width="4.7109375" style="363" customWidth="1"/>
    <col min="15368" max="15368" width="6.5703125" style="363" customWidth="1"/>
    <col min="15369" max="15369" width="7.140625" style="363" customWidth="1"/>
    <col min="15370" max="15370" width="4.42578125" style="363" customWidth="1"/>
    <col min="15371" max="15371" width="6.85546875" style="363" customWidth="1"/>
    <col min="15372" max="15372" width="6.7109375" style="363" customWidth="1"/>
    <col min="15373" max="15373" width="4.85546875" style="363" customWidth="1"/>
    <col min="15374" max="15374" width="7.140625" style="363" customWidth="1"/>
    <col min="15375" max="15375" width="7" style="363" customWidth="1"/>
    <col min="15376" max="15376" width="4.5703125" style="363" customWidth="1"/>
    <col min="15377" max="15377" width="7.140625" style="363" customWidth="1"/>
    <col min="15378" max="15378" width="7" style="363" customWidth="1"/>
    <col min="15379" max="15379" width="5.28515625" style="363" customWidth="1"/>
    <col min="15380" max="15421" width="10" style="363" customWidth="1"/>
    <col min="15422" max="15616" width="9.140625" style="363"/>
    <col min="15617" max="15617" width="38.85546875" style="363" customWidth="1"/>
    <col min="15618" max="15618" width="6.5703125" style="363" customWidth="1"/>
    <col min="15619" max="15619" width="6.85546875" style="363" customWidth="1"/>
    <col min="15620" max="15620" width="5" style="363" customWidth="1"/>
    <col min="15621" max="15621" width="6.42578125" style="363" customWidth="1"/>
    <col min="15622" max="15622" width="6.5703125" style="363" customWidth="1"/>
    <col min="15623" max="15623" width="4.7109375" style="363" customWidth="1"/>
    <col min="15624" max="15624" width="6.5703125" style="363" customWidth="1"/>
    <col min="15625" max="15625" width="7.140625" style="363" customWidth="1"/>
    <col min="15626" max="15626" width="4.42578125" style="363" customWidth="1"/>
    <col min="15627" max="15627" width="6.85546875" style="363" customWidth="1"/>
    <col min="15628" max="15628" width="6.7109375" style="363" customWidth="1"/>
    <col min="15629" max="15629" width="4.85546875" style="363" customWidth="1"/>
    <col min="15630" max="15630" width="7.140625" style="363" customWidth="1"/>
    <col min="15631" max="15631" width="7" style="363" customWidth="1"/>
    <col min="15632" max="15632" width="4.5703125" style="363" customWidth="1"/>
    <col min="15633" max="15633" width="7.140625" style="363" customWidth="1"/>
    <col min="15634" max="15634" width="7" style="363" customWidth="1"/>
    <col min="15635" max="15635" width="5.28515625" style="363" customWidth="1"/>
    <col min="15636" max="15677" width="10" style="363" customWidth="1"/>
    <col min="15678" max="15872" width="9.140625" style="363"/>
    <col min="15873" max="15873" width="38.85546875" style="363" customWidth="1"/>
    <col min="15874" max="15874" width="6.5703125" style="363" customWidth="1"/>
    <col min="15875" max="15875" width="6.85546875" style="363" customWidth="1"/>
    <col min="15876" max="15876" width="5" style="363" customWidth="1"/>
    <col min="15877" max="15877" width="6.42578125" style="363" customWidth="1"/>
    <col min="15878" max="15878" width="6.5703125" style="363" customWidth="1"/>
    <col min="15879" max="15879" width="4.7109375" style="363" customWidth="1"/>
    <col min="15880" max="15880" width="6.5703125" style="363" customWidth="1"/>
    <col min="15881" max="15881" width="7.140625" style="363" customWidth="1"/>
    <col min="15882" max="15882" width="4.42578125" style="363" customWidth="1"/>
    <col min="15883" max="15883" width="6.85546875" style="363" customWidth="1"/>
    <col min="15884" max="15884" width="6.7109375" style="363" customWidth="1"/>
    <col min="15885" max="15885" width="4.85546875" style="363" customWidth="1"/>
    <col min="15886" max="15886" width="7.140625" style="363" customWidth="1"/>
    <col min="15887" max="15887" width="7" style="363" customWidth="1"/>
    <col min="15888" max="15888" width="4.5703125" style="363" customWidth="1"/>
    <col min="15889" max="15889" width="7.140625" style="363" customWidth="1"/>
    <col min="15890" max="15890" width="7" style="363" customWidth="1"/>
    <col min="15891" max="15891" width="5.28515625" style="363" customWidth="1"/>
    <col min="15892" max="15933" width="10" style="363" customWidth="1"/>
    <col min="15934" max="16128" width="9.140625" style="363"/>
    <col min="16129" max="16129" width="38.85546875" style="363" customWidth="1"/>
    <col min="16130" max="16130" width="6.5703125" style="363" customWidth="1"/>
    <col min="16131" max="16131" width="6.85546875" style="363" customWidth="1"/>
    <col min="16132" max="16132" width="5" style="363" customWidth="1"/>
    <col min="16133" max="16133" width="6.42578125" style="363" customWidth="1"/>
    <col min="16134" max="16134" width="6.5703125" style="363" customWidth="1"/>
    <col min="16135" max="16135" width="4.7109375" style="363" customWidth="1"/>
    <col min="16136" max="16136" width="6.5703125" style="363" customWidth="1"/>
    <col min="16137" max="16137" width="7.140625" style="363" customWidth="1"/>
    <col min="16138" max="16138" width="4.42578125" style="363" customWidth="1"/>
    <col min="16139" max="16139" width="6.85546875" style="363" customWidth="1"/>
    <col min="16140" max="16140" width="6.7109375" style="363" customWidth="1"/>
    <col min="16141" max="16141" width="4.85546875" style="363" customWidth="1"/>
    <col min="16142" max="16142" width="7.140625" style="363" customWidth="1"/>
    <col min="16143" max="16143" width="7" style="363" customWidth="1"/>
    <col min="16144" max="16144" width="4.5703125" style="363" customWidth="1"/>
    <col min="16145" max="16145" width="7.140625" style="363" customWidth="1"/>
    <col min="16146" max="16146" width="7" style="363" customWidth="1"/>
    <col min="16147" max="16147" width="5.28515625" style="363" customWidth="1"/>
    <col min="16148" max="16189" width="10" style="363" customWidth="1"/>
    <col min="16190" max="16384" width="9.140625" style="363"/>
  </cols>
  <sheetData>
    <row r="1" spans="1:20" ht="22.15" customHeight="1" thickBot="1" x14ac:dyDescent="0.25">
      <c r="A1" s="1757"/>
      <c r="B1" s="1757"/>
      <c r="C1" s="1757"/>
      <c r="D1" s="1757"/>
      <c r="E1" s="3488" t="s">
        <v>40</v>
      </c>
      <c r="F1" s="3488"/>
      <c r="G1" s="3488"/>
      <c r="H1" s="3488"/>
      <c r="I1" s="3488"/>
      <c r="J1" s="3488"/>
      <c r="K1" s="3488"/>
      <c r="L1" s="3488"/>
      <c r="M1" s="3488"/>
      <c r="N1" s="3488"/>
      <c r="O1" s="3488"/>
      <c r="P1" s="3488"/>
      <c r="Q1" s="3488"/>
      <c r="R1" s="3488"/>
      <c r="S1" s="3488"/>
    </row>
    <row r="2" spans="1:20" ht="13.5" thickBot="1" x14ac:dyDescent="0.25">
      <c r="A2" s="3485" t="s">
        <v>9</v>
      </c>
      <c r="B2" s="2331"/>
      <c r="C2" s="2331"/>
      <c r="D2" s="2331"/>
      <c r="E2" s="3489" t="s">
        <v>372</v>
      </c>
      <c r="F2" s="3489"/>
      <c r="G2" s="3489"/>
      <c r="H2" s="3489"/>
      <c r="I2" s="3489"/>
      <c r="J2" s="3489"/>
      <c r="K2" s="3489"/>
      <c r="L2" s="3489"/>
      <c r="M2" s="3489"/>
      <c r="N2" s="3489"/>
      <c r="O2" s="3489"/>
      <c r="P2" s="3489"/>
      <c r="Q2" s="3489"/>
      <c r="R2" s="3489"/>
      <c r="S2" s="3490"/>
    </row>
    <row r="3" spans="1:20" ht="16.149999999999999" customHeight="1" thickBot="1" x14ac:dyDescent="0.3">
      <c r="A3" s="3486"/>
      <c r="B3" s="3491" t="s">
        <v>351</v>
      </c>
      <c r="C3" s="3448"/>
      <c r="D3" s="3492"/>
      <c r="E3" s="3493" t="s">
        <v>333</v>
      </c>
      <c r="F3" s="3448"/>
      <c r="G3" s="3492"/>
      <c r="H3" s="3448" t="s">
        <v>324</v>
      </c>
      <c r="I3" s="3448"/>
      <c r="J3" s="3492"/>
      <c r="K3" s="3494" t="s">
        <v>289</v>
      </c>
      <c r="L3" s="3448"/>
      <c r="M3" s="3492"/>
      <c r="N3" s="3448" t="s">
        <v>73</v>
      </c>
      <c r="O3" s="3448"/>
      <c r="P3" s="3495"/>
      <c r="Q3" s="3468" t="s">
        <v>4</v>
      </c>
      <c r="R3" s="3468"/>
      <c r="S3" s="3469"/>
      <c r="T3" s="545"/>
    </row>
    <row r="4" spans="1:20" ht="12.6" customHeight="1" x14ac:dyDescent="0.2">
      <c r="A4" s="3486"/>
      <c r="B4" s="3474"/>
      <c r="C4" s="3475"/>
      <c r="D4" s="3476"/>
      <c r="E4" s="3475"/>
      <c r="F4" s="3475"/>
      <c r="G4" s="3476"/>
      <c r="H4" s="3475"/>
      <c r="I4" s="3475"/>
      <c r="J4" s="3476"/>
      <c r="K4" s="3477"/>
      <c r="L4" s="3475"/>
      <c r="M4" s="3476"/>
      <c r="N4" s="3475"/>
      <c r="O4" s="3475"/>
      <c r="P4" s="3478"/>
      <c r="Q4" s="3470"/>
      <c r="R4" s="3470"/>
      <c r="S4" s="3471"/>
    </row>
    <row r="5" spans="1:20" ht="9.6" customHeight="1" x14ac:dyDescent="0.2">
      <c r="A5" s="3486"/>
      <c r="B5" s="3479">
        <v>1</v>
      </c>
      <c r="C5" s="3470"/>
      <c r="D5" s="3480"/>
      <c r="E5" s="3470">
        <v>2</v>
      </c>
      <c r="F5" s="3470"/>
      <c r="G5" s="3480"/>
      <c r="H5" s="3470">
        <v>3</v>
      </c>
      <c r="I5" s="3470"/>
      <c r="J5" s="3480"/>
      <c r="K5" s="3483">
        <v>4</v>
      </c>
      <c r="L5" s="3470"/>
      <c r="M5" s="3480"/>
      <c r="N5" s="3470">
        <v>5</v>
      </c>
      <c r="O5" s="3470"/>
      <c r="P5" s="3471"/>
      <c r="Q5" s="3470"/>
      <c r="R5" s="3470"/>
      <c r="S5" s="3471"/>
    </row>
    <row r="6" spans="1:20" ht="7.9" customHeight="1" x14ac:dyDescent="0.2">
      <c r="A6" s="3486"/>
      <c r="B6" s="3481"/>
      <c r="C6" s="3472"/>
      <c r="D6" s="3482"/>
      <c r="E6" s="3472"/>
      <c r="F6" s="3472"/>
      <c r="G6" s="3482"/>
      <c r="H6" s="3472"/>
      <c r="I6" s="3472"/>
      <c r="J6" s="3482"/>
      <c r="K6" s="3484"/>
      <c r="L6" s="3472"/>
      <c r="M6" s="3482"/>
      <c r="N6" s="3472"/>
      <c r="O6" s="3472"/>
      <c r="P6" s="3473"/>
      <c r="Q6" s="3472"/>
      <c r="R6" s="3472"/>
      <c r="S6" s="3473"/>
    </row>
    <row r="7" spans="1:20" ht="25.15" customHeight="1" x14ac:dyDescent="0.2">
      <c r="A7" s="3487"/>
      <c r="B7" s="464" t="s">
        <v>26</v>
      </c>
      <c r="C7" s="465" t="s">
        <v>43</v>
      </c>
      <c r="D7" s="699" t="s">
        <v>4</v>
      </c>
      <c r="E7" s="736" t="s">
        <v>26</v>
      </c>
      <c r="F7" s="465" t="s">
        <v>43</v>
      </c>
      <c r="G7" s="699" t="s">
        <v>4</v>
      </c>
      <c r="H7" s="736" t="s">
        <v>26</v>
      </c>
      <c r="I7" s="465" t="s">
        <v>43</v>
      </c>
      <c r="J7" s="475" t="s">
        <v>4</v>
      </c>
      <c r="K7" s="736" t="s">
        <v>26</v>
      </c>
      <c r="L7" s="465" t="s">
        <v>43</v>
      </c>
      <c r="M7" s="546" t="s">
        <v>4</v>
      </c>
      <c r="N7" s="737" t="s">
        <v>26</v>
      </c>
      <c r="O7" s="465" t="s">
        <v>43</v>
      </c>
      <c r="P7" s="538" t="s">
        <v>4</v>
      </c>
      <c r="Q7" s="736" t="s">
        <v>26</v>
      </c>
      <c r="R7" s="465" t="s">
        <v>43</v>
      </c>
      <c r="S7" s="699" t="s">
        <v>4</v>
      </c>
    </row>
    <row r="8" spans="1:20" ht="20.45" customHeight="1" x14ac:dyDescent="0.2">
      <c r="A8" s="265" t="s">
        <v>44</v>
      </c>
      <c r="B8" s="1449"/>
      <c r="C8" s="476"/>
      <c r="D8" s="477"/>
      <c r="E8" s="738"/>
      <c r="F8" s="738"/>
      <c r="G8" s="478"/>
      <c r="H8" s="738"/>
      <c r="I8" s="479"/>
      <c r="J8" s="478"/>
      <c r="K8" s="738"/>
      <c r="L8" s="479"/>
      <c r="M8" s="478"/>
      <c r="N8" s="738"/>
      <c r="O8" s="479"/>
      <c r="P8" s="480"/>
      <c r="Q8" s="739"/>
      <c r="R8" s="481"/>
      <c r="S8" s="547"/>
    </row>
    <row r="9" spans="1:20" s="43" customFormat="1" ht="25.15" customHeight="1" x14ac:dyDescent="0.25">
      <c r="A9" s="1424" t="s">
        <v>62</v>
      </c>
      <c r="B9" s="482">
        <f t="shared" ref="B9:P18" si="0">B22+B34</f>
        <v>20</v>
      </c>
      <c r="C9" s="740">
        <f t="shared" si="0"/>
        <v>0</v>
      </c>
      <c r="D9" s="483">
        <f t="shared" si="0"/>
        <v>20</v>
      </c>
      <c r="E9" s="740">
        <f t="shared" si="0"/>
        <v>19</v>
      </c>
      <c r="F9" s="740">
        <f t="shared" si="0"/>
        <v>2</v>
      </c>
      <c r="G9" s="483">
        <f t="shared" si="0"/>
        <v>21</v>
      </c>
      <c r="H9" s="740">
        <f t="shared" si="0"/>
        <v>13</v>
      </c>
      <c r="I9" s="484">
        <f t="shared" si="0"/>
        <v>2</v>
      </c>
      <c r="J9" s="483">
        <f>J22+J34</f>
        <v>15</v>
      </c>
      <c r="K9" s="740">
        <f t="shared" si="0"/>
        <v>21</v>
      </c>
      <c r="L9" s="484">
        <f t="shared" si="0"/>
        <v>2</v>
      </c>
      <c r="M9" s="483">
        <f t="shared" si="0"/>
        <v>23</v>
      </c>
      <c r="N9" s="740">
        <f t="shared" si="0"/>
        <v>29</v>
      </c>
      <c r="O9" s="484">
        <f t="shared" si="0"/>
        <v>5</v>
      </c>
      <c r="P9" s="485">
        <f t="shared" si="0"/>
        <v>34</v>
      </c>
      <c r="Q9" s="741">
        <f>E9+H9+K9+N9+B9</f>
        <v>102</v>
      </c>
      <c r="R9" s="158">
        <f t="shared" ref="Q9:S19" si="1">F9+I9+L9+O9+C9</f>
        <v>11</v>
      </c>
      <c r="S9" s="1450">
        <f>G9+J9+M9+P9+D9</f>
        <v>113</v>
      </c>
    </row>
    <row r="10" spans="1:20" s="43" customFormat="1" ht="23.45" customHeight="1" x14ac:dyDescent="0.25">
      <c r="A10" s="1424" t="s">
        <v>63</v>
      </c>
      <c r="B10" s="482">
        <f t="shared" si="0"/>
        <v>15</v>
      </c>
      <c r="C10" s="740">
        <f t="shared" si="0"/>
        <v>1</v>
      </c>
      <c r="D10" s="483">
        <f t="shared" si="0"/>
        <v>16</v>
      </c>
      <c r="E10" s="740">
        <f t="shared" si="0"/>
        <v>17</v>
      </c>
      <c r="F10" s="740">
        <f t="shared" si="0"/>
        <v>1</v>
      </c>
      <c r="G10" s="483">
        <f t="shared" si="0"/>
        <v>18</v>
      </c>
      <c r="H10" s="740">
        <f t="shared" si="0"/>
        <v>9</v>
      </c>
      <c r="I10" s="484">
        <f t="shared" si="0"/>
        <v>1</v>
      </c>
      <c r="J10" s="483">
        <f>J23+J35</f>
        <v>10</v>
      </c>
      <c r="K10" s="740">
        <f t="shared" si="0"/>
        <v>23</v>
      </c>
      <c r="L10" s="484">
        <f t="shared" si="0"/>
        <v>4</v>
      </c>
      <c r="M10" s="483">
        <f t="shared" si="0"/>
        <v>27</v>
      </c>
      <c r="N10" s="740">
        <f t="shared" si="0"/>
        <v>15</v>
      </c>
      <c r="O10" s="484">
        <f t="shared" si="0"/>
        <v>3</v>
      </c>
      <c r="P10" s="485">
        <f t="shared" si="0"/>
        <v>18</v>
      </c>
      <c r="Q10" s="741">
        <f t="shared" si="1"/>
        <v>79</v>
      </c>
      <c r="R10" s="158">
        <f t="shared" si="1"/>
        <v>10</v>
      </c>
      <c r="S10" s="1450">
        <f t="shared" si="1"/>
        <v>89</v>
      </c>
    </row>
    <row r="11" spans="1:20" s="43" customFormat="1" ht="20.45" customHeight="1" x14ac:dyDescent="0.25">
      <c r="A11" s="703" t="s">
        <v>64</v>
      </c>
      <c r="B11" s="482">
        <f t="shared" si="0"/>
        <v>23</v>
      </c>
      <c r="C11" s="740">
        <f t="shared" si="0"/>
        <v>1</v>
      </c>
      <c r="D11" s="483">
        <f t="shared" si="0"/>
        <v>24</v>
      </c>
      <c r="E11" s="740">
        <f t="shared" si="0"/>
        <v>18</v>
      </c>
      <c r="F11" s="740">
        <f t="shared" si="0"/>
        <v>8</v>
      </c>
      <c r="G11" s="483">
        <f t="shared" si="0"/>
        <v>26</v>
      </c>
      <c r="H11" s="740">
        <f t="shared" si="0"/>
        <v>20</v>
      </c>
      <c r="I11" s="484">
        <f t="shared" si="0"/>
        <v>6</v>
      </c>
      <c r="J11" s="483">
        <f t="shared" si="0"/>
        <v>26</v>
      </c>
      <c r="K11" s="740">
        <f t="shared" si="0"/>
        <v>13</v>
      </c>
      <c r="L11" s="484">
        <f t="shared" si="0"/>
        <v>14</v>
      </c>
      <c r="M11" s="483">
        <f t="shared" si="0"/>
        <v>27</v>
      </c>
      <c r="N11" s="740">
        <f t="shared" si="0"/>
        <v>29</v>
      </c>
      <c r="O11" s="484">
        <f t="shared" si="0"/>
        <v>13</v>
      </c>
      <c r="P11" s="485">
        <f t="shared" si="0"/>
        <v>42</v>
      </c>
      <c r="Q11" s="741">
        <f t="shared" si="1"/>
        <v>103</v>
      </c>
      <c r="R11" s="158">
        <f t="shared" si="1"/>
        <v>42</v>
      </c>
      <c r="S11" s="1450">
        <f t="shared" si="1"/>
        <v>145</v>
      </c>
    </row>
    <row r="12" spans="1:20" s="43" customFormat="1" ht="21" customHeight="1" x14ac:dyDescent="0.25">
      <c r="A12" s="703" t="s">
        <v>65</v>
      </c>
      <c r="B12" s="482">
        <f t="shared" si="0"/>
        <v>13</v>
      </c>
      <c r="C12" s="740">
        <f t="shared" si="0"/>
        <v>0</v>
      </c>
      <c r="D12" s="483">
        <f t="shared" si="0"/>
        <v>13</v>
      </c>
      <c r="E12" s="740">
        <f t="shared" si="0"/>
        <v>11</v>
      </c>
      <c r="F12" s="740">
        <f t="shared" si="0"/>
        <v>1</v>
      </c>
      <c r="G12" s="483">
        <f t="shared" si="0"/>
        <v>12</v>
      </c>
      <c r="H12" s="740">
        <f t="shared" si="0"/>
        <v>9</v>
      </c>
      <c r="I12" s="484">
        <f t="shared" si="0"/>
        <v>0</v>
      </c>
      <c r="J12" s="483">
        <f t="shared" si="0"/>
        <v>9</v>
      </c>
      <c r="K12" s="740">
        <f t="shared" si="0"/>
        <v>5</v>
      </c>
      <c r="L12" s="484">
        <f t="shared" si="0"/>
        <v>2</v>
      </c>
      <c r="M12" s="483">
        <f t="shared" si="0"/>
        <v>7</v>
      </c>
      <c r="N12" s="740">
        <f t="shared" si="0"/>
        <v>10</v>
      </c>
      <c r="O12" s="484">
        <f t="shared" si="0"/>
        <v>5</v>
      </c>
      <c r="P12" s="485">
        <f t="shared" si="0"/>
        <v>15</v>
      </c>
      <c r="Q12" s="741">
        <f t="shared" si="1"/>
        <v>48</v>
      </c>
      <c r="R12" s="158">
        <f t="shared" si="1"/>
        <v>8</v>
      </c>
      <c r="S12" s="1450">
        <f t="shared" si="1"/>
        <v>56</v>
      </c>
    </row>
    <row r="13" spans="1:20" s="43" customFormat="1" ht="21" customHeight="1" x14ac:dyDescent="0.25">
      <c r="A13" s="703" t="s">
        <v>319</v>
      </c>
      <c r="B13" s="482">
        <f t="shared" si="0"/>
        <v>12</v>
      </c>
      <c r="C13" s="740">
        <f t="shared" si="0"/>
        <v>0</v>
      </c>
      <c r="D13" s="483">
        <f t="shared" si="0"/>
        <v>12</v>
      </c>
      <c r="E13" s="740">
        <f t="shared" si="0"/>
        <v>9</v>
      </c>
      <c r="F13" s="740">
        <f t="shared" si="0"/>
        <v>0</v>
      </c>
      <c r="G13" s="483">
        <f t="shared" si="0"/>
        <v>9</v>
      </c>
      <c r="H13" s="740">
        <f t="shared" si="0"/>
        <v>10</v>
      </c>
      <c r="I13" s="484">
        <f t="shared" si="0"/>
        <v>1</v>
      </c>
      <c r="J13" s="483">
        <f t="shared" si="0"/>
        <v>11</v>
      </c>
      <c r="K13" s="740">
        <f t="shared" si="0"/>
        <v>0</v>
      </c>
      <c r="L13" s="484">
        <f t="shared" si="0"/>
        <v>0</v>
      </c>
      <c r="M13" s="483">
        <f t="shared" si="0"/>
        <v>0</v>
      </c>
      <c r="N13" s="740">
        <f t="shared" si="0"/>
        <v>0</v>
      </c>
      <c r="O13" s="484">
        <f t="shared" si="0"/>
        <v>0</v>
      </c>
      <c r="P13" s="485">
        <f t="shared" si="0"/>
        <v>0</v>
      </c>
      <c r="Q13" s="741">
        <f t="shared" si="1"/>
        <v>31</v>
      </c>
      <c r="R13" s="158">
        <f t="shared" si="1"/>
        <v>1</v>
      </c>
      <c r="S13" s="1450">
        <f t="shared" si="1"/>
        <v>32</v>
      </c>
    </row>
    <row r="14" spans="1:20" s="43" customFormat="1" ht="24.6" customHeight="1" x14ac:dyDescent="0.25">
      <c r="A14" s="704" t="s">
        <v>48</v>
      </c>
      <c r="B14" s="482">
        <f t="shared" si="0"/>
        <v>0</v>
      </c>
      <c r="C14" s="740">
        <f t="shared" si="0"/>
        <v>0</v>
      </c>
      <c r="D14" s="483">
        <f t="shared" si="0"/>
        <v>0</v>
      </c>
      <c r="E14" s="740">
        <f t="shared" si="0"/>
        <v>0</v>
      </c>
      <c r="F14" s="740">
        <f t="shared" si="0"/>
        <v>0</v>
      </c>
      <c r="G14" s="483">
        <f t="shared" si="0"/>
        <v>0</v>
      </c>
      <c r="H14" s="740">
        <f t="shared" si="0"/>
        <v>0</v>
      </c>
      <c r="I14" s="484">
        <f t="shared" si="0"/>
        <v>0</v>
      </c>
      <c r="J14" s="483">
        <f t="shared" si="0"/>
        <v>0</v>
      </c>
      <c r="K14" s="740">
        <f t="shared" si="0"/>
        <v>0</v>
      </c>
      <c r="L14" s="484">
        <f t="shared" si="0"/>
        <v>0</v>
      </c>
      <c r="M14" s="483">
        <f t="shared" si="0"/>
        <v>0</v>
      </c>
      <c r="N14" s="740">
        <f t="shared" si="0"/>
        <v>0</v>
      </c>
      <c r="O14" s="484">
        <f t="shared" si="0"/>
        <v>0</v>
      </c>
      <c r="P14" s="485">
        <f>P27+P39</f>
        <v>0</v>
      </c>
      <c r="Q14" s="741">
        <f t="shared" si="1"/>
        <v>0</v>
      </c>
      <c r="R14" s="158">
        <f t="shared" si="1"/>
        <v>0</v>
      </c>
      <c r="S14" s="1450">
        <f t="shared" si="1"/>
        <v>0</v>
      </c>
    </row>
    <row r="15" spans="1:20" s="43" customFormat="1" ht="18.600000000000001" customHeight="1" x14ac:dyDescent="0.25">
      <c r="A15" s="705" t="s">
        <v>66</v>
      </c>
      <c r="B15" s="482">
        <f t="shared" si="0"/>
        <v>10</v>
      </c>
      <c r="C15" s="740">
        <f t="shared" si="0"/>
        <v>0</v>
      </c>
      <c r="D15" s="483">
        <f t="shared" si="0"/>
        <v>10</v>
      </c>
      <c r="E15" s="740">
        <f t="shared" si="0"/>
        <v>15</v>
      </c>
      <c r="F15" s="740">
        <f t="shared" si="0"/>
        <v>0</v>
      </c>
      <c r="G15" s="483">
        <f t="shared" si="0"/>
        <v>15</v>
      </c>
      <c r="H15" s="740">
        <f t="shared" si="0"/>
        <v>13</v>
      </c>
      <c r="I15" s="484">
        <f t="shared" si="0"/>
        <v>8</v>
      </c>
      <c r="J15" s="483">
        <f t="shared" si="0"/>
        <v>21</v>
      </c>
      <c r="K15" s="740">
        <f t="shared" si="0"/>
        <v>14</v>
      </c>
      <c r="L15" s="484">
        <f t="shared" si="0"/>
        <v>7</v>
      </c>
      <c r="M15" s="483">
        <f t="shared" si="0"/>
        <v>21</v>
      </c>
      <c r="N15" s="740">
        <f t="shared" si="0"/>
        <v>18</v>
      </c>
      <c r="O15" s="484">
        <f t="shared" si="0"/>
        <v>6</v>
      </c>
      <c r="P15" s="485">
        <f t="shared" si="0"/>
        <v>24</v>
      </c>
      <c r="Q15" s="741">
        <f t="shared" si="1"/>
        <v>70</v>
      </c>
      <c r="R15" s="158">
        <f t="shared" si="1"/>
        <v>21</v>
      </c>
      <c r="S15" s="1450">
        <f t="shared" si="1"/>
        <v>91</v>
      </c>
    </row>
    <row r="16" spans="1:20" s="43" customFormat="1" ht="15.75" customHeight="1" x14ac:dyDescent="0.25">
      <c r="A16" s="2332" t="s">
        <v>67</v>
      </c>
      <c r="B16" s="482">
        <f t="shared" si="0"/>
        <v>12</v>
      </c>
      <c r="C16" s="740">
        <f t="shared" si="0"/>
        <v>2</v>
      </c>
      <c r="D16" s="483">
        <f>D29+D41</f>
        <v>14</v>
      </c>
      <c r="E16" s="740">
        <f t="shared" si="0"/>
        <v>11</v>
      </c>
      <c r="F16" s="740">
        <f t="shared" si="0"/>
        <v>3</v>
      </c>
      <c r="G16" s="483">
        <f>G29+G41</f>
        <v>14</v>
      </c>
      <c r="H16" s="740">
        <f t="shared" si="0"/>
        <v>11</v>
      </c>
      <c r="I16" s="484">
        <f>I29+I41</f>
        <v>3</v>
      </c>
      <c r="J16" s="483">
        <f>J29+J41</f>
        <v>14</v>
      </c>
      <c r="K16" s="740">
        <f>K29+K41</f>
        <v>6</v>
      </c>
      <c r="L16" s="484">
        <f>L29+L41</f>
        <v>8</v>
      </c>
      <c r="M16" s="483">
        <f>M29+M41</f>
        <v>14</v>
      </c>
      <c r="N16" s="740">
        <f t="shared" si="0"/>
        <v>18</v>
      </c>
      <c r="O16" s="484">
        <f t="shared" si="0"/>
        <v>12</v>
      </c>
      <c r="P16" s="485">
        <f t="shared" si="0"/>
        <v>30</v>
      </c>
      <c r="Q16" s="741">
        <f t="shared" si="1"/>
        <v>58</v>
      </c>
      <c r="R16" s="158">
        <f t="shared" si="1"/>
        <v>28</v>
      </c>
      <c r="S16" s="1450">
        <f t="shared" si="1"/>
        <v>86</v>
      </c>
    </row>
    <row r="17" spans="1:20" s="43" customFormat="1" ht="19.149999999999999" customHeight="1" x14ac:dyDescent="0.25">
      <c r="A17" s="706" t="s">
        <v>290</v>
      </c>
      <c r="B17" s="482">
        <f t="shared" si="0"/>
        <v>10</v>
      </c>
      <c r="C17" s="740">
        <f t="shared" si="0"/>
        <v>0</v>
      </c>
      <c r="D17" s="483">
        <f t="shared" si="0"/>
        <v>10</v>
      </c>
      <c r="E17" s="740">
        <f>E30+E42</f>
        <v>8</v>
      </c>
      <c r="F17" s="740">
        <f t="shared" si="0"/>
        <v>2</v>
      </c>
      <c r="G17" s="483">
        <f t="shared" si="0"/>
        <v>10</v>
      </c>
      <c r="H17" s="740">
        <f t="shared" si="0"/>
        <v>8</v>
      </c>
      <c r="I17" s="484">
        <f t="shared" si="0"/>
        <v>0</v>
      </c>
      <c r="J17" s="483">
        <f t="shared" si="0"/>
        <v>8</v>
      </c>
      <c r="K17" s="740">
        <f t="shared" si="0"/>
        <v>8</v>
      </c>
      <c r="L17" s="484">
        <f t="shared" si="0"/>
        <v>2</v>
      </c>
      <c r="M17" s="483">
        <f t="shared" si="0"/>
        <v>10</v>
      </c>
      <c r="N17" s="740">
        <f t="shared" si="0"/>
        <v>0</v>
      </c>
      <c r="O17" s="484">
        <f t="shared" si="0"/>
        <v>0</v>
      </c>
      <c r="P17" s="485">
        <f t="shared" si="0"/>
        <v>0</v>
      </c>
      <c r="Q17" s="741">
        <f t="shared" si="1"/>
        <v>34</v>
      </c>
      <c r="R17" s="158">
        <f t="shared" si="1"/>
        <v>4</v>
      </c>
      <c r="S17" s="1450">
        <f t="shared" si="1"/>
        <v>38</v>
      </c>
    </row>
    <row r="18" spans="1:20" s="43" customFormat="1" ht="16.5" customHeight="1" thickBot="1" x14ac:dyDescent="0.3">
      <c r="A18" s="2333" t="s">
        <v>69</v>
      </c>
      <c r="B18" s="742">
        <f t="shared" si="0"/>
        <v>28</v>
      </c>
      <c r="C18" s="743">
        <f t="shared" si="0"/>
        <v>4</v>
      </c>
      <c r="D18" s="744">
        <f t="shared" si="0"/>
        <v>32</v>
      </c>
      <c r="E18" s="743">
        <f t="shared" si="0"/>
        <v>24</v>
      </c>
      <c r="F18" s="743">
        <f t="shared" si="0"/>
        <v>18</v>
      </c>
      <c r="G18" s="744">
        <f>G31+G43</f>
        <v>42</v>
      </c>
      <c r="H18" s="743">
        <f t="shared" si="0"/>
        <v>22</v>
      </c>
      <c r="I18" s="745">
        <f t="shared" si="0"/>
        <v>10</v>
      </c>
      <c r="J18" s="744">
        <f>J31+J43</f>
        <v>32</v>
      </c>
      <c r="K18" s="743">
        <f t="shared" si="0"/>
        <v>16</v>
      </c>
      <c r="L18" s="745">
        <f t="shared" si="0"/>
        <v>14</v>
      </c>
      <c r="M18" s="744">
        <f t="shared" si="0"/>
        <v>30</v>
      </c>
      <c r="N18" s="743">
        <f t="shared" si="0"/>
        <v>31</v>
      </c>
      <c r="O18" s="745">
        <f>O31+O43</f>
        <v>22</v>
      </c>
      <c r="P18" s="746">
        <f t="shared" si="0"/>
        <v>53</v>
      </c>
      <c r="Q18" s="288">
        <f>E18+H18+K18+N18+B18</f>
        <v>121</v>
      </c>
      <c r="R18" s="289">
        <f>F18+I18+L18+O18+C18</f>
        <v>68</v>
      </c>
      <c r="S18" s="548">
        <f t="shared" si="1"/>
        <v>189</v>
      </c>
    </row>
    <row r="19" spans="1:20" s="232" customFormat="1" ht="15.6" customHeight="1" thickBot="1" x14ac:dyDescent="0.3">
      <c r="A19" s="2321" t="s">
        <v>12</v>
      </c>
      <c r="B19" s="2334">
        <f t="shared" ref="B19:P19" si="2">SUM(B9:B18)</f>
        <v>143</v>
      </c>
      <c r="C19" s="290">
        <f t="shared" si="2"/>
        <v>8</v>
      </c>
      <c r="D19" s="291">
        <f t="shared" si="2"/>
        <v>151</v>
      </c>
      <c r="E19" s="1451">
        <f t="shared" si="2"/>
        <v>132</v>
      </c>
      <c r="F19" s="1451">
        <f>SUM(F9:F18)</f>
        <v>35</v>
      </c>
      <c r="G19" s="1451">
        <f t="shared" si="2"/>
        <v>167</v>
      </c>
      <c r="H19" s="1451">
        <f t="shared" si="2"/>
        <v>115</v>
      </c>
      <c r="I19" s="292">
        <f t="shared" si="2"/>
        <v>31</v>
      </c>
      <c r="J19" s="293">
        <f t="shared" si="2"/>
        <v>146</v>
      </c>
      <c r="K19" s="1451">
        <f t="shared" si="2"/>
        <v>106</v>
      </c>
      <c r="L19" s="292">
        <f t="shared" si="2"/>
        <v>53</v>
      </c>
      <c r="M19" s="293">
        <f t="shared" si="2"/>
        <v>159</v>
      </c>
      <c r="N19" s="1451">
        <f>SUM(N9:N18)</f>
        <v>150</v>
      </c>
      <c r="O19" s="292">
        <f t="shared" si="2"/>
        <v>66</v>
      </c>
      <c r="P19" s="294">
        <f t="shared" si="2"/>
        <v>216</v>
      </c>
      <c r="Q19" s="1452">
        <f t="shared" si="1"/>
        <v>646</v>
      </c>
      <c r="R19" s="295">
        <f>F19+I19+L19+O19+C19</f>
        <v>193</v>
      </c>
      <c r="S19" s="2335">
        <f t="shared" si="1"/>
        <v>839</v>
      </c>
    </row>
    <row r="20" spans="1:20" s="43" customFormat="1" ht="16.149999999999999" customHeight="1" x14ac:dyDescent="0.25">
      <c r="A20" s="1427" t="s">
        <v>23</v>
      </c>
      <c r="B20" s="2336"/>
      <c r="C20" s="2337"/>
      <c r="D20" s="2338"/>
      <c r="E20" s="751"/>
      <c r="F20" s="751"/>
      <c r="G20" s="260"/>
      <c r="H20" s="751"/>
      <c r="I20" s="261"/>
      <c r="J20" s="260"/>
      <c r="K20" s="751"/>
      <c r="L20" s="261"/>
      <c r="M20" s="260"/>
      <c r="N20" s="751"/>
      <c r="O20" s="261"/>
      <c r="P20" s="262"/>
      <c r="Q20" s="2339"/>
      <c r="R20" s="2340"/>
      <c r="S20" s="1450"/>
    </row>
    <row r="21" spans="1:20" s="43" customFormat="1" ht="21" customHeight="1" x14ac:dyDescent="0.25">
      <c r="A21" s="1432" t="s">
        <v>11</v>
      </c>
      <c r="B21" s="550"/>
      <c r="C21" s="551"/>
      <c r="D21" s="1454"/>
      <c r="E21" s="748"/>
      <c r="F21" s="748"/>
      <c r="G21" s="552"/>
      <c r="H21" s="748"/>
      <c r="I21" s="553"/>
      <c r="J21" s="552"/>
      <c r="K21" s="748"/>
      <c r="L21" s="553"/>
      <c r="M21" s="552"/>
      <c r="N21" s="748"/>
      <c r="O21" s="553"/>
      <c r="P21" s="554"/>
      <c r="Q21" s="747"/>
      <c r="R21" s="549"/>
      <c r="S21" s="1453"/>
    </row>
    <row r="22" spans="1:20" s="43" customFormat="1" ht="20.45" customHeight="1" x14ac:dyDescent="0.25">
      <c r="A22" s="1424" t="s">
        <v>62</v>
      </c>
      <c r="B22" s="489">
        <v>20</v>
      </c>
      <c r="C22" s="487">
        <v>0</v>
      </c>
      <c r="D22" s="749">
        <f>B22+C22</f>
        <v>20</v>
      </c>
      <c r="E22" s="750">
        <v>18</v>
      </c>
      <c r="F22" s="750">
        <v>2</v>
      </c>
      <c r="G22" s="486">
        <f t="shared" ref="G22:G28" si="3">E22+F22</f>
        <v>20</v>
      </c>
      <c r="H22" s="750">
        <v>13</v>
      </c>
      <c r="I22" s="487">
        <v>2</v>
      </c>
      <c r="J22" s="486">
        <f t="shared" ref="J22:J30" si="4">H22+I22</f>
        <v>15</v>
      </c>
      <c r="K22" s="750">
        <v>21</v>
      </c>
      <c r="L22" s="487">
        <v>2</v>
      </c>
      <c r="M22" s="486">
        <f t="shared" ref="M22:M31" si="5">K22+L22</f>
        <v>23</v>
      </c>
      <c r="N22" s="750">
        <v>29</v>
      </c>
      <c r="O22" s="487">
        <v>5</v>
      </c>
      <c r="P22" s="488">
        <f t="shared" ref="P22:P28" si="6">N22+O22</f>
        <v>34</v>
      </c>
      <c r="Q22" s="741">
        <f>E22+H22+K22+N22+B22</f>
        <v>101</v>
      </c>
      <c r="R22" s="158">
        <f>F22+I22+L22+O22+C22</f>
        <v>11</v>
      </c>
      <c r="S22" s="1450">
        <f>G22+J22+M22+P22+D22</f>
        <v>112</v>
      </c>
    </row>
    <row r="23" spans="1:20" s="43" customFormat="1" ht="16.149999999999999" customHeight="1" x14ac:dyDescent="0.25">
      <c r="A23" s="1424" t="s">
        <v>63</v>
      </c>
      <c r="B23" s="489">
        <v>14</v>
      </c>
      <c r="C23" s="750">
        <v>1</v>
      </c>
      <c r="D23" s="486">
        <f>B23+C23</f>
        <v>15</v>
      </c>
      <c r="E23" s="750">
        <v>17</v>
      </c>
      <c r="F23" s="750">
        <v>1</v>
      </c>
      <c r="G23" s="486">
        <f t="shared" si="3"/>
        <v>18</v>
      </c>
      <c r="H23" s="750">
        <v>9</v>
      </c>
      <c r="I23" s="487">
        <v>1</v>
      </c>
      <c r="J23" s="486">
        <f t="shared" si="4"/>
        <v>10</v>
      </c>
      <c r="K23" s="750">
        <v>23</v>
      </c>
      <c r="L23" s="487">
        <v>4</v>
      </c>
      <c r="M23" s="486">
        <f t="shared" si="5"/>
        <v>27</v>
      </c>
      <c r="N23" s="750">
        <v>15</v>
      </c>
      <c r="O23" s="487">
        <v>3</v>
      </c>
      <c r="P23" s="488">
        <f t="shared" si="6"/>
        <v>18</v>
      </c>
      <c r="Q23" s="741">
        <f t="shared" ref="Q23:S24" si="7">E23+H23+K23+N23+B23</f>
        <v>78</v>
      </c>
      <c r="R23" s="158">
        <f t="shared" si="7"/>
        <v>10</v>
      </c>
      <c r="S23" s="1450">
        <f t="shared" si="7"/>
        <v>88</v>
      </c>
    </row>
    <row r="24" spans="1:20" s="43" customFormat="1" ht="15.6" customHeight="1" x14ac:dyDescent="0.25">
      <c r="A24" s="703" t="s">
        <v>64</v>
      </c>
      <c r="B24" s="489">
        <v>22</v>
      </c>
      <c r="C24" s="750">
        <v>1</v>
      </c>
      <c r="D24" s="486">
        <f t="shared" ref="D24:D31" si="8">B24+C24</f>
        <v>23</v>
      </c>
      <c r="E24" s="750">
        <v>18</v>
      </c>
      <c r="F24" s="750">
        <v>8</v>
      </c>
      <c r="G24" s="486">
        <f t="shared" si="3"/>
        <v>26</v>
      </c>
      <c r="H24" s="750">
        <v>20</v>
      </c>
      <c r="I24" s="487">
        <v>6</v>
      </c>
      <c r="J24" s="486">
        <f t="shared" si="4"/>
        <v>26</v>
      </c>
      <c r="K24" s="750">
        <v>13</v>
      </c>
      <c r="L24" s="487">
        <v>14</v>
      </c>
      <c r="M24" s="486">
        <f t="shared" si="5"/>
        <v>27</v>
      </c>
      <c r="N24" s="750">
        <v>29</v>
      </c>
      <c r="O24" s="487">
        <v>12</v>
      </c>
      <c r="P24" s="488">
        <f t="shared" si="6"/>
        <v>41</v>
      </c>
      <c r="Q24" s="741">
        <f t="shared" si="7"/>
        <v>102</v>
      </c>
      <c r="R24" s="158">
        <f>F24+I24+L24+O24+C24</f>
        <v>41</v>
      </c>
      <c r="S24" s="1450">
        <f t="shared" si="7"/>
        <v>143</v>
      </c>
    </row>
    <row r="25" spans="1:20" s="43" customFormat="1" ht="15.6" customHeight="1" x14ac:dyDescent="0.25">
      <c r="A25" s="703" t="s">
        <v>65</v>
      </c>
      <c r="B25" s="489">
        <v>13</v>
      </c>
      <c r="C25" s="750">
        <v>0</v>
      </c>
      <c r="D25" s="486">
        <f t="shared" si="8"/>
        <v>13</v>
      </c>
      <c r="E25" s="750">
        <v>11</v>
      </c>
      <c r="F25" s="750">
        <v>0</v>
      </c>
      <c r="G25" s="486">
        <f t="shared" si="3"/>
        <v>11</v>
      </c>
      <c r="H25" s="750">
        <v>8</v>
      </c>
      <c r="I25" s="487">
        <v>0</v>
      </c>
      <c r="J25" s="486">
        <f t="shared" si="4"/>
        <v>8</v>
      </c>
      <c r="K25" s="750">
        <v>5</v>
      </c>
      <c r="L25" s="487">
        <v>2</v>
      </c>
      <c r="M25" s="486">
        <f t="shared" si="5"/>
        <v>7</v>
      </c>
      <c r="N25" s="750">
        <v>10</v>
      </c>
      <c r="O25" s="487">
        <v>5</v>
      </c>
      <c r="P25" s="488">
        <f t="shared" si="6"/>
        <v>15</v>
      </c>
      <c r="Q25" s="741">
        <f>E25+H25+K25+N25+B25</f>
        <v>47</v>
      </c>
      <c r="R25" s="158">
        <f t="shared" ref="R25:R31" si="9">F25+I25+L25+O25+C25</f>
        <v>7</v>
      </c>
      <c r="S25" s="1450">
        <f>G25+J25+M25+P25+D25</f>
        <v>54</v>
      </c>
      <c r="T25" s="43" t="s">
        <v>291</v>
      </c>
    </row>
    <row r="26" spans="1:20" s="43" customFormat="1" ht="16.899999999999999" customHeight="1" x14ac:dyDescent="0.25">
      <c r="A26" s="703" t="s">
        <v>319</v>
      </c>
      <c r="B26" s="489">
        <v>12</v>
      </c>
      <c r="C26" s="750">
        <v>0</v>
      </c>
      <c r="D26" s="486">
        <f t="shared" si="8"/>
        <v>12</v>
      </c>
      <c r="E26" s="750">
        <v>9</v>
      </c>
      <c r="F26" s="750">
        <v>0</v>
      </c>
      <c r="G26" s="486">
        <f t="shared" si="3"/>
        <v>9</v>
      </c>
      <c r="H26" s="750">
        <v>10</v>
      </c>
      <c r="I26" s="487">
        <v>1</v>
      </c>
      <c r="J26" s="486">
        <f t="shared" si="4"/>
        <v>11</v>
      </c>
      <c r="K26" s="750">
        <v>0</v>
      </c>
      <c r="L26" s="487">
        <v>0</v>
      </c>
      <c r="M26" s="486">
        <f t="shared" si="5"/>
        <v>0</v>
      </c>
      <c r="N26" s="750">
        <v>0</v>
      </c>
      <c r="O26" s="487">
        <v>0</v>
      </c>
      <c r="P26" s="488">
        <f t="shared" si="6"/>
        <v>0</v>
      </c>
      <c r="Q26" s="741">
        <f>E26+H26+K26+N26+B26</f>
        <v>31</v>
      </c>
      <c r="R26" s="158">
        <f t="shared" si="9"/>
        <v>1</v>
      </c>
      <c r="S26" s="1450">
        <f>G26+J26+M26+P26+D26</f>
        <v>32</v>
      </c>
    </row>
    <row r="27" spans="1:20" s="43" customFormat="1" ht="16.5" customHeight="1" x14ac:dyDescent="0.25">
      <c r="A27" s="704" t="s">
        <v>48</v>
      </c>
      <c r="B27" s="489">
        <v>0</v>
      </c>
      <c r="C27" s="750">
        <v>0</v>
      </c>
      <c r="D27" s="486">
        <f t="shared" si="8"/>
        <v>0</v>
      </c>
      <c r="E27" s="750">
        <v>0</v>
      </c>
      <c r="F27" s="750">
        <v>0</v>
      </c>
      <c r="G27" s="486">
        <f t="shared" si="3"/>
        <v>0</v>
      </c>
      <c r="H27" s="750">
        <v>0</v>
      </c>
      <c r="I27" s="487">
        <v>0</v>
      </c>
      <c r="J27" s="486">
        <f t="shared" si="4"/>
        <v>0</v>
      </c>
      <c r="K27" s="750">
        <v>0</v>
      </c>
      <c r="L27" s="487">
        <v>0</v>
      </c>
      <c r="M27" s="486">
        <f t="shared" si="5"/>
        <v>0</v>
      </c>
      <c r="N27" s="750">
        <v>0</v>
      </c>
      <c r="O27" s="487">
        <v>0</v>
      </c>
      <c r="P27" s="488">
        <f t="shared" si="6"/>
        <v>0</v>
      </c>
      <c r="Q27" s="741">
        <f>E27+H27+K27+N27+B27</f>
        <v>0</v>
      </c>
      <c r="R27" s="158">
        <f t="shared" si="9"/>
        <v>0</v>
      </c>
      <c r="S27" s="1450">
        <f>G27+J27+M27+P27+D27</f>
        <v>0</v>
      </c>
    </row>
    <row r="28" spans="1:20" s="43" customFormat="1" ht="13.9" customHeight="1" x14ac:dyDescent="0.25">
      <c r="A28" s="705" t="s">
        <v>66</v>
      </c>
      <c r="B28" s="489">
        <v>10</v>
      </c>
      <c r="C28" s="750">
        <v>0</v>
      </c>
      <c r="D28" s="486">
        <f t="shared" si="8"/>
        <v>10</v>
      </c>
      <c r="E28" s="750">
        <v>15</v>
      </c>
      <c r="F28" s="750">
        <v>0</v>
      </c>
      <c r="G28" s="486">
        <f t="shared" si="3"/>
        <v>15</v>
      </c>
      <c r="H28" s="750">
        <v>13</v>
      </c>
      <c r="I28" s="487">
        <v>8</v>
      </c>
      <c r="J28" s="486">
        <f t="shared" si="4"/>
        <v>21</v>
      </c>
      <c r="K28" s="750">
        <v>14</v>
      </c>
      <c r="L28" s="487">
        <v>7</v>
      </c>
      <c r="M28" s="486">
        <f t="shared" si="5"/>
        <v>21</v>
      </c>
      <c r="N28" s="750">
        <v>18</v>
      </c>
      <c r="O28" s="487">
        <v>6</v>
      </c>
      <c r="P28" s="488">
        <f t="shared" si="6"/>
        <v>24</v>
      </c>
      <c r="Q28" s="741">
        <f>E28+H28+K28+N28+B28</f>
        <v>70</v>
      </c>
      <c r="R28" s="158">
        <f t="shared" si="9"/>
        <v>21</v>
      </c>
      <c r="S28" s="1450">
        <f>G28+J28+M28+P28+D28</f>
        <v>91</v>
      </c>
    </row>
    <row r="29" spans="1:20" s="43" customFormat="1" ht="14.25" customHeight="1" x14ac:dyDescent="0.25">
      <c r="A29" s="2332" t="s">
        <v>67</v>
      </c>
      <c r="B29" s="489">
        <v>12</v>
      </c>
      <c r="C29" s="750">
        <v>2</v>
      </c>
      <c r="D29" s="486">
        <f t="shared" si="8"/>
        <v>14</v>
      </c>
      <c r="E29" s="750">
        <v>11</v>
      </c>
      <c r="F29" s="750">
        <v>2</v>
      </c>
      <c r="G29" s="486">
        <f>E29+F29</f>
        <v>13</v>
      </c>
      <c r="H29" s="750">
        <v>11</v>
      </c>
      <c r="I29" s="487">
        <v>3</v>
      </c>
      <c r="J29" s="486">
        <f t="shared" si="4"/>
        <v>14</v>
      </c>
      <c r="K29" s="750">
        <v>6</v>
      </c>
      <c r="L29" s="487">
        <v>8</v>
      </c>
      <c r="M29" s="486">
        <f t="shared" si="5"/>
        <v>14</v>
      </c>
      <c r="N29" s="750">
        <v>18</v>
      </c>
      <c r="O29" s="487">
        <v>11</v>
      </c>
      <c r="P29" s="488">
        <f>O29+N29</f>
        <v>29</v>
      </c>
      <c r="Q29" s="741">
        <f t="shared" ref="Q29:S31" si="10">E29+H29+K29+N29+B29</f>
        <v>58</v>
      </c>
      <c r="R29" s="158">
        <f>F29+I29+L29+O29+C29</f>
        <v>26</v>
      </c>
      <c r="S29" s="1450">
        <f t="shared" si="10"/>
        <v>84</v>
      </c>
    </row>
    <row r="30" spans="1:20" s="43" customFormat="1" ht="13.9" customHeight="1" x14ac:dyDescent="0.25">
      <c r="A30" s="706" t="s">
        <v>290</v>
      </c>
      <c r="B30" s="489">
        <v>10</v>
      </c>
      <c r="C30" s="750">
        <v>0</v>
      </c>
      <c r="D30" s="486">
        <f t="shared" si="8"/>
        <v>10</v>
      </c>
      <c r="E30" s="750">
        <v>7</v>
      </c>
      <c r="F30" s="750">
        <v>2</v>
      </c>
      <c r="G30" s="486">
        <f>E30+F30</f>
        <v>9</v>
      </c>
      <c r="H30" s="750">
        <v>8</v>
      </c>
      <c r="I30" s="487">
        <v>0</v>
      </c>
      <c r="J30" s="486">
        <f t="shared" si="4"/>
        <v>8</v>
      </c>
      <c r="K30" s="750">
        <v>8</v>
      </c>
      <c r="L30" s="487">
        <v>2</v>
      </c>
      <c r="M30" s="486">
        <f t="shared" si="5"/>
        <v>10</v>
      </c>
      <c r="N30" s="750">
        <v>0</v>
      </c>
      <c r="O30" s="487">
        <v>0</v>
      </c>
      <c r="P30" s="488">
        <f>O30+N30</f>
        <v>0</v>
      </c>
      <c r="Q30" s="741">
        <f>E30+H30+K30+N30+B30</f>
        <v>33</v>
      </c>
      <c r="R30" s="158">
        <f t="shared" si="9"/>
        <v>4</v>
      </c>
      <c r="S30" s="1450">
        <f t="shared" si="10"/>
        <v>37</v>
      </c>
    </row>
    <row r="31" spans="1:20" s="43" customFormat="1" ht="21.6" customHeight="1" x14ac:dyDescent="0.25">
      <c r="A31" s="555" t="s">
        <v>69</v>
      </c>
      <c r="B31" s="489">
        <v>28</v>
      </c>
      <c r="C31" s="750">
        <v>4</v>
      </c>
      <c r="D31" s="486">
        <f t="shared" si="8"/>
        <v>32</v>
      </c>
      <c r="E31" s="750">
        <v>24</v>
      </c>
      <c r="F31" s="750">
        <v>18</v>
      </c>
      <c r="G31" s="486">
        <f>E31+F31</f>
        <v>42</v>
      </c>
      <c r="H31" s="750">
        <v>22</v>
      </c>
      <c r="I31" s="487">
        <v>9</v>
      </c>
      <c r="J31" s="486">
        <f>H31+I31</f>
        <v>31</v>
      </c>
      <c r="K31" s="750">
        <v>16</v>
      </c>
      <c r="L31" s="487">
        <v>14</v>
      </c>
      <c r="M31" s="486">
        <f t="shared" si="5"/>
        <v>30</v>
      </c>
      <c r="N31" s="750">
        <v>31</v>
      </c>
      <c r="O31" s="487">
        <v>22</v>
      </c>
      <c r="P31" s="488">
        <f>O31+N31</f>
        <v>53</v>
      </c>
      <c r="Q31" s="741">
        <f>E31+H31+K31+N31+B31</f>
        <v>121</v>
      </c>
      <c r="R31" s="158">
        <f t="shared" si="9"/>
        <v>67</v>
      </c>
      <c r="S31" s="1450">
        <f t="shared" si="10"/>
        <v>188</v>
      </c>
    </row>
    <row r="32" spans="1:20" s="232" customFormat="1" ht="14.45" customHeight="1" thickBot="1" x14ac:dyDescent="0.3">
      <c r="A32" s="2341" t="s">
        <v>8</v>
      </c>
      <c r="B32" s="1455">
        <f>SUM(B21:B31)</f>
        <v>141</v>
      </c>
      <c r="C32" s="1456">
        <f>SUM(C21:C31)</f>
        <v>8</v>
      </c>
      <c r="D32" s="1457">
        <f>B32+C32</f>
        <v>149</v>
      </c>
      <c r="E32" s="1458">
        <f t="shared" ref="E32:P32" si="11">SUM(E22:E31)</f>
        <v>130</v>
      </c>
      <c r="F32" s="1458">
        <f t="shared" si="11"/>
        <v>33</v>
      </c>
      <c r="G32" s="1457">
        <f t="shared" si="11"/>
        <v>163</v>
      </c>
      <c r="H32" s="1458">
        <f t="shared" si="11"/>
        <v>114</v>
      </c>
      <c r="I32" s="1459">
        <f t="shared" si="11"/>
        <v>30</v>
      </c>
      <c r="J32" s="1457">
        <f t="shared" si="11"/>
        <v>144</v>
      </c>
      <c r="K32" s="1458">
        <f t="shared" si="11"/>
        <v>106</v>
      </c>
      <c r="L32" s="1459">
        <f t="shared" si="11"/>
        <v>53</v>
      </c>
      <c r="M32" s="1457">
        <f t="shared" si="11"/>
        <v>159</v>
      </c>
      <c r="N32" s="1458">
        <f t="shared" si="11"/>
        <v>150</v>
      </c>
      <c r="O32" s="1459">
        <f t="shared" si="11"/>
        <v>64</v>
      </c>
      <c r="P32" s="1460">
        <f t="shared" si="11"/>
        <v>214</v>
      </c>
      <c r="Q32" s="1461">
        <f>E32+H32+K32+N32+B32</f>
        <v>641</v>
      </c>
      <c r="R32" s="1462">
        <f>F32+I32+L32+O32+C32</f>
        <v>188</v>
      </c>
      <c r="S32" s="1463">
        <f>G32+J32+M32+P32+D32</f>
        <v>829</v>
      </c>
    </row>
    <row r="33" spans="1:61" s="43" customFormat="1" ht="13.9" customHeight="1" thickBot="1" x14ac:dyDescent="0.3">
      <c r="A33" s="2342" t="s">
        <v>56</v>
      </c>
      <c r="B33" s="556"/>
      <c r="C33" s="1464"/>
      <c r="D33" s="557"/>
      <c r="E33" s="1465"/>
      <c r="F33" s="1465"/>
      <c r="G33" s="558"/>
      <c r="H33" s="1465"/>
      <c r="I33" s="559"/>
      <c r="J33" s="558"/>
      <c r="K33" s="1465"/>
      <c r="L33" s="559"/>
      <c r="M33" s="558"/>
      <c r="N33" s="1465"/>
      <c r="O33" s="559"/>
      <c r="P33" s="560"/>
      <c r="Q33" s="1480"/>
      <c r="R33" s="1481"/>
      <c r="S33" s="2345"/>
    </row>
    <row r="34" spans="1:61" s="43" customFormat="1" ht="19.899999999999999" customHeight="1" x14ac:dyDescent="0.25">
      <c r="A34" s="1424" t="s">
        <v>62</v>
      </c>
      <c r="B34" s="259">
        <v>0</v>
      </c>
      <c r="C34" s="751">
        <v>0</v>
      </c>
      <c r="D34" s="260">
        <f>B34+C34</f>
        <v>0</v>
      </c>
      <c r="E34" s="751">
        <v>1</v>
      </c>
      <c r="F34" s="751">
        <v>0</v>
      </c>
      <c r="G34" s="1466">
        <f>E34+F34</f>
        <v>1</v>
      </c>
      <c r="H34" s="751">
        <v>0</v>
      </c>
      <c r="I34" s="261">
        <v>0</v>
      </c>
      <c r="J34" s="260">
        <f>H34+I34</f>
        <v>0</v>
      </c>
      <c r="K34" s="751">
        <v>0</v>
      </c>
      <c r="L34" s="261">
        <v>0</v>
      </c>
      <c r="M34" s="260">
        <f t="shared" ref="M34:M43" si="12">K34+L34</f>
        <v>0</v>
      </c>
      <c r="N34" s="751">
        <v>0</v>
      </c>
      <c r="O34" s="261">
        <v>0</v>
      </c>
      <c r="P34" s="262">
        <f t="shared" ref="P34:P43" si="13">N34+O34</f>
        <v>0</v>
      </c>
      <c r="Q34" s="1482">
        <f>E34+H34+K34+N34+B34</f>
        <v>1</v>
      </c>
      <c r="R34" s="741">
        <f>F34+I34+L34+O34+C34</f>
        <v>0</v>
      </c>
      <c r="S34" s="1483">
        <f>G34+J34+M34+P34+D34</f>
        <v>1</v>
      </c>
    </row>
    <row r="35" spans="1:61" s="43" customFormat="1" ht="19.149999999999999" customHeight="1" x14ac:dyDescent="0.25">
      <c r="A35" s="1424" t="s">
        <v>63</v>
      </c>
      <c r="B35" s="489">
        <v>1</v>
      </c>
      <c r="C35" s="750">
        <v>0</v>
      </c>
      <c r="D35" s="486">
        <f t="shared" ref="D35:D43" si="14">B35+C35</f>
        <v>1</v>
      </c>
      <c r="E35" s="750">
        <v>0</v>
      </c>
      <c r="F35" s="750">
        <v>0</v>
      </c>
      <c r="G35" s="1466">
        <f>E35+F35</f>
        <v>0</v>
      </c>
      <c r="H35" s="750">
        <v>0</v>
      </c>
      <c r="I35" s="487">
        <v>0</v>
      </c>
      <c r="J35" s="486">
        <f>H35+I35</f>
        <v>0</v>
      </c>
      <c r="K35" s="750">
        <v>0</v>
      </c>
      <c r="L35" s="487">
        <v>0</v>
      </c>
      <c r="M35" s="486">
        <f t="shared" si="12"/>
        <v>0</v>
      </c>
      <c r="N35" s="750">
        <v>0</v>
      </c>
      <c r="O35" s="487">
        <v>0</v>
      </c>
      <c r="P35" s="262">
        <f t="shared" si="13"/>
        <v>0</v>
      </c>
      <c r="Q35" s="1482">
        <f t="shared" ref="Q35:S44" si="15">E35+H35+K35+N35+B35</f>
        <v>1</v>
      </c>
      <c r="R35" s="741">
        <f t="shared" si="15"/>
        <v>0</v>
      </c>
      <c r="S35" s="1483">
        <f t="shared" si="15"/>
        <v>1</v>
      </c>
    </row>
    <row r="36" spans="1:61" s="43" customFormat="1" ht="16.899999999999999" customHeight="1" x14ac:dyDescent="0.25">
      <c r="A36" s="703" t="s">
        <v>64</v>
      </c>
      <c r="B36" s="489">
        <v>1</v>
      </c>
      <c r="C36" s="750">
        <v>0</v>
      </c>
      <c r="D36" s="486">
        <f t="shared" si="14"/>
        <v>1</v>
      </c>
      <c r="E36" s="750">
        <v>0</v>
      </c>
      <c r="F36" s="750">
        <v>0</v>
      </c>
      <c r="G36" s="1466">
        <f>E36+F36</f>
        <v>0</v>
      </c>
      <c r="H36" s="750">
        <v>0</v>
      </c>
      <c r="I36" s="487">
        <v>0</v>
      </c>
      <c r="J36" s="486">
        <f>H36+I36</f>
        <v>0</v>
      </c>
      <c r="K36" s="750">
        <v>0</v>
      </c>
      <c r="L36" s="487">
        <v>0</v>
      </c>
      <c r="M36" s="486">
        <f>K36+L36</f>
        <v>0</v>
      </c>
      <c r="N36" s="750">
        <v>0</v>
      </c>
      <c r="O36" s="487">
        <v>1</v>
      </c>
      <c r="P36" s="488">
        <f t="shared" si="13"/>
        <v>1</v>
      </c>
      <c r="Q36" s="1482">
        <f t="shared" si="15"/>
        <v>1</v>
      </c>
      <c r="R36" s="741">
        <f t="shared" si="15"/>
        <v>1</v>
      </c>
      <c r="S36" s="1483">
        <f t="shared" si="15"/>
        <v>2</v>
      </c>
    </row>
    <row r="37" spans="1:61" s="43" customFormat="1" ht="16.899999999999999" customHeight="1" x14ac:dyDescent="0.25">
      <c r="A37" s="703" t="s">
        <v>65</v>
      </c>
      <c r="B37" s="489">
        <v>0</v>
      </c>
      <c r="C37" s="750">
        <v>0</v>
      </c>
      <c r="D37" s="486">
        <f t="shared" si="14"/>
        <v>0</v>
      </c>
      <c r="E37" s="750">
        <v>0</v>
      </c>
      <c r="F37" s="750">
        <v>1</v>
      </c>
      <c r="G37" s="1466">
        <f>E37+F37</f>
        <v>1</v>
      </c>
      <c r="H37" s="750">
        <v>1</v>
      </c>
      <c r="I37" s="487">
        <v>0</v>
      </c>
      <c r="J37" s="486">
        <f>H37+I37</f>
        <v>1</v>
      </c>
      <c r="K37" s="750">
        <v>0</v>
      </c>
      <c r="L37" s="487">
        <v>0</v>
      </c>
      <c r="M37" s="486">
        <f t="shared" si="12"/>
        <v>0</v>
      </c>
      <c r="N37" s="750">
        <v>0</v>
      </c>
      <c r="O37" s="487">
        <v>0</v>
      </c>
      <c r="P37" s="488">
        <f t="shared" si="13"/>
        <v>0</v>
      </c>
      <c r="Q37" s="1482">
        <f t="shared" si="15"/>
        <v>1</v>
      </c>
      <c r="R37" s="741">
        <f t="shared" si="15"/>
        <v>1</v>
      </c>
      <c r="S37" s="1483">
        <f t="shared" si="15"/>
        <v>2</v>
      </c>
    </row>
    <row r="38" spans="1:61" s="43" customFormat="1" ht="18.600000000000001" customHeight="1" x14ac:dyDescent="0.25">
      <c r="A38" s="703" t="s">
        <v>319</v>
      </c>
      <c r="B38" s="489">
        <v>0</v>
      </c>
      <c r="C38" s="750">
        <v>0</v>
      </c>
      <c r="D38" s="486">
        <f t="shared" si="14"/>
        <v>0</v>
      </c>
      <c r="E38" s="750">
        <v>0</v>
      </c>
      <c r="F38" s="750">
        <v>0</v>
      </c>
      <c r="G38" s="749">
        <f>F38+E38</f>
        <v>0</v>
      </c>
      <c r="H38" s="750">
        <v>0</v>
      </c>
      <c r="I38" s="487">
        <v>0</v>
      </c>
      <c r="J38" s="749">
        <f>H38+I38</f>
        <v>0</v>
      </c>
      <c r="K38" s="750">
        <v>0</v>
      </c>
      <c r="L38" s="487">
        <v>0</v>
      </c>
      <c r="M38" s="486">
        <f t="shared" si="12"/>
        <v>0</v>
      </c>
      <c r="N38" s="750">
        <v>0</v>
      </c>
      <c r="O38" s="487">
        <v>0</v>
      </c>
      <c r="P38" s="488">
        <f t="shared" si="13"/>
        <v>0</v>
      </c>
      <c r="Q38" s="1482">
        <f>E38+H38+K38+N38+B38</f>
        <v>0</v>
      </c>
      <c r="R38" s="741">
        <f>F38+I38+L38+O38+C38</f>
        <v>0</v>
      </c>
      <c r="S38" s="1483">
        <f t="shared" si="15"/>
        <v>0</v>
      </c>
    </row>
    <row r="39" spans="1:61" s="43" customFormat="1" ht="18" customHeight="1" x14ac:dyDescent="0.25">
      <c r="A39" s="704" t="s">
        <v>48</v>
      </c>
      <c r="B39" s="489">
        <v>0</v>
      </c>
      <c r="C39" s="750">
        <v>0</v>
      </c>
      <c r="D39" s="486">
        <f t="shared" si="14"/>
        <v>0</v>
      </c>
      <c r="E39" s="750">
        <f>G39-F39</f>
        <v>0</v>
      </c>
      <c r="F39" s="750">
        <v>0</v>
      </c>
      <c r="G39" s="749">
        <v>0</v>
      </c>
      <c r="H39" s="750">
        <f>J39-I39</f>
        <v>0</v>
      </c>
      <c r="I39" s="487">
        <v>0</v>
      </c>
      <c r="J39" s="749">
        <v>0</v>
      </c>
      <c r="K39" s="750">
        <v>0</v>
      </c>
      <c r="L39" s="487">
        <v>0</v>
      </c>
      <c r="M39" s="486">
        <f t="shared" si="12"/>
        <v>0</v>
      </c>
      <c r="N39" s="750">
        <v>0</v>
      </c>
      <c r="O39" s="487">
        <v>0</v>
      </c>
      <c r="P39" s="488">
        <f t="shared" si="13"/>
        <v>0</v>
      </c>
      <c r="Q39" s="1482">
        <f t="shared" si="15"/>
        <v>0</v>
      </c>
      <c r="R39" s="741">
        <f t="shared" si="15"/>
        <v>0</v>
      </c>
      <c r="S39" s="1483">
        <f t="shared" si="15"/>
        <v>0</v>
      </c>
    </row>
    <row r="40" spans="1:61" s="43" customFormat="1" ht="16.149999999999999" customHeight="1" x14ac:dyDescent="0.25">
      <c r="A40" s="705" t="s">
        <v>66</v>
      </c>
      <c r="B40" s="489">
        <v>0</v>
      </c>
      <c r="C40" s="750">
        <v>0</v>
      </c>
      <c r="D40" s="486">
        <f t="shared" si="14"/>
        <v>0</v>
      </c>
      <c r="E40" s="750">
        <v>0</v>
      </c>
      <c r="F40" s="750">
        <v>0</v>
      </c>
      <c r="G40" s="749">
        <f>+E40+F40</f>
        <v>0</v>
      </c>
      <c r="H40" s="750">
        <v>0</v>
      </c>
      <c r="I40" s="487">
        <v>0</v>
      </c>
      <c r="J40" s="486">
        <f>H40+I40</f>
        <v>0</v>
      </c>
      <c r="K40" s="750">
        <v>0</v>
      </c>
      <c r="L40" s="487">
        <v>0</v>
      </c>
      <c r="M40" s="486">
        <f t="shared" si="12"/>
        <v>0</v>
      </c>
      <c r="N40" s="750">
        <v>0</v>
      </c>
      <c r="O40" s="487">
        <v>0</v>
      </c>
      <c r="P40" s="488">
        <f t="shared" si="13"/>
        <v>0</v>
      </c>
      <c r="Q40" s="1482">
        <f t="shared" si="15"/>
        <v>0</v>
      </c>
      <c r="R40" s="741">
        <f t="shared" si="15"/>
        <v>0</v>
      </c>
      <c r="S40" s="1483">
        <f t="shared" si="15"/>
        <v>0</v>
      </c>
    </row>
    <row r="41" spans="1:61" s="43" customFormat="1" ht="19.899999999999999" customHeight="1" x14ac:dyDescent="0.25">
      <c r="A41" s="2332" t="s">
        <v>67</v>
      </c>
      <c r="B41" s="489">
        <v>0</v>
      </c>
      <c r="C41" s="750">
        <v>0</v>
      </c>
      <c r="D41" s="486">
        <f t="shared" si="14"/>
        <v>0</v>
      </c>
      <c r="E41" s="750">
        <v>0</v>
      </c>
      <c r="F41" s="750">
        <v>1</v>
      </c>
      <c r="G41" s="749">
        <f>+E41+F41</f>
        <v>1</v>
      </c>
      <c r="H41" s="750">
        <v>0</v>
      </c>
      <c r="I41" s="487">
        <v>0</v>
      </c>
      <c r="J41" s="486">
        <f>H41+I41</f>
        <v>0</v>
      </c>
      <c r="K41" s="750">
        <v>0</v>
      </c>
      <c r="L41" s="487">
        <v>0</v>
      </c>
      <c r="M41" s="486">
        <f t="shared" si="12"/>
        <v>0</v>
      </c>
      <c r="N41" s="750">
        <v>0</v>
      </c>
      <c r="O41" s="487">
        <v>1</v>
      </c>
      <c r="P41" s="488">
        <v>1</v>
      </c>
      <c r="Q41" s="1482">
        <f t="shared" si="15"/>
        <v>0</v>
      </c>
      <c r="R41" s="741">
        <f t="shared" si="15"/>
        <v>2</v>
      </c>
      <c r="S41" s="1483">
        <f t="shared" si="15"/>
        <v>2</v>
      </c>
    </row>
    <row r="42" spans="1:61" s="43" customFormat="1" ht="19.149999999999999" customHeight="1" x14ac:dyDescent="0.25">
      <c r="A42" s="706" t="s">
        <v>290</v>
      </c>
      <c r="B42" s="489">
        <v>0</v>
      </c>
      <c r="C42" s="750">
        <v>0</v>
      </c>
      <c r="D42" s="486">
        <f t="shared" si="14"/>
        <v>0</v>
      </c>
      <c r="E42" s="750">
        <v>1</v>
      </c>
      <c r="F42" s="750">
        <v>0</v>
      </c>
      <c r="G42" s="749">
        <f>E42+F42</f>
        <v>1</v>
      </c>
      <c r="H42" s="750">
        <v>0</v>
      </c>
      <c r="I42" s="487">
        <v>0</v>
      </c>
      <c r="J42" s="486">
        <f>H42+I42</f>
        <v>0</v>
      </c>
      <c r="K42" s="750">
        <v>0</v>
      </c>
      <c r="L42" s="487">
        <v>0</v>
      </c>
      <c r="M42" s="486">
        <f t="shared" si="12"/>
        <v>0</v>
      </c>
      <c r="N42" s="750">
        <v>0</v>
      </c>
      <c r="O42" s="487">
        <v>0</v>
      </c>
      <c r="P42" s="488">
        <f t="shared" si="13"/>
        <v>0</v>
      </c>
      <c r="Q42" s="1482">
        <f t="shared" si="15"/>
        <v>1</v>
      </c>
      <c r="R42" s="741">
        <f t="shared" si="15"/>
        <v>0</v>
      </c>
      <c r="S42" s="1483">
        <f t="shared" si="15"/>
        <v>1</v>
      </c>
      <c r="Y42" s="306"/>
      <c r="Z42" s="306"/>
      <c r="AA42" s="306"/>
      <c r="AB42" s="306"/>
      <c r="AC42" s="306"/>
    </row>
    <row r="43" spans="1:61" s="43" customFormat="1" ht="20.45" customHeight="1" x14ac:dyDescent="0.25">
      <c r="A43" s="555" t="s">
        <v>69</v>
      </c>
      <c r="B43" s="489">
        <v>0</v>
      </c>
      <c r="C43" s="750">
        <v>0</v>
      </c>
      <c r="D43" s="486">
        <f t="shared" si="14"/>
        <v>0</v>
      </c>
      <c r="E43" s="750">
        <v>0</v>
      </c>
      <c r="F43" s="750">
        <v>0</v>
      </c>
      <c r="G43" s="749">
        <f>E43+F43</f>
        <v>0</v>
      </c>
      <c r="H43" s="750">
        <v>0</v>
      </c>
      <c r="I43" s="487">
        <v>1</v>
      </c>
      <c r="J43" s="486">
        <f>H43+I43</f>
        <v>1</v>
      </c>
      <c r="K43" s="750">
        <v>0</v>
      </c>
      <c r="L43" s="487">
        <v>0</v>
      </c>
      <c r="M43" s="486">
        <f t="shared" si="12"/>
        <v>0</v>
      </c>
      <c r="N43" s="750">
        <v>0</v>
      </c>
      <c r="O43" s="487">
        <v>0</v>
      </c>
      <c r="P43" s="488">
        <f t="shared" si="13"/>
        <v>0</v>
      </c>
      <c r="Q43" s="1482">
        <f>E43+H43+K43+N43+B43</f>
        <v>0</v>
      </c>
      <c r="R43" s="741">
        <f t="shared" si="15"/>
        <v>1</v>
      </c>
      <c r="S43" s="1483">
        <f t="shared" si="15"/>
        <v>1</v>
      </c>
      <c r="Y43" s="306"/>
      <c r="Z43" s="306"/>
      <c r="AA43" s="306"/>
      <c r="AB43" s="306"/>
      <c r="AC43" s="306"/>
    </row>
    <row r="44" spans="1:61" s="43" customFormat="1" ht="18.600000000000001" customHeight="1" thickBot="1" x14ac:dyDescent="0.3">
      <c r="A44" s="544" t="s">
        <v>57</v>
      </c>
      <c r="B44" s="752">
        <f t="shared" ref="B44:L44" si="16">SUM(B34:B43)</f>
        <v>2</v>
      </c>
      <c r="C44" s="753">
        <f t="shared" si="16"/>
        <v>0</v>
      </c>
      <c r="D44" s="1467">
        <f t="shared" si="16"/>
        <v>2</v>
      </c>
      <c r="E44" s="753">
        <f t="shared" si="16"/>
        <v>2</v>
      </c>
      <c r="F44" s="753">
        <f t="shared" si="16"/>
        <v>2</v>
      </c>
      <c r="G44" s="2343">
        <f t="shared" si="16"/>
        <v>4</v>
      </c>
      <c r="H44" s="754">
        <f t="shared" si="16"/>
        <v>1</v>
      </c>
      <c r="I44" s="755">
        <f t="shared" si="16"/>
        <v>1</v>
      </c>
      <c r="J44" s="2343">
        <f t="shared" si="16"/>
        <v>2</v>
      </c>
      <c r="K44" s="754">
        <f t="shared" si="16"/>
        <v>0</v>
      </c>
      <c r="L44" s="755">
        <f t="shared" si="16"/>
        <v>0</v>
      </c>
      <c r="M44" s="756">
        <f>SUM(M34:M43)</f>
        <v>0</v>
      </c>
      <c r="N44" s="753">
        <f>SUM(N34:N43)</f>
        <v>0</v>
      </c>
      <c r="O44" s="755">
        <f>SUM(O34:O43)</f>
        <v>2</v>
      </c>
      <c r="P44" s="757">
        <f>SUM(P34:P43)</f>
        <v>2</v>
      </c>
      <c r="Q44" s="1482">
        <f>E44+H44+K44+N44+B44</f>
        <v>5</v>
      </c>
      <c r="R44" s="741">
        <f t="shared" si="15"/>
        <v>5</v>
      </c>
      <c r="S44" s="1483">
        <f t="shared" si="15"/>
        <v>10</v>
      </c>
    </row>
    <row r="45" spans="1:61" s="43" customFormat="1" ht="18" customHeight="1" x14ac:dyDescent="0.25">
      <c r="A45" s="1468" t="s">
        <v>58</v>
      </c>
      <c r="B45" s="1469">
        <f>B32</f>
        <v>141</v>
      </c>
      <c r="C45" s="1469">
        <f>C32</f>
        <v>8</v>
      </c>
      <c r="D45" s="1469">
        <f>D32</f>
        <v>149</v>
      </c>
      <c r="E45" s="1469">
        <f>E32</f>
        <v>130</v>
      </c>
      <c r="F45" s="1469">
        <f t="shared" ref="F45:P45" si="17">F32</f>
        <v>33</v>
      </c>
      <c r="G45" s="1470">
        <f t="shared" si="17"/>
        <v>163</v>
      </c>
      <c r="H45" s="1469">
        <f t="shared" si="17"/>
        <v>114</v>
      </c>
      <c r="I45" s="1471">
        <f t="shared" si="17"/>
        <v>30</v>
      </c>
      <c r="J45" s="1470">
        <f t="shared" si="17"/>
        <v>144</v>
      </c>
      <c r="K45" s="1469">
        <f t="shared" si="17"/>
        <v>106</v>
      </c>
      <c r="L45" s="1471">
        <f t="shared" si="17"/>
        <v>53</v>
      </c>
      <c r="M45" s="1470">
        <f t="shared" si="17"/>
        <v>159</v>
      </c>
      <c r="N45" s="1469">
        <f t="shared" si="17"/>
        <v>150</v>
      </c>
      <c r="O45" s="1471">
        <f t="shared" si="17"/>
        <v>64</v>
      </c>
      <c r="P45" s="1472">
        <f t="shared" si="17"/>
        <v>214</v>
      </c>
      <c r="Q45" s="1484">
        <f t="shared" ref="Q45:S46" si="18">E45+H45+K45+N45+B45</f>
        <v>641</v>
      </c>
      <c r="R45" s="1473">
        <f t="shared" si="18"/>
        <v>188</v>
      </c>
      <c r="S45" s="1474">
        <f t="shared" si="18"/>
        <v>829</v>
      </c>
    </row>
    <row r="46" spans="1:61" s="43" customFormat="1" ht="19.899999999999999" customHeight="1" thickBot="1" x14ac:dyDescent="0.3">
      <c r="A46" s="1475" t="s">
        <v>56</v>
      </c>
      <c r="B46" s="1476">
        <f>B44</f>
        <v>2</v>
      </c>
      <c r="C46" s="1476">
        <f>C44</f>
        <v>0</v>
      </c>
      <c r="D46" s="1476">
        <f>D44</f>
        <v>2</v>
      </c>
      <c r="E46" s="1476">
        <f>E44</f>
        <v>2</v>
      </c>
      <c r="F46" s="1476">
        <f t="shared" ref="F46:P46" si="19">F44</f>
        <v>2</v>
      </c>
      <c r="G46" s="1477">
        <f t="shared" si="19"/>
        <v>4</v>
      </c>
      <c r="H46" s="1476">
        <f t="shared" si="19"/>
        <v>1</v>
      </c>
      <c r="I46" s="1478">
        <f t="shared" si="19"/>
        <v>1</v>
      </c>
      <c r="J46" s="1477">
        <f t="shared" si="19"/>
        <v>2</v>
      </c>
      <c r="K46" s="1476">
        <f t="shared" si="19"/>
        <v>0</v>
      </c>
      <c r="L46" s="1478">
        <f t="shared" si="19"/>
        <v>0</v>
      </c>
      <c r="M46" s="1477">
        <f t="shared" si="19"/>
        <v>0</v>
      </c>
      <c r="N46" s="1476">
        <f t="shared" si="19"/>
        <v>0</v>
      </c>
      <c r="O46" s="1478">
        <f t="shared" si="19"/>
        <v>2</v>
      </c>
      <c r="P46" s="1479">
        <f t="shared" si="19"/>
        <v>2</v>
      </c>
      <c r="Q46" s="2346">
        <f t="shared" si="18"/>
        <v>5</v>
      </c>
      <c r="R46" s="2347">
        <f t="shared" si="18"/>
        <v>5</v>
      </c>
      <c r="S46" s="548">
        <f t="shared" si="18"/>
        <v>10</v>
      </c>
    </row>
    <row r="47" spans="1:61" s="43" customFormat="1" ht="16.5" thickBot="1" x14ac:dyDescent="0.3">
      <c r="A47" s="2344" t="s">
        <v>59</v>
      </c>
      <c r="B47" s="2351">
        <f>SUM(B45:B46)</f>
        <v>143</v>
      </c>
      <c r="C47" s="2351">
        <f>SUM(C45:C46)</f>
        <v>8</v>
      </c>
      <c r="D47" s="2351">
        <f>SUM(D45:D46)</f>
        <v>151</v>
      </c>
      <c r="E47" s="2351">
        <f t="shared" ref="E47:O47" si="20">SUM(E45:E46)</f>
        <v>132</v>
      </c>
      <c r="F47" s="2351">
        <f t="shared" si="20"/>
        <v>35</v>
      </c>
      <c r="G47" s="2352">
        <f t="shared" si="20"/>
        <v>167</v>
      </c>
      <c r="H47" s="2351">
        <f t="shared" si="20"/>
        <v>115</v>
      </c>
      <c r="I47" s="2353">
        <f t="shared" si="20"/>
        <v>31</v>
      </c>
      <c r="J47" s="2352">
        <f t="shared" si="20"/>
        <v>146</v>
      </c>
      <c r="K47" s="2351">
        <f t="shared" si="20"/>
        <v>106</v>
      </c>
      <c r="L47" s="2353">
        <f t="shared" si="20"/>
        <v>53</v>
      </c>
      <c r="M47" s="2352">
        <f t="shared" si="20"/>
        <v>159</v>
      </c>
      <c r="N47" s="2351">
        <f t="shared" si="20"/>
        <v>150</v>
      </c>
      <c r="O47" s="2353">
        <f t="shared" si="20"/>
        <v>66</v>
      </c>
      <c r="P47" s="2354">
        <f>SUM(P45:P46)</f>
        <v>216</v>
      </c>
      <c r="Q47" s="2348">
        <f>E47+H47+K47+N47+B47</f>
        <v>646</v>
      </c>
      <c r="R47" s="2349">
        <f>F47+I47+L47+O47+C47</f>
        <v>193</v>
      </c>
      <c r="S47" s="2350">
        <f>SUM(S45:S46)</f>
        <v>839</v>
      </c>
    </row>
    <row r="48" spans="1:61" s="307" customFormat="1" ht="15.75" x14ac:dyDescent="0.25">
      <c r="B48" s="396"/>
      <c r="C48" s="396"/>
      <c r="D48" s="396"/>
      <c r="E48" s="396"/>
      <c r="F48" s="396"/>
      <c r="G48" s="396"/>
      <c r="H48" s="396"/>
      <c r="I48" s="396"/>
      <c r="J48" s="396"/>
      <c r="K48" s="396"/>
      <c r="L48" s="396"/>
      <c r="M48" s="396"/>
      <c r="N48" s="396"/>
      <c r="O48" s="396"/>
      <c r="P48" s="396"/>
      <c r="Q48" s="396"/>
      <c r="R48" s="396"/>
      <c r="S48" s="397"/>
      <c r="T48" s="308"/>
      <c r="U48" s="309"/>
      <c r="V48" s="309"/>
      <c r="W48" s="309"/>
      <c r="X48" s="309"/>
      <c r="Y48" s="309"/>
      <c r="Z48" s="309"/>
      <c r="AA48" s="309"/>
      <c r="AB48" s="309"/>
      <c r="AC48" s="309"/>
      <c r="AD48" s="309"/>
      <c r="AE48" s="309"/>
      <c r="AF48" s="309"/>
      <c r="AG48" s="309"/>
      <c r="AH48" s="309"/>
      <c r="AI48" s="309"/>
      <c r="AJ48" s="309"/>
      <c r="AK48" s="309"/>
      <c r="AL48" s="309"/>
      <c r="AM48" s="309"/>
      <c r="AN48" s="309"/>
      <c r="AO48" s="309"/>
      <c r="AP48" s="309"/>
      <c r="AQ48" s="309"/>
      <c r="AR48" s="309"/>
      <c r="AS48" s="309"/>
      <c r="AT48" s="309"/>
      <c r="AU48" s="309"/>
      <c r="AV48" s="309"/>
      <c r="AW48" s="309"/>
      <c r="AX48" s="309"/>
      <c r="AY48" s="309"/>
      <c r="AZ48" s="309"/>
      <c r="BA48" s="309"/>
      <c r="BB48" s="309"/>
      <c r="BC48" s="309"/>
      <c r="BD48" s="309"/>
      <c r="BE48" s="309"/>
      <c r="BF48" s="309"/>
      <c r="BG48" s="309"/>
      <c r="BH48" s="309"/>
      <c r="BI48" s="309"/>
    </row>
    <row r="49" spans="1:20" ht="15.75" x14ac:dyDescent="0.25">
      <c r="A49" s="3467"/>
      <c r="B49" s="3467"/>
      <c r="C49" s="3467"/>
      <c r="D49" s="3467"/>
      <c r="E49" s="3467"/>
      <c r="F49" s="3467"/>
      <c r="G49" s="3467"/>
      <c r="H49" s="3467"/>
      <c r="I49" s="3467"/>
      <c r="J49" s="3467"/>
      <c r="K49" s="3467"/>
      <c r="L49" s="3467"/>
      <c r="M49" s="3467"/>
      <c r="N49" s="3467"/>
      <c r="O49" s="3467"/>
      <c r="P49" s="3467"/>
      <c r="Q49" s="3467"/>
      <c r="R49" s="3467"/>
      <c r="S49" s="3467"/>
      <c r="T49" s="159"/>
    </row>
    <row r="50" spans="1:20" ht="15.75" x14ac:dyDescent="0.25">
      <c r="A50" s="107"/>
      <c r="B50" s="107"/>
      <c r="C50" s="107"/>
      <c r="D50" s="107"/>
      <c r="E50" s="107"/>
      <c r="F50" s="107"/>
      <c r="G50" s="107"/>
      <c r="H50" s="107"/>
      <c r="I50" s="118"/>
      <c r="J50" s="97"/>
      <c r="K50" s="97"/>
      <c r="L50" s="97"/>
      <c r="M50" s="97"/>
      <c r="N50" s="97"/>
      <c r="O50" s="97"/>
      <c r="P50" s="97"/>
      <c r="Q50" s="97"/>
    </row>
    <row r="51" spans="1:20" ht="15.75" x14ac:dyDescent="0.25">
      <c r="A51" s="160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O28" sqref="O28"/>
    </sheetView>
  </sheetViews>
  <sheetFormatPr defaultRowHeight="12.75" x14ac:dyDescent="0.2"/>
  <cols>
    <col min="1" max="1" width="39.140625" style="37" customWidth="1"/>
    <col min="2" max="2" width="8" style="37" customWidth="1"/>
    <col min="3" max="3" width="7.7109375" style="37" customWidth="1"/>
    <col min="4" max="4" width="4.5703125" style="37" customWidth="1"/>
    <col min="5" max="5" width="7.7109375" style="37" customWidth="1"/>
    <col min="6" max="6" width="7.42578125" style="37" customWidth="1"/>
    <col min="7" max="7" width="5.140625" style="37" customWidth="1"/>
    <col min="8" max="8" width="7.28515625" style="37" customWidth="1"/>
    <col min="9" max="9" width="7.7109375" style="37" customWidth="1"/>
    <col min="10" max="10" width="5.28515625" style="37" customWidth="1"/>
    <col min="11" max="11" width="8.140625" style="37" customWidth="1"/>
    <col min="12" max="12" width="7.28515625" style="37" customWidth="1"/>
    <col min="13" max="13" width="5.42578125" style="37" customWidth="1"/>
    <col min="14" max="14" width="7.28515625" style="37" customWidth="1"/>
    <col min="15" max="15" width="8.28515625" style="37" customWidth="1"/>
    <col min="16" max="16" width="5.42578125" style="37" customWidth="1"/>
    <col min="17" max="17" width="7.28515625" style="37" customWidth="1"/>
    <col min="18" max="18" width="7.42578125" style="37" customWidth="1"/>
    <col min="19" max="19" width="5.140625" style="37" customWidth="1"/>
    <col min="20" max="124" width="9.140625" style="36"/>
    <col min="125" max="256" width="9.140625" style="37"/>
    <col min="257" max="257" width="39.140625" style="37" customWidth="1"/>
    <col min="258" max="258" width="6.7109375" style="37" customWidth="1"/>
    <col min="259" max="259" width="7.7109375" style="37" customWidth="1"/>
    <col min="260" max="260" width="4.5703125" style="37" customWidth="1"/>
    <col min="261" max="261" width="6.7109375" style="37" customWidth="1"/>
    <col min="262" max="262" width="7.42578125" style="37" customWidth="1"/>
    <col min="263" max="263" width="5.140625" style="37" customWidth="1"/>
    <col min="264" max="264" width="6.5703125" style="37" customWidth="1"/>
    <col min="265" max="265" width="7.7109375" style="37" customWidth="1"/>
    <col min="266" max="266" width="5.28515625" style="37" customWidth="1"/>
    <col min="267" max="267" width="6.28515625" style="37" customWidth="1"/>
    <col min="268" max="268" width="7.28515625" style="37" customWidth="1"/>
    <col min="269" max="269" width="5.42578125" style="37" customWidth="1"/>
    <col min="270" max="270" width="6.7109375" style="37" customWidth="1"/>
    <col min="271" max="271" width="8.28515625" style="37" customWidth="1"/>
    <col min="272" max="272" width="5.42578125" style="37" customWidth="1"/>
    <col min="273" max="273" width="6.5703125" style="37" customWidth="1"/>
    <col min="274" max="274" width="7.42578125" style="37" customWidth="1"/>
    <col min="275" max="275" width="5.140625" style="37" customWidth="1"/>
    <col min="276" max="512" width="9.140625" style="37"/>
    <col min="513" max="513" width="39.140625" style="37" customWidth="1"/>
    <col min="514" max="514" width="6.7109375" style="37" customWidth="1"/>
    <col min="515" max="515" width="7.7109375" style="37" customWidth="1"/>
    <col min="516" max="516" width="4.5703125" style="37" customWidth="1"/>
    <col min="517" max="517" width="6.7109375" style="37" customWidth="1"/>
    <col min="518" max="518" width="7.42578125" style="37" customWidth="1"/>
    <col min="519" max="519" width="5.140625" style="37" customWidth="1"/>
    <col min="520" max="520" width="6.5703125" style="37" customWidth="1"/>
    <col min="521" max="521" width="7.7109375" style="37" customWidth="1"/>
    <col min="522" max="522" width="5.28515625" style="37" customWidth="1"/>
    <col min="523" max="523" width="6.28515625" style="37" customWidth="1"/>
    <col min="524" max="524" width="7.28515625" style="37" customWidth="1"/>
    <col min="525" max="525" width="5.42578125" style="37" customWidth="1"/>
    <col min="526" max="526" width="6.7109375" style="37" customWidth="1"/>
    <col min="527" max="527" width="8.28515625" style="37" customWidth="1"/>
    <col min="528" max="528" width="5.42578125" style="37" customWidth="1"/>
    <col min="529" max="529" width="6.5703125" style="37" customWidth="1"/>
    <col min="530" max="530" width="7.42578125" style="37" customWidth="1"/>
    <col min="531" max="531" width="5.140625" style="37" customWidth="1"/>
    <col min="532" max="768" width="9.140625" style="37"/>
    <col min="769" max="769" width="39.140625" style="37" customWidth="1"/>
    <col min="770" max="770" width="6.7109375" style="37" customWidth="1"/>
    <col min="771" max="771" width="7.7109375" style="37" customWidth="1"/>
    <col min="772" max="772" width="4.5703125" style="37" customWidth="1"/>
    <col min="773" max="773" width="6.7109375" style="37" customWidth="1"/>
    <col min="774" max="774" width="7.42578125" style="37" customWidth="1"/>
    <col min="775" max="775" width="5.140625" style="37" customWidth="1"/>
    <col min="776" max="776" width="6.5703125" style="37" customWidth="1"/>
    <col min="777" max="777" width="7.7109375" style="37" customWidth="1"/>
    <col min="778" max="778" width="5.28515625" style="37" customWidth="1"/>
    <col min="779" max="779" width="6.28515625" style="37" customWidth="1"/>
    <col min="780" max="780" width="7.28515625" style="37" customWidth="1"/>
    <col min="781" max="781" width="5.42578125" style="37" customWidth="1"/>
    <col min="782" max="782" width="6.7109375" style="37" customWidth="1"/>
    <col min="783" max="783" width="8.28515625" style="37" customWidth="1"/>
    <col min="784" max="784" width="5.42578125" style="37" customWidth="1"/>
    <col min="785" max="785" width="6.5703125" style="37" customWidth="1"/>
    <col min="786" max="786" width="7.42578125" style="37" customWidth="1"/>
    <col min="787" max="787" width="5.140625" style="37" customWidth="1"/>
    <col min="788" max="1024" width="9.140625" style="37"/>
    <col min="1025" max="1025" width="39.140625" style="37" customWidth="1"/>
    <col min="1026" max="1026" width="6.7109375" style="37" customWidth="1"/>
    <col min="1027" max="1027" width="7.7109375" style="37" customWidth="1"/>
    <col min="1028" max="1028" width="4.5703125" style="37" customWidth="1"/>
    <col min="1029" max="1029" width="6.7109375" style="37" customWidth="1"/>
    <col min="1030" max="1030" width="7.42578125" style="37" customWidth="1"/>
    <col min="1031" max="1031" width="5.140625" style="37" customWidth="1"/>
    <col min="1032" max="1032" width="6.5703125" style="37" customWidth="1"/>
    <col min="1033" max="1033" width="7.7109375" style="37" customWidth="1"/>
    <col min="1034" max="1034" width="5.28515625" style="37" customWidth="1"/>
    <col min="1035" max="1035" width="6.28515625" style="37" customWidth="1"/>
    <col min="1036" max="1036" width="7.28515625" style="37" customWidth="1"/>
    <col min="1037" max="1037" width="5.42578125" style="37" customWidth="1"/>
    <col min="1038" max="1038" width="6.7109375" style="37" customWidth="1"/>
    <col min="1039" max="1039" width="8.28515625" style="37" customWidth="1"/>
    <col min="1040" max="1040" width="5.42578125" style="37" customWidth="1"/>
    <col min="1041" max="1041" width="6.5703125" style="37" customWidth="1"/>
    <col min="1042" max="1042" width="7.42578125" style="37" customWidth="1"/>
    <col min="1043" max="1043" width="5.140625" style="37" customWidth="1"/>
    <col min="1044" max="1280" width="9.140625" style="37"/>
    <col min="1281" max="1281" width="39.140625" style="37" customWidth="1"/>
    <col min="1282" max="1282" width="6.7109375" style="37" customWidth="1"/>
    <col min="1283" max="1283" width="7.7109375" style="37" customWidth="1"/>
    <col min="1284" max="1284" width="4.5703125" style="37" customWidth="1"/>
    <col min="1285" max="1285" width="6.7109375" style="37" customWidth="1"/>
    <col min="1286" max="1286" width="7.42578125" style="37" customWidth="1"/>
    <col min="1287" max="1287" width="5.140625" style="37" customWidth="1"/>
    <col min="1288" max="1288" width="6.5703125" style="37" customWidth="1"/>
    <col min="1289" max="1289" width="7.7109375" style="37" customWidth="1"/>
    <col min="1290" max="1290" width="5.28515625" style="37" customWidth="1"/>
    <col min="1291" max="1291" width="6.28515625" style="37" customWidth="1"/>
    <col min="1292" max="1292" width="7.28515625" style="37" customWidth="1"/>
    <col min="1293" max="1293" width="5.42578125" style="37" customWidth="1"/>
    <col min="1294" max="1294" width="6.7109375" style="37" customWidth="1"/>
    <col min="1295" max="1295" width="8.28515625" style="37" customWidth="1"/>
    <col min="1296" max="1296" width="5.42578125" style="37" customWidth="1"/>
    <col min="1297" max="1297" width="6.5703125" style="37" customWidth="1"/>
    <col min="1298" max="1298" width="7.42578125" style="37" customWidth="1"/>
    <col min="1299" max="1299" width="5.140625" style="37" customWidth="1"/>
    <col min="1300" max="1536" width="9.140625" style="37"/>
    <col min="1537" max="1537" width="39.140625" style="37" customWidth="1"/>
    <col min="1538" max="1538" width="6.7109375" style="37" customWidth="1"/>
    <col min="1539" max="1539" width="7.7109375" style="37" customWidth="1"/>
    <col min="1540" max="1540" width="4.5703125" style="37" customWidth="1"/>
    <col min="1541" max="1541" width="6.7109375" style="37" customWidth="1"/>
    <col min="1542" max="1542" width="7.42578125" style="37" customWidth="1"/>
    <col min="1543" max="1543" width="5.140625" style="37" customWidth="1"/>
    <col min="1544" max="1544" width="6.5703125" style="37" customWidth="1"/>
    <col min="1545" max="1545" width="7.7109375" style="37" customWidth="1"/>
    <col min="1546" max="1546" width="5.28515625" style="37" customWidth="1"/>
    <col min="1547" max="1547" width="6.28515625" style="37" customWidth="1"/>
    <col min="1548" max="1548" width="7.28515625" style="37" customWidth="1"/>
    <col min="1549" max="1549" width="5.42578125" style="37" customWidth="1"/>
    <col min="1550" max="1550" width="6.7109375" style="37" customWidth="1"/>
    <col min="1551" max="1551" width="8.28515625" style="37" customWidth="1"/>
    <col min="1552" max="1552" width="5.42578125" style="37" customWidth="1"/>
    <col min="1553" max="1553" width="6.5703125" style="37" customWidth="1"/>
    <col min="1554" max="1554" width="7.42578125" style="37" customWidth="1"/>
    <col min="1555" max="1555" width="5.140625" style="37" customWidth="1"/>
    <col min="1556" max="1792" width="9.140625" style="37"/>
    <col min="1793" max="1793" width="39.140625" style="37" customWidth="1"/>
    <col min="1794" max="1794" width="6.7109375" style="37" customWidth="1"/>
    <col min="1795" max="1795" width="7.7109375" style="37" customWidth="1"/>
    <col min="1796" max="1796" width="4.5703125" style="37" customWidth="1"/>
    <col min="1797" max="1797" width="6.7109375" style="37" customWidth="1"/>
    <col min="1798" max="1798" width="7.42578125" style="37" customWidth="1"/>
    <col min="1799" max="1799" width="5.140625" style="37" customWidth="1"/>
    <col min="1800" max="1800" width="6.5703125" style="37" customWidth="1"/>
    <col min="1801" max="1801" width="7.7109375" style="37" customWidth="1"/>
    <col min="1802" max="1802" width="5.28515625" style="37" customWidth="1"/>
    <col min="1803" max="1803" width="6.28515625" style="37" customWidth="1"/>
    <col min="1804" max="1804" width="7.28515625" style="37" customWidth="1"/>
    <col min="1805" max="1805" width="5.42578125" style="37" customWidth="1"/>
    <col min="1806" max="1806" width="6.7109375" style="37" customWidth="1"/>
    <col min="1807" max="1807" width="8.28515625" style="37" customWidth="1"/>
    <col min="1808" max="1808" width="5.42578125" style="37" customWidth="1"/>
    <col min="1809" max="1809" width="6.5703125" style="37" customWidth="1"/>
    <col min="1810" max="1810" width="7.42578125" style="37" customWidth="1"/>
    <col min="1811" max="1811" width="5.140625" style="37" customWidth="1"/>
    <col min="1812" max="2048" width="9.140625" style="37"/>
    <col min="2049" max="2049" width="39.140625" style="37" customWidth="1"/>
    <col min="2050" max="2050" width="6.7109375" style="37" customWidth="1"/>
    <col min="2051" max="2051" width="7.7109375" style="37" customWidth="1"/>
    <col min="2052" max="2052" width="4.5703125" style="37" customWidth="1"/>
    <col min="2053" max="2053" width="6.7109375" style="37" customWidth="1"/>
    <col min="2054" max="2054" width="7.42578125" style="37" customWidth="1"/>
    <col min="2055" max="2055" width="5.140625" style="37" customWidth="1"/>
    <col min="2056" max="2056" width="6.5703125" style="37" customWidth="1"/>
    <col min="2057" max="2057" width="7.7109375" style="37" customWidth="1"/>
    <col min="2058" max="2058" width="5.28515625" style="37" customWidth="1"/>
    <col min="2059" max="2059" width="6.28515625" style="37" customWidth="1"/>
    <col min="2060" max="2060" width="7.28515625" style="37" customWidth="1"/>
    <col min="2061" max="2061" width="5.42578125" style="37" customWidth="1"/>
    <col min="2062" max="2062" width="6.7109375" style="37" customWidth="1"/>
    <col min="2063" max="2063" width="8.28515625" style="37" customWidth="1"/>
    <col min="2064" max="2064" width="5.42578125" style="37" customWidth="1"/>
    <col min="2065" max="2065" width="6.5703125" style="37" customWidth="1"/>
    <col min="2066" max="2066" width="7.42578125" style="37" customWidth="1"/>
    <col min="2067" max="2067" width="5.140625" style="37" customWidth="1"/>
    <col min="2068" max="2304" width="9.140625" style="37"/>
    <col min="2305" max="2305" width="39.140625" style="37" customWidth="1"/>
    <col min="2306" max="2306" width="6.7109375" style="37" customWidth="1"/>
    <col min="2307" max="2307" width="7.7109375" style="37" customWidth="1"/>
    <col min="2308" max="2308" width="4.5703125" style="37" customWidth="1"/>
    <col min="2309" max="2309" width="6.7109375" style="37" customWidth="1"/>
    <col min="2310" max="2310" width="7.42578125" style="37" customWidth="1"/>
    <col min="2311" max="2311" width="5.140625" style="37" customWidth="1"/>
    <col min="2312" max="2312" width="6.5703125" style="37" customWidth="1"/>
    <col min="2313" max="2313" width="7.7109375" style="37" customWidth="1"/>
    <col min="2314" max="2314" width="5.28515625" style="37" customWidth="1"/>
    <col min="2315" max="2315" width="6.28515625" style="37" customWidth="1"/>
    <col min="2316" max="2316" width="7.28515625" style="37" customWidth="1"/>
    <col min="2317" max="2317" width="5.42578125" style="37" customWidth="1"/>
    <col min="2318" max="2318" width="6.7109375" style="37" customWidth="1"/>
    <col min="2319" max="2319" width="8.28515625" style="37" customWidth="1"/>
    <col min="2320" max="2320" width="5.42578125" style="37" customWidth="1"/>
    <col min="2321" max="2321" width="6.5703125" style="37" customWidth="1"/>
    <col min="2322" max="2322" width="7.42578125" style="37" customWidth="1"/>
    <col min="2323" max="2323" width="5.140625" style="37" customWidth="1"/>
    <col min="2324" max="2560" width="9.140625" style="37"/>
    <col min="2561" max="2561" width="39.140625" style="37" customWidth="1"/>
    <col min="2562" max="2562" width="6.7109375" style="37" customWidth="1"/>
    <col min="2563" max="2563" width="7.7109375" style="37" customWidth="1"/>
    <col min="2564" max="2564" width="4.5703125" style="37" customWidth="1"/>
    <col min="2565" max="2565" width="6.7109375" style="37" customWidth="1"/>
    <col min="2566" max="2566" width="7.42578125" style="37" customWidth="1"/>
    <col min="2567" max="2567" width="5.140625" style="37" customWidth="1"/>
    <col min="2568" max="2568" width="6.5703125" style="37" customWidth="1"/>
    <col min="2569" max="2569" width="7.7109375" style="37" customWidth="1"/>
    <col min="2570" max="2570" width="5.28515625" style="37" customWidth="1"/>
    <col min="2571" max="2571" width="6.28515625" style="37" customWidth="1"/>
    <col min="2572" max="2572" width="7.28515625" style="37" customWidth="1"/>
    <col min="2573" max="2573" width="5.42578125" style="37" customWidth="1"/>
    <col min="2574" max="2574" width="6.7109375" style="37" customWidth="1"/>
    <col min="2575" max="2575" width="8.28515625" style="37" customWidth="1"/>
    <col min="2576" max="2576" width="5.42578125" style="37" customWidth="1"/>
    <col min="2577" max="2577" width="6.5703125" style="37" customWidth="1"/>
    <col min="2578" max="2578" width="7.42578125" style="37" customWidth="1"/>
    <col min="2579" max="2579" width="5.140625" style="37" customWidth="1"/>
    <col min="2580" max="2816" width="9.140625" style="37"/>
    <col min="2817" max="2817" width="39.140625" style="37" customWidth="1"/>
    <col min="2818" max="2818" width="6.7109375" style="37" customWidth="1"/>
    <col min="2819" max="2819" width="7.7109375" style="37" customWidth="1"/>
    <col min="2820" max="2820" width="4.5703125" style="37" customWidth="1"/>
    <col min="2821" max="2821" width="6.7109375" style="37" customWidth="1"/>
    <col min="2822" max="2822" width="7.42578125" style="37" customWidth="1"/>
    <col min="2823" max="2823" width="5.140625" style="37" customWidth="1"/>
    <col min="2824" max="2824" width="6.5703125" style="37" customWidth="1"/>
    <col min="2825" max="2825" width="7.7109375" style="37" customWidth="1"/>
    <col min="2826" max="2826" width="5.28515625" style="37" customWidth="1"/>
    <col min="2827" max="2827" width="6.28515625" style="37" customWidth="1"/>
    <col min="2828" max="2828" width="7.28515625" style="37" customWidth="1"/>
    <col min="2829" max="2829" width="5.42578125" style="37" customWidth="1"/>
    <col min="2830" max="2830" width="6.7109375" style="37" customWidth="1"/>
    <col min="2831" max="2831" width="8.28515625" style="37" customWidth="1"/>
    <col min="2832" max="2832" width="5.42578125" style="37" customWidth="1"/>
    <col min="2833" max="2833" width="6.5703125" style="37" customWidth="1"/>
    <col min="2834" max="2834" width="7.42578125" style="37" customWidth="1"/>
    <col min="2835" max="2835" width="5.140625" style="37" customWidth="1"/>
    <col min="2836" max="3072" width="9.140625" style="37"/>
    <col min="3073" max="3073" width="39.140625" style="37" customWidth="1"/>
    <col min="3074" max="3074" width="6.7109375" style="37" customWidth="1"/>
    <col min="3075" max="3075" width="7.7109375" style="37" customWidth="1"/>
    <col min="3076" max="3076" width="4.5703125" style="37" customWidth="1"/>
    <col min="3077" max="3077" width="6.7109375" style="37" customWidth="1"/>
    <col min="3078" max="3078" width="7.42578125" style="37" customWidth="1"/>
    <col min="3079" max="3079" width="5.140625" style="37" customWidth="1"/>
    <col min="3080" max="3080" width="6.5703125" style="37" customWidth="1"/>
    <col min="3081" max="3081" width="7.7109375" style="37" customWidth="1"/>
    <col min="3082" max="3082" width="5.28515625" style="37" customWidth="1"/>
    <col min="3083" max="3083" width="6.28515625" style="37" customWidth="1"/>
    <col min="3084" max="3084" width="7.28515625" style="37" customWidth="1"/>
    <col min="3085" max="3085" width="5.42578125" style="37" customWidth="1"/>
    <col min="3086" max="3086" width="6.7109375" style="37" customWidth="1"/>
    <col min="3087" max="3087" width="8.28515625" style="37" customWidth="1"/>
    <col min="3088" max="3088" width="5.42578125" style="37" customWidth="1"/>
    <col min="3089" max="3089" width="6.5703125" style="37" customWidth="1"/>
    <col min="3090" max="3090" width="7.42578125" style="37" customWidth="1"/>
    <col min="3091" max="3091" width="5.140625" style="37" customWidth="1"/>
    <col min="3092" max="3328" width="9.140625" style="37"/>
    <col min="3329" max="3329" width="39.140625" style="37" customWidth="1"/>
    <col min="3330" max="3330" width="6.7109375" style="37" customWidth="1"/>
    <col min="3331" max="3331" width="7.7109375" style="37" customWidth="1"/>
    <col min="3332" max="3332" width="4.5703125" style="37" customWidth="1"/>
    <col min="3333" max="3333" width="6.7109375" style="37" customWidth="1"/>
    <col min="3334" max="3334" width="7.42578125" style="37" customWidth="1"/>
    <col min="3335" max="3335" width="5.140625" style="37" customWidth="1"/>
    <col min="3336" max="3336" width="6.5703125" style="37" customWidth="1"/>
    <col min="3337" max="3337" width="7.7109375" style="37" customWidth="1"/>
    <col min="3338" max="3338" width="5.28515625" style="37" customWidth="1"/>
    <col min="3339" max="3339" width="6.28515625" style="37" customWidth="1"/>
    <col min="3340" max="3340" width="7.28515625" style="37" customWidth="1"/>
    <col min="3341" max="3341" width="5.42578125" style="37" customWidth="1"/>
    <col min="3342" max="3342" width="6.7109375" style="37" customWidth="1"/>
    <col min="3343" max="3343" width="8.28515625" style="37" customWidth="1"/>
    <col min="3344" max="3344" width="5.42578125" style="37" customWidth="1"/>
    <col min="3345" max="3345" width="6.5703125" style="37" customWidth="1"/>
    <col min="3346" max="3346" width="7.42578125" style="37" customWidth="1"/>
    <col min="3347" max="3347" width="5.140625" style="37" customWidth="1"/>
    <col min="3348" max="3584" width="9.140625" style="37"/>
    <col min="3585" max="3585" width="39.140625" style="37" customWidth="1"/>
    <col min="3586" max="3586" width="6.7109375" style="37" customWidth="1"/>
    <col min="3587" max="3587" width="7.7109375" style="37" customWidth="1"/>
    <col min="3588" max="3588" width="4.5703125" style="37" customWidth="1"/>
    <col min="3589" max="3589" width="6.7109375" style="37" customWidth="1"/>
    <col min="3590" max="3590" width="7.42578125" style="37" customWidth="1"/>
    <col min="3591" max="3591" width="5.140625" style="37" customWidth="1"/>
    <col min="3592" max="3592" width="6.5703125" style="37" customWidth="1"/>
    <col min="3593" max="3593" width="7.7109375" style="37" customWidth="1"/>
    <col min="3594" max="3594" width="5.28515625" style="37" customWidth="1"/>
    <col min="3595" max="3595" width="6.28515625" style="37" customWidth="1"/>
    <col min="3596" max="3596" width="7.28515625" style="37" customWidth="1"/>
    <col min="3597" max="3597" width="5.42578125" style="37" customWidth="1"/>
    <col min="3598" max="3598" width="6.7109375" style="37" customWidth="1"/>
    <col min="3599" max="3599" width="8.28515625" style="37" customWidth="1"/>
    <col min="3600" max="3600" width="5.42578125" style="37" customWidth="1"/>
    <col min="3601" max="3601" width="6.5703125" style="37" customWidth="1"/>
    <col min="3602" max="3602" width="7.42578125" style="37" customWidth="1"/>
    <col min="3603" max="3603" width="5.140625" style="37" customWidth="1"/>
    <col min="3604" max="3840" width="9.140625" style="37"/>
    <col min="3841" max="3841" width="39.140625" style="37" customWidth="1"/>
    <col min="3842" max="3842" width="6.7109375" style="37" customWidth="1"/>
    <col min="3843" max="3843" width="7.7109375" style="37" customWidth="1"/>
    <col min="3844" max="3844" width="4.5703125" style="37" customWidth="1"/>
    <col min="3845" max="3845" width="6.7109375" style="37" customWidth="1"/>
    <col min="3846" max="3846" width="7.42578125" style="37" customWidth="1"/>
    <col min="3847" max="3847" width="5.140625" style="37" customWidth="1"/>
    <col min="3848" max="3848" width="6.5703125" style="37" customWidth="1"/>
    <col min="3849" max="3849" width="7.7109375" style="37" customWidth="1"/>
    <col min="3850" max="3850" width="5.28515625" style="37" customWidth="1"/>
    <col min="3851" max="3851" width="6.28515625" style="37" customWidth="1"/>
    <col min="3852" max="3852" width="7.28515625" style="37" customWidth="1"/>
    <col min="3853" max="3853" width="5.42578125" style="37" customWidth="1"/>
    <col min="3854" max="3854" width="6.7109375" style="37" customWidth="1"/>
    <col min="3855" max="3855" width="8.28515625" style="37" customWidth="1"/>
    <col min="3856" max="3856" width="5.42578125" style="37" customWidth="1"/>
    <col min="3857" max="3857" width="6.5703125" style="37" customWidth="1"/>
    <col min="3858" max="3858" width="7.42578125" style="37" customWidth="1"/>
    <col min="3859" max="3859" width="5.140625" style="37" customWidth="1"/>
    <col min="3860" max="4096" width="9.140625" style="37"/>
    <col min="4097" max="4097" width="39.140625" style="37" customWidth="1"/>
    <col min="4098" max="4098" width="6.7109375" style="37" customWidth="1"/>
    <col min="4099" max="4099" width="7.7109375" style="37" customWidth="1"/>
    <col min="4100" max="4100" width="4.5703125" style="37" customWidth="1"/>
    <col min="4101" max="4101" width="6.7109375" style="37" customWidth="1"/>
    <col min="4102" max="4102" width="7.42578125" style="37" customWidth="1"/>
    <col min="4103" max="4103" width="5.140625" style="37" customWidth="1"/>
    <col min="4104" max="4104" width="6.5703125" style="37" customWidth="1"/>
    <col min="4105" max="4105" width="7.7109375" style="37" customWidth="1"/>
    <col min="4106" max="4106" width="5.28515625" style="37" customWidth="1"/>
    <col min="4107" max="4107" width="6.28515625" style="37" customWidth="1"/>
    <col min="4108" max="4108" width="7.28515625" style="37" customWidth="1"/>
    <col min="4109" max="4109" width="5.42578125" style="37" customWidth="1"/>
    <col min="4110" max="4110" width="6.7109375" style="37" customWidth="1"/>
    <col min="4111" max="4111" width="8.28515625" style="37" customWidth="1"/>
    <col min="4112" max="4112" width="5.42578125" style="37" customWidth="1"/>
    <col min="4113" max="4113" width="6.5703125" style="37" customWidth="1"/>
    <col min="4114" max="4114" width="7.42578125" style="37" customWidth="1"/>
    <col min="4115" max="4115" width="5.140625" style="37" customWidth="1"/>
    <col min="4116" max="4352" width="9.140625" style="37"/>
    <col min="4353" max="4353" width="39.140625" style="37" customWidth="1"/>
    <col min="4354" max="4354" width="6.7109375" style="37" customWidth="1"/>
    <col min="4355" max="4355" width="7.7109375" style="37" customWidth="1"/>
    <col min="4356" max="4356" width="4.5703125" style="37" customWidth="1"/>
    <col min="4357" max="4357" width="6.7109375" style="37" customWidth="1"/>
    <col min="4358" max="4358" width="7.42578125" style="37" customWidth="1"/>
    <col min="4359" max="4359" width="5.140625" style="37" customWidth="1"/>
    <col min="4360" max="4360" width="6.5703125" style="37" customWidth="1"/>
    <col min="4361" max="4361" width="7.7109375" style="37" customWidth="1"/>
    <col min="4362" max="4362" width="5.28515625" style="37" customWidth="1"/>
    <col min="4363" max="4363" width="6.28515625" style="37" customWidth="1"/>
    <col min="4364" max="4364" width="7.28515625" style="37" customWidth="1"/>
    <col min="4365" max="4365" width="5.42578125" style="37" customWidth="1"/>
    <col min="4366" max="4366" width="6.7109375" style="37" customWidth="1"/>
    <col min="4367" max="4367" width="8.28515625" style="37" customWidth="1"/>
    <col min="4368" max="4368" width="5.42578125" style="37" customWidth="1"/>
    <col min="4369" max="4369" width="6.5703125" style="37" customWidth="1"/>
    <col min="4370" max="4370" width="7.42578125" style="37" customWidth="1"/>
    <col min="4371" max="4371" width="5.140625" style="37" customWidth="1"/>
    <col min="4372" max="4608" width="9.140625" style="37"/>
    <col min="4609" max="4609" width="39.140625" style="37" customWidth="1"/>
    <col min="4610" max="4610" width="6.7109375" style="37" customWidth="1"/>
    <col min="4611" max="4611" width="7.7109375" style="37" customWidth="1"/>
    <col min="4612" max="4612" width="4.5703125" style="37" customWidth="1"/>
    <col min="4613" max="4613" width="6.7109375" style="37" customWidth="1"/>
    <col min="4614" max="4614" width="7.42578125" style="37" customWidth="1"/>
    <col min="4615" max="4615" width="5.140625" style="37" customWidth="1"/>
    <col min="4616" max="4616" width="6.5703125" style="37" customWidth="1"/>
    <col min="4617" max="4617" width="7.7109375" style="37" customWidth="1"/>
    <col min="4618" max="4618" width="5.28515625" style="37" customWidth="1"/>
    <col min="4619" max="4619" width="6.28515625" style="37" customWidth="1"/>
    <col min="4620" max="4620" width="7.28515625" style="37" customWidth="1"/>
    <col min="4621" max="4621" width="5.42578125" style="37" customWidth="1"/>
    <col min="4622" max="4622" width="6.7109375" style="37" customWidth="1"/>
    <col min="4623" max="4623" width="8.28515625" style="37" customWidth="1"/>
    <col min="4624" max="4624" width="5.42578125" style="37" customWidth="1"/>
    <col min="4625" max="4625" width="6.5703125" style="37" customWidth="1"/>
    <col min="4626" max="4626" width="7.42578125" style="37" customWidth="1"/>
    <col min="4627" max="4627" width="5.140625" style="37" customWidth="1"/>
    <col min="4628" max="4864" width="9.140625" style="37"/>
    <col min="4865" max="4865" width="39.140625" style="37" customWidth="1"/>
    <col min="4866" max="4866" width="6.7109375" style="37" customWidth="1"/>
    <col min="4867" max="4867" width="7.7109375" style="37" customWidth="1"/>
    <col min="4868" max="4868" width="4.5703125" style="37" customWidth="1"/>
    <col min="4869" max="4869" width="6.7109375" style="37" customWidth="1"/>
    <col min="4870" max="4870" width="7.42578125" style="37" customWidth="1"/>
    <col min="4871" max="4871" width="5.140625" style="37" customWidth="1"/>
    <col min="4872" max="4872" width="6.5703125" style="37" customWidth="1"/>
    <col min="4873" max="4873" width="7.7109375" style="37" customWidth="1"/>
    <col min="4874" max="4874" width="5.28515625" style="37" customWidth="1"/>
    <col min="4875" max="4875" width="6.28515625" style="37" customWidth="1"/>
    <col min="4876" max="4876" width="7.28515625" style="37" customWidth="1"/>
    <col min="4877" max="4877" width="5.42578125" style="37" customWidth="1"/>
    <col min="4878" max="4878" width="6.7109375" style="37" customWidth="1"/>
    <col min="4879" max="4879" width="8.28515625" style="37" customWidth="1"/>
    <col min="4880" max="4880" width="5.42578125" style="37" customWidth="1"/>
    <col min="4881" max="4881" width="6.5703125" style="37" customWidth="1"/>
    <col min="4882" max="4882" width="7.42578125" style="37" customWidth="1"/>
    <col min="4883" max="4883" width="5.140625" style="37" customWidth="1"/>
    <col min="4884" max="5120" width="9.140625" style="37"/>
    <col min="5121" max="5121" width="39.140625" style="37" customWidth="1"/>
    <col min="5122" max="5122" width="6.7109375" style="37" customWidth="1"/>
    <col min="5123" max="5123" width="7.7109375" style="37" customWidth="1"/>
    <col min="5124" max="5124" width="4.5703125" style="37" customWidth="1"/>
    <col min="5125" max="5125" width="6.7109375" style="37" customWidth="1"/>
    <col min="5126" max="5126" width="7.42578125" style="37" customWidth="1"/>
    <col min="5127" max="5127" width="5.140625" style="37" customWidth="1"/>
    <col min="5128" max="5128" width="6.5703125" style="37" customWidth="1"/>
    <col min="5129" max="5129" width="7.7109375" style="37" customWidth="1"/>
    <col min="5130" max="5130" width="5.28515625" style="37" customWidth="1"/>
    <col min="5131" max="5131" width="6.28515625" style="37" customWidth="1"/>
    <col min="5132" max="5132" width="7.28515625" style="37" customWidth="1"/>
    <col min="5133" max="5133" width="5.42578125" style="37" customWidth="1"/>
    <col min="5134" max="5134" width="6.7109375" style="37" customWidth="1"/>
    <col min="5135" max="5135" width="8.28515625" style="37" customWidth="1"/>
    <col min="5136" max="5136" width="5.42578125" style="37" customWidth="1"/>
    <col min="5137" max="5137" width="6.5703125" style="37" customWidth="1"/>
    <col min="5138" max="5138" width="7.42578125" style="37" customWidth="1"/>
    <col min="5139" max="5139" width="5.140625" style="37" customWidth="1"/>
    <col min="5140" max="5376" width="9.140625" style="37"/>
    <col min="5377" max="5377" width="39.140625" style="37" customWidth="1"/>
    <col min="5378" max="5378" width="6.7109375" style="37" customWidth="1"/>
    <col min="5379" max="5379" width="7.7109375" style="37" customWidth="1"/>
    <col min="5380" max="5380" width="4.5703125" style="37" customWidth="1"/>
    <col min="5381" max="5381" width="6.7109375" style="37" customWidth="1"/>
    <col min="5382" max="5382" width="7.42578125" style="37" customWidth="1"/>
    <col min="5383" max="5383" width="5.140625" style="37" customWidth="1"/>
    <col min="5384" max="5384" width="6.5703125" style="37" customWidth="1"/>
    <col min="5385" max="5385" width="7.7109375" style="37" customWidth="1"/>
    <col min="5386" max="5386" width="5.28515625" style="37" customWidth="1"/>
    <col min="5387" max="5387" width="6.28515625" style="37" customWidth="1"/>
    <col min="5388" max="5388" width="7.28515625" style="37" customWidth="1"/>
    <col min="5389" max="5389" width="5.42578125" style="37" customWidth="1"/>
    <col min="5390" max="5390" width="6.7109375" style="37" customWidth="1"/>
    <col min="5391" max="5391" width="8.28515625" style="37" customWidth="1"/>
    <col min="5392" max="5392" width="5.42578125" style="37" customWidth="1"/>
    <col min="5393" max="5393" width="6.5703125" style="37" customWidth="1"/>
    <col min="5394" max="5394" width="7.42578125" style="37" customWidth="1"/>
    <col min="5395" max="5395" width="5.140625" style="37" customWidth="1"/>
    <col min="5396" max="5632" width="9.140625" style="37"/>
    <col min="5633" max="5633" width="39.140625" style="37" customWidth="1"/>
    <col min="5634" max="5634" width="6.7109375" style="37" customWidth="1"/>
    <col min="5635" max="5635" width="7.7109375" style="37" customWidth="1"/>
    <col min="5636" max="5636" width="4.5703125" style="37" customWidth="1"/>
    <col min="5637" max="5637" width="6.7109375" style="37" customWidth="1"/>
    <col min="5638" max="5638" width="7.42578125" style="37" customWidth="1"/>
    <col min="5639" max="5639" width="5.140625" style="37" customWidth="1"/>
    <col min="5640" max="5640" width="6.5703125" style="37" customWidth="1"/>
    <col min="5641" max="5641" width="7.7109375" style="37" customWidth="1"/>
    <col min="5642" max="5642" width="5.28515625" style="37" customWidth="1"/>
    <col min="5643" max="5643" width="6.28515625" style="37" customWidth="1"/>
    <col min="5644" max="5644" width="7.28515625" style="37" customWidth="1"/>
    <col min="5645" max="5645" width="5.42578125" style="37" customWidth="1"/>
    <col min="5646" max="5646" width="6.7109375" style="37" customWidth="1"/>
    <col min="5647" max="5647" width="8.28515625" style="37" customWidth="1"/>
    <col min="5648" max="5648" width="5.42578125" style="37" customWidth="1"/>
    <col min="5649" max="5649" width="6.5703125" style="37" customWidth="1"/>
    <col min="5650" max="5650" width="7.42578125" style="37" customWidth="1"/>
    <col min="5651" max="5651" width="5.140625" style="37" customWidth="1"/>
    <col min="5652" max="5888" width="9.140625" style="37"/>
    <col min="5889" max="5889" width="39.140625" style="37" customWidth="1"/>
    <col min="5890" max="5890" width="6.7109375" style="37" customWidth="1"/>
    <col min="5891" max="5891" width="7.7109375" style="37" customWidth="1"/>
    <col min="5892" max="5892" width="4.5703125" style="37" customWidth="1"/>
    <col min="5893" max="5893" width="6.7109375" style="37" customWidth="1"/>
    <col min="5894" max="5894" width="7.42578125" style="37" customWidth="1"/>
    <col min="5895" max="5895" width="5.140625" style="37" customWidth="1"/>
    <col min="5896" max="5896" width="6.5703125" style="37" customWidth="1"/>
    <col min="5897" max="5897" width="7.7109375" style="37" customWidth="1"/>
    <col min="5898" max="5898" width="5.28515625" style="37" customWidth="1"/>
    <col min="5899" max="5899" width="6.28515625" style="37" customWidth="1"/>
    <col min="5900" max="5900" width="7.28515625" style="37" customWidth="1"/>
    <col min="5901" max="5901" width="5.42578125" style="37" customWidth="1"/>
    <col min="5902" max="5902" width="6.7109375" style="37" customWidth="1"/>
    <col min="5903" max="5903" width="8.28515625" style="37" customWidth="1"/>
    <col min="5904" max="5904" width="5.42578125" style="37" customWidth="1"/>
    <col min="5905" max="5905" width="6.5703125" style="37" customWidth="1"/>
    <col min="5906" max="5906" width="7.42578125" style="37" customWidth="1"/>
    <col min="5907" max="5907" width="5.140625" style="37" customWidth="1"/>
    <col min="5908" max="6144" width="9.140625" style="37"/>
    <col min="6145" max="6145" width="39.140625" style="37" customWidth="1"/>
    <col min="6146" max="6146" width="6.7109375" style="37" customWidth="1"/>
    <col min="6147" max="6147" width="7.7109375" style="37" customWidth="1"/>
    <col min="6148" max="6148" width="4.5703125" style="37" customWidth="1"/>
    <col min="6149" max="6149" width="6.7109375" style="37" customWidth="1"/>
    <col min="6150" max="6150" width="7.42578125" style="37" customWidth="1"/>
    <col min="6151" max="6151" width="5.140625" style="37" customWidth="1"/>
    <col min="6152" max="6152" width="6.5703125" style="37" customWidth="1"/>
    <col min="6153" max="6153" width="7.7109375" style="37" customWidth="1"/>
    <col min="6154" max="6154" width="5.28515625" style="37" customWidth="1"/>
    <col min="6155" max="6155" width="6.28515625" style="37" customWidth="1"/>
    <col min="6156" max="6156" width="7.28515625" style="37" customWidth="1"/>
    <col min="6157" max="6157" width="5.42578125" style="37" customWidth="1"/>
    <col min="6158" max="6158" width="6.7109375" style="37" customWidth="1"/>
    <col min="6159" max="6159" width="8.28515625" style="37" customWidth="1"/>
    <col min="6160" max="6160" width="5.42578125" style="37" customWidth="1"/>
    <col min="6161" max="6161" width="6.5703125" style="37" customWidth="1"/>
    <col min="6162" max="6162" width="7.42578125" style="37" customWidth="1"/>
    <col min="6163" max="6163" width="5.140625" style="37" customWidth="1"/>
    <col min="6164" max="6400" width="9.140625" style="37"/>
    <col min="6401" max="6401" width="39.140625" style="37" customWidth="1"/>
    <col min="6402" max="6402" width="6.7109375" style="37" customWidth="1"/>
    <col min="6403" max="6403" width="7.7109375" style="37" customWidth="1"/>
    <col min="6404" max="6404" width="4.5703125" style="37" customWidth="1"/>
    <col min="6405" max="6405" width="6.7109375" style="37" customWidth="1"/>
    <col min="6406" max="6406" width="7.42578125" style="37" customWidth="1"/>
    <col min="6407" max="6407" width="5.140625" style="37" customWidth="1"/>
    <col min="6408" max="6408" width="6.5703125" style="37" customWidth="1"/>
    <col min="6409" max="6409" width="7.7109375" style="37" customWidth="1"/>
    <col min="6410" max="6410" width="5.28515625" style="37" customWidth="1"/>
    <col min="6411" max="6411" width="6.28515625" style="37" customWidth="1"/>
    <col min="6412" max="6412" width="7.28515625" style="37" customWidth="1"/>
    <col min="6413" max="6413" width="5.42578125" style="37" customWidth="1"/>
    <col min="6414" max="6414" width="6.7109375" style="37" customWidth="1"/>
    <col min="6415" max="6415" width="8.28515625" style="37" customWidth="1"/>
    <col min="6416" max="6416" width="5.42578125" style="37" customWidth="1"/>
    <col min="6417" max="6417" width="6.5703125" style="37" customWidth="1"/>
    <col min="6418" max="6418" width="7.42578125" style="37" customWidth="1"/>
    <col min="6419" max="6419" width="5.140625" style="37" customWidth="1"/>
    <col min="6420" max="6656" width="9.140625" style="37"/>
    <col min="6657" max="6657" width="39.140625" style="37" customWidth="1"/>
    <col min="6658" max="6658" width="6.7109375" style="37" customWidth="1"/>
    <col min="6659" max="6659" width="7.7109375" style="37" customWidth="1"/>
    <col min="6660" max="6660" width="4.5703125" style="37" customWidth="1"/>
    <col min="6661" max="6661" width="6.7109375" style="37" customWidth="1"/>
    <col min="6662" max="6662" width="7.42578125" style="37" customWidth="1"/>
    <col min="6663" max="6663" width="5.140625" style="37" customWidth="1"/>
    <col min="6664" max="6664" width="6.5703125" style="37" customWidth="1"/>
    <col min="6665" max="6665" width="7.7109375" style="37" customWidth="1"/>
    <col min="6666" max="6666" width="5.28515625" style="37" customWidth="1"/>
    <col min="6667" max="6667" width="6.28515625" style="37" customWidth="1"/>
    <col min="6668" max="6668" width="7.28515625" style="37" customWidth="1"/>
    <col min="6669" max="6669" width="5.42578125" style="37" customWidth="1"/>
    <col min="6670" max="6670" width="6.7109375" style="37" customWidth="1"/>
    <col min="6671" max="6671" width="8.28515625" style="37" customWidth="1"/>
    <col min="6672" max="6672" width="5.42578125" style="37" customWidth="1"/>
    <col min="6673" max="6673" width="6.5703125" style="37" customWidth="1"/>
    <col min="6674" max="6674" width="7.42578125" style="37" customWidth="1"/>
    <col min="6675" max="6675" width="5.140625" style="37" customWidth="1"/>
    <col min="6676" max="6912" width="9.140625" style="37"/>
    <col min="6913" max="6913" width="39.140625" style="37" customWidth="1"/>
    <col min="6914" max="6914" width="6.7109375" style="37" customWidth="1"/>
    <col min="6915" max="6915" width="7.7109375" style="37" customWidth="1"/>
    <col min="6916" max="6916" width="4.5703125" style="37" customWidth="1"/>
    <col min="6917" max="6917" width="6.7109375" style="37" customWidth="1"/>
    <col min="6918" max="6918" width="7.42578125" style="37" customWidth="1"/>
    <col min="6919" max="6919" width="5.140625" style="37" customWidth="1"/>
    <col min="6920" max="6920" width="6.5703125" style="37" customWidth="1"/>
    <col min="6921" max="6921" width="7.7109375" style="37" customWidth="1"/>
    <col min="6922" max="6922" width="5.28515625" style="37" customWidth="1"/>
    <col min="6923" max="6923" width="6.28515625" style="37" customWidth="1"/>
    <col min="6924" max="6924" width="7.28515625" style="37" customWidth="1"/>
    <col min="6925" max="6925" width="5.42578125" style="37" customWidth="1"/>
    <col min="6926" max="6926" width="6.7109375" style="37" customWidth="1"/>
    <col min="6927" max="6927" width="8.28515625" style="37" customWidth="1"/>
    <col min="6928" max="6928" width="5.42578125" style="37" customWidth="1"/>
    <col min="6929" max="6929" width="6.5703125" style="37" customWidth="1"/>
    <col min="6930" max="6930" width="7.42578125" style="37" customWidth="1"/>
    <col min="6931" max="6931" width="5.140625" style="37" customWidth="1"/>
    <col min="6932" max="7168" width="9.140625" style="37"/>
    <col min="7169" max="7169" width="39.140625" style="37" customWidth="1"/>
    <col min="7170" max="7170" width="6.7109375" style="37" customWidth="1"/>
    <col min="7171" max="7171" width="7.7109375" style="37" customWidth="1"/>
    <col min="7172" max="7172" width="4.5703125" style="37" customWidth="1"/>
    <col min="7173" max="7173" width="6.7109375" style="37" customWidth="1"/>
    <col min="7174" max="7174" width="7.42578125" style="37" customWidth="1"/>
    <col min="7175" max="7175" width="5.140625" style="37" customWidth="1"/>
    <col min="7176" max="7176" width="6.5703125" style="37" customWidth="1"/>
    <col min="7177" max="7177" width="7.7109375" style="37" customWidth="1"/>
    <col min="7178" max="7178" width="5.28515625" style="37" customWidth="1"/>
    <col min="7179" max="7179" width="6.28515625" style="37" customWidth="1"/>
    <col min="7180" max="7180" width="7.28515625" style="37" customWidth="1"/>
    <col min="7181" max="7181" width="5.42578125" style="37" customWidth="1"/>
    <col min="7182" max="7182" width="6.7109375" style="37" customWidth="1"/>
    <col min="7183" max="7183" width="8.28515625" style="37" customWidth="1"/>
    <col min="7184" max="7184" width="5.42578125" style="37" customWidth="1"/>
    <col min="7185" max="7185" width="6.5703125" style="37" customWidth="1"/>
    <col min="7186" max="7186" width="7.42578125" style="37" customWidth="1"/>
    <col min="7187" max="7187" width="5.140625" style="37" customWidth="1"/>
    <col min="7188" max="7424" width="9.140625" style="37"/>
    <col min="7425" max="7425" width="39.140625" style="37" customWidth="1"/>
    <col min="7426" max="7426" width="6.7109375" style="37" customWidth="1"/>
    <col min="7427" max="7427" width="7.7109375" style="37" customWidth="1"/>
    <col min="7428" max="7428" width="4.5703125" style="37" customWidth="1"/>
    <col min="7429" max="7429" width="6.7109375" style="37" customWidth="1"/>
    <col min="7430" max="7430" width="7.42578125" style="37" customWidth="1"/>
    <col min="7431" max="7431" width="5.140625" style="37" customWidth="1"/>
    <col min="7432" max="7432" width="6.5703125" style="37" customWidth="1"/>
    <col min="7433" max="7433" width="7.7109375" style="37" customWidth="1"/>
    <col min="7434" max="7434" width="5.28515625" style="37" customWidth="1"/>
    <col min="7435" max="7435" width="6.28515625" style="37" customWidth="1"/>
    <col min="7436" max="7436" width="7.28515625" style="37" customWidth="1"/>
    <col min="7437" max="7437" width="5.42578125" style="37" customWidth="1"/>
    <col min="7438" max="7438" width="6.7109375" style="37" customWidth="1"/>
    <col min="7439" max="7439" width="8.28515625" style="37" customWidth="1"/>
    <col min="7440" max="7440" width="5.42578125" style="37" customWidth="1"/>
    <col min="7441" max="7441" width="6.5703125" style="37" customWidth="1"/>
    <col min="7442" max="7442" width="7.42578125" style="37" customWidth="1"/>
    <col min="7443" max="7443" width="5.140625" style="37" customWidth="1"/>
    <col min="7444" max="7680" width="9.140625" style="37"/>
    <col min="7681" max="7681" width="39.140625" style="37" customWidth="1"/>
    <col min="7682" max="7682" width="6.7109375" style="37" customWidth="1"/>
    <col min="7683" max="7683" width="7.7109375" style="37" customWidth="1"/>
    <col min="7684" max="7684" width="4.5703125" style="37" customWidth="1"/>
    <col min="7685" max="7685" width="6.7109375" style="37" customWidth="1"/>
    <col min="7686" max="7686" width="7.42578125" style="37" customWidth="1"/>
    <col min="7687" max="7687" width="5.140625" style="37" customWidth="1"/>
    <col min="7688" max="7688" width="6.5703125" style="37" customWidth="1"/>
    <col min="7689" max="7689" width="7.7109375" style="37" customWidth="1"/>
    <col min="7690" max="7690" width="5.28515625" style="37" customWidth="1"/>
    <col min="7691" max="7691" width="6.28515625" style="37" customWidth="1"/>
    <col min="7692" max="7692" width="7.28515625" style="37" customWidth="1"/>
    <col min="7693" max="7693" width="5.42578125" style="37" customWidth="1"/>
    <col min="7694" max="7694" width="6.7109375" style="37" customWidth="1"/>
    <col min="7695" max="7695" width="8.28515625" style="37" customWidth="1"/>
    <col min="7696" max="7696" width="5.42578125" style="37" customWidth="1"/>
    <col min="7697" max="7697" width="6.5703125" style="37" customWidth="1"/>
    <col min="7698" max="7698" width="7.42578125" style="37" customWidth="1"/>
    <col min="7699" max="7699" width="5.140625" style="37" customWidth="1"/>
    <col min="7700" max="7936" width="9.140625" style="37"/>
    <col min="7937" max="7937" width="39.140625" style="37" customWidth="1"/>
    <col min="7938" max="7938" width="6.7109375" style="37" customWidth="1"/>
    <col min="7939" max="7939" width="7.7109375" style="37" customWidth="1"/>
    <col min="7940" max="7940" width="4.5703125" style="37" customWidth="1"/>
    <col min="7941" max="7941" width="6.7109375" style="37" customWidth="1"/>
    <col min="7942" max="7942" width="7.42578125" style="37" customWidth="1"/>
    <col min="7943" max="7943" width="5.140625" style="37" customWidth="1"/>
    <col min="7944" max="7944" width="6.5703125" style="37" customWidth="1"/>
    <col min="7945" max="7945" width="7.7109375" style="37" customWidth="1"/>
    <col min="7946" max="7946" width="5.28515625" style="37" customWidth="1"/>
    <col min="7947" max="7947" width="6.28515625" style="37" customWidth="1"/>
    <col min="7948" max="7948" width="7.28515625" style="37" customWidth="1"/>
    <col min="7949" max="7949" width="5.42578125" style="37" customWidth="1"/>
    <col min="7950" max="7950" width="6.7109375" style="37" customWidth="1"/>
    <col min="7951" max="7951" width="8.28515625" style="37" customWidth="1"/>
    <col min="7952" max="7952" width="5.42578125" style="37" customWidth="1"/>
    <col min="7953" max="7953" width="6.5703125" style="37" customWidth="1"/>
    <col min="7954" max="7954" width="7.42578125" style="37" customWidth="1"/>
    <col min="7955" max="7955" width="5.140625" style="37" customWidth="1"/>
    <col min="7956" max="8192" width="9.140625" style="37"/>
    <col min="8193" max="8193" width="39.140625" style="37" customWidth="1"/>
    <col min="8194" max="8194" width="6.7109375" style="37" customWidth="1"/>
    <col min="8195" max="8195" width="7.7109375" style="37" customWidth="1"/>
    <col min="8196" max="8196" width="4.5703125" style="37" customWidth="1"/>
    <col min="8197" max="8197" width="6.7109375" style="37" customWidth="1"/>
    <col min="8198" max="8198" width="7.42578125" style="37" customWidth="1"/>
    <col min="8199" max="8199" width="5.140625" style="37" customWidth="1"/>
    <col min="8200" max="8200" width="6.5703125" style="37" customWidth="1"/>
    <col min="8201" max="8201" width="7.7109375" style="37" customWidth="1"/>
    <col min="8202" max="8202" width="5.28515625" style="37" customWidth="1"/>
    <col min="8203" max="8203" width="6.28515625" style="37" customWidth="1"/>
    <col min="8204" max="8204" width="7.28515625" style="37" customWidth="1"/>
    <col min="8205" max="8205" width="5.42578125" style="37" customWidth="1"/>
    <col min="8206" max="8206" width="6.7109375" style="37" customWidth="1"/>
    <col min="8207" max="8207" width="8.28515625" style="37" customWidth="1"/>
    <col min="8208" max="8208" width="5.42578125" style="37" customWidth="1"/>
    <col min="8209" max="8209" width="6.5703125" style="37" customWidth="1"/>
    <col min="8210" max="8210" width="7.42578125" style="37" customWidth="1"/>
    <col min="8211" max="8211" width="5.140625" style="37" customWidth="1"/>
    <col min="8212" max="8448" width="9.140625" style="37"/>
    <col min="8449" max="8449" width="39.140625" style="37" customWidth="1"/>
    <col min="8450" max="8450" width="6.7109375" style="37" customWidth="1"/>
    <col min="8451" max="8451" width="7.7109375" style="37" customWidth="1"/>
    <col min="8452" max="8452" width="4.5703125" style="37" customWidth="1"/>
    <col min="8453" max="8453" width="6.7109375" style="37" customWidth="1"/>
    <col min="8454" max="8454" width="7.42578125" style="37" customWidth="1"/>
    <col min="8455" max="8455" width="5.140625" style="37" customWidth="1"/>
    <col min="8456" max="8456" width="6.5703125" style="37" customWidth="1"/>
    <col min="8457" max="8457" width="7.7109375" style="37" customWidth="1"/>
    <col min="8458" max="8458" width="5.28515625" style="37" customWidth="1"/>
    <col min="8459" max="8459" width="6.28515625" style="37" customWidth="1"/>
    <col min="8460" max="8460" width="7.28515625" style="37" customWidth="1"/>
    <col min="8461" max="8461" width="5.42578125" style="37" customWidth="1"/>
    <col min="8462" max="8462" width="6.7109375" style="37" customWidth="1"/>
    <col min="8463" max="8463" width="8.28515625" style="37" customWidth="1"/>
    <col min="8464" max="8464" width="5.42578125" style="37" customWidth="1"/>
    <col min="8465" max="8465" width="6.5703125" style="37" customWidth="1"/>
    <col min="8466" max="8466" width="7.42578125" style="37" customWidth="1"/>
    <col min="8467" max="8467" width="5.140625" style="37" customWidth="1"/>
    <col min="8468" max="8704" width="9.140625" style="37"/>
    <col min="8705" max="8705" width="39.140625" style="37" customWidth="1"/>
    <col min="8706" max="8706" width="6.7109375" style="37" customWidth="1"/>
    <col min="8707" max="8707" width="7.7109375" style="37" customWidth="1"/>
    <col min="8708" max="8708" width="4.5703125" style="37" customWidth="1"/>
    <col min="8709" max="8709" width="6.7109375" style="37" customWidth="1"/>
    <col min="8710" max="8710" width="7.42578125" style="37" customWidth="1"/>
    <col min="8711" max="8711" width="5.140625" style="37" customWidth="1"/>
    <col min="8712" max="8712" width="6.5703125" style="37" customWidth="1"/>
    <col min="8713" max="8713" width="7.7109375" style="37" customWidth="1"/>
    <col min="8714" max="8714" width="5.28515625" style="37" customWidth="1"/>
    <col min="8715" max="8715" width="6.28515625" style="37" customWidth="1"/>
    <col min="8716" max="8716" width="7.28515625" style="37" customWidth="1"/>
    <col min="8717" max="8717" width="5.42578125" style="37" customWidth="1"/>
    <col min="8718" max="8718" width="6.7109375" style="37" customWidth="1"/>
    <col min="8719" max="8719" width="8.28515625" style="37" customWidth="1"/>
    <col min="8720" max="8720" width="5.42578125" style="37" customWidth="1"/>
    <col min="8721" max="8721" width="6.5703125" style="37" customWidth="1"/>
    <col min="8722" max="8722" width="7.42578125" style="37" customWidth="1"/>
    <col min="8723" max="8723" width="5.140625" style="37" customWidth="1"/>
    <col min="8724" max="8960" width="9.140625" style="37"/>
    <col min="8961" max="8961" width="39.140625" style="37" customWidth="1"/>
    <col min="8962" max="8962" width="6.7109375" style="37" customWidth="1"/>
    <col min="8963" max="8963" width="7.7109375" style="37" customWidth="1"/>
    <col min="8964" max="8964" width="4.5703125" style="37" customWidth="1"/>
    <col min="8965" max="8965" width="6.7109375" style="37" customWidth="1"/>
    <col min="8966" max="8966" width="7.42578125" style="37" customWidth="1"/>
    <col min="8967" max="8967" width="5.140625" style="37" customWidth="1"/>
    <col min="8968" max="8968" width="6.5703125" style="37" customWidth="1"/>
    <col min="8969" max="8969" width="7.7109375" style="37" customWidth="1"/>
    <col min="8970" max="8970" width="5.28515625" style="37" customWidth="1"/>
    <col min="8971" max="8971" width="6.28515625" style="37" customWidth="1"/>
    <col min="8972" max="8972" width="7.28515625" style="37" customWidth="1"/>
    <col min="8973" max="8973" width="5.42578125" style="37" customWidth="1"/>
    <col min="8974" max="8974" width="6.7109375" style="37" customWidth="1"/>
    <col min="8975" max="8975" width="8.28515625" style="37" customWidth="1"/>
    <col min="8976" max="8976" width="5.42578125" style="37" customWidth="1"/>
    <col min="8977" max="8977" width="6.5703125" style="37" customWidth="1"/>
    <col min="8978" max="8978" width="7.42578125" style="37" customWidth="1"/>
    <col min="8979" max="8979" width="5.140625" style="37" customWidth="1"/>
    <col min="8980" max="9216" width="9.140625" style="37"/>
    <col min="9217" max="9217" width="39.140625" style="37" customWidth="1"/>
    <col min="9218" max="9218" width="6.7109375" style="37" customWidth="1"/>
    <col min="9219" max="9219" width="7.7109375" style="37" customWidth="1"/>
    <col min="9220" max="9220" width="4.5703125" style="37" customWidth="1"/>
    <col min="9221" max="9221" width="6.7109375" style="37" customWidth="1"/>
    <col min="9222" max="9222" width="7.42578125" style="37" customWidth="1"/>
    <col min="9223" max="9223" width="5.140625" style="37" customWidth="1"/>
    <col min="9224" max="9224" width="6.5703125" style="37" customWidth="1"/>
    <col min="9225" max="9225" width="7.7109375" style="37" customWidth="1"/>
    <col min="9226" max="9226" width="5.28515625" style="37" customWidth="1"/>
    <col min="9227" max="9227" width="6.28515625" style="37" customWidth="1"/>
    <col min="9228" max="9228" width="7.28515625" style="37" customWidth="1"/>
    <col min="9229" max="9229" width="5.42578125" style="37" customWidth="1"/>
    <col min="9230" max="9230" width="6.7109375" style="37" customWidth="1"/>
    <col min="9231" max="9231" width="8.28515625" style="37" customWidth="1"/>
    <col min="9232" max="9232" width="5.42578125" style="37" customWidth="1"/>
    <col min="9233" max="9233" width="6.5703125" style="37" customWidth="1"/>
    <col min="9234" max="9234" width="7.42578125" style="37" customWidth="1"/>
    <col min="9235" max="9235" width="5.140625" style="37" customWidth="1"/>
    <col min="9236" max="9472" width="9.140625" style="37"/>
    <col min="9473" max="9473" width="39.140625" style="37" customWidth="1"/>
    <col min="9474" max="9474" width="6.7109375" style="37" customWidth="1"/>
    <col min="9475" max="9475" width="7.7109375" style="37" customWidth="1"/>
    <col min="9476" max="9476" width="4.5703125" style="37" customWidth="1"/>
    <col min="9477" max="9477" width="6.7109375" style="37" customWidth="1"/>
    <col min="9478" max="9478" width="7.42578125" style="37" customWidth="1"/>
    <col min="9479" max="9479" width="5.140625" style="37" customWidth="1"/>
    <col min="9480" max="9480" width="6.5703125" style="37" customWidth="1"/>
    <col min="9481" max="9481" width="7.7109375" style="37" customWidth="1"/>
    <col min="9482" max="9482" width="5.28515625" style="37" customWidth="1"/>
    <col min="9483" max="9483" width="6.28515625" style="37" customWidth="1"/>
    <col min="9484" max="9484" width="7.28515625" style="37" customWidth="1"/>
    <col min="9485" max="9485" width="5.42578125" style="37" customWidth="1"/>
    <col min="9486" max="9486" width="6.7109375" style="37" customWidth="1"/>
    <col min="9487" max="9487" width="8.28515625" style="37" customWidth="1"/>
    <col min="9488" max="9488" width="5.42578125" style="37" customWidth="1"/>
    <col min="9489" max="9489" width="6.5703125" style="37" customWidth="1"/>
    <col min="9490" max="9490" width="7.42578125" style="37" customWidth="1"/>
    <col min="9491" max="9491" width="5.140625" style="37" customWidth="1"/>
    <col min="9492" max="9728" width="9.140625" style="37"/>
    <col min="9729" max="9729" width="39.140625" style="37" customWidth="1"/>
    <col min="9730" max="9730" width="6.7109375" style="37" customWidth="1"/>
    <col min="9731" max="9731" width="7.7109375" style="37" customWidth="1"/>
    <col min="9732" max="9732" width="4.5703125" style="37" customWidth="1"/>
    <col min="9733" max="9733" width="6.7109375" style="37" customWidth="1"/>
    <col min="9734" max="9734" width="7.42578125" style="37" customWidth="1"/>
    <col min="9735" max="9735" width="5.140625" style="37" customWidth="1"/>
    <col min="9736" max="9736" width="6.5703125" style="37" customWidth="1"/>
    <col min="9737" max="9737" width="7.7109375" style="37" customWidth="1"/>
    <col min="9738" max="9738" width="5.28515625" style="37" customWidth="1"/>
    <col min="9739" max="9739" width="6.28515625" style="37" customWidth="1"/>
    <col min="9740" max="9740" width="7.28515625" style="37" customWidth="1"/>
    <col min="9741" max="9741" width="5.42578125" style="37" customWidth="1"/>
    <col min="9742" max="9742" width="6.7109375" style="37" customWidth="1"/>
    <col min="9743" max="9743" width="8.28515625" style="37" customWidth="1"/>
    <col min="9744" max="9744" width="5.42578125" style="37" customWidth="1"/>
    <col min="9745" max="9745" width="6.5703125" style="37" customWidth="1"/>
    <col min="9746" max="9746" width="7.42578125" style="37" customWidth="1"/>
    <col min="9747" max="9747" width="5.140625" style="37" customWidth="1"/>
    <col min="9748" max="9984" width="9.140625" style="37"/>
    <col min="9985" max="9985" width="39.140625" style="37" customWidth="1"/>
    <col min="9986" max="9986" width="6.7109375" style="37" customWidth="1"/>
    <col min="9987" max="9987" width="7.7109375" style="37" customWidth="1"/>
    <col min="9988" max="9988" width="4.5703125" style="37" customWidth="1"/>
    <col min="9989" max="9989" width="6.7109375" style="37" customWidth="1"/>
    <col min="9990" max="9990" width="7.42578125" style="37" customWidth="1"/>
    <col min="9991" max="9991" width="5.140625" style="37" customWidth="1"/>
    <col min="9992" max="9992" width="6.5703125" style="37" customWidth="1"/>
    <col min="9993" max="9993" width="7.7109375" style="37" customWidth="1"/>
    <col min="9994" max="9994" width="5.28515625" style="37" customWidth="1"/>
    <col min="9995" max="9995" width="6.28515625" style="37" customWidth="1"/>
    <col min="9996" max="9996" width="7.28515625" style="37" customWidth="1"/>
    <col min="9997" max="9997" width="5.42578125" style="37" customWidth="1"/>
    <col min="9998" max="9998" width="6.7109375" style="37" customWidth="1"/>
    <col min="9999" max="9999" width="8.28515625" style="37" customWidth="1"/>
    <col min="10000" max="10000" width="5.42578125" style="37" customWidth="1"/>
    <col min="10001" max="10001" width="6.5703125" style="37" customWidth="1"/>
    <col min="10002" max="10002" width="7.42578125" style="37" customWidth="1"/>
    <col min="10003" max="10003" width="5.140625" style="37" customWidth="1"/>
    <col min="10004" max="10240" width="9.140625" style="37"/>
    <col min="10241" max="10241" width="39.140625" style="37" customWidth="1"/>
    <col min="10242" max="10242" width="6.7109375" style="37" customWidth="1"/>
    <col min="10243" max="10243" width="7.7109375" style="37" customWidth="1"/>
    <col min="10244" max="10244" width="4.5703125" style="37" customWidth="1"/>
    <col min="10245" max="10245" width="6.7109375" style="37" customWidth="1"/>
    <col min="10246" max="10246" width="7.42578125" style="37" customWidth="1"/>
    <col min="10247" max="10247" width="5.140625" style="37" customWidth="1"/>
    <col min="10248" max="10248" width="6.5703125" style="37" customWidth="1"/>
    <col min="10249" max="10249" width="7.7109375" style="37" customWidth="1"/>
    <col min="10250" max="10250" width="5.28515625" style="37" customWidth="1"/>
    <col min="10251" max="10251" width="6.28515625" style="37" customWidth="1"/>
    <col min="10252" max="10252" width="7.28515625" style="37" customWidth="1"/>
    <col min="10253" max="10253" width="5.42578125" style="37" customWidth="1"/>
    <col min="10254" max="10254" width="6.7109375" style="37" customWidth="1"/>
    <col min="10255" max="10255" width="8.28515625" style="37" customWidth="1"/>
    <col min="10256" max="10256" width="5.42578125" style="37" customWidth="1"/>
    <col min="10257" max="10257" width="6.5703125" style="37" customWidth="1"/>
    <col min="10258" max="10258" width="7.42578125" style="37" customWidth="1"/>
    <col min="10259" max="10259" width="5.140625" style="37" customWidth="1"/>
    <col min="10260" max="10496" width="9.140625" style="37"/>
    <col min="10497" max="10497" width="39.140625" style="37" customWidth="1"/>
    <col min="10498" max="10498" width="6.7109375" style="37" customWidth="1"/>
    <col min="10499" max="10499" width="7.7109375" style="37" customWidth="1"/>
    <col min="10500" max="10500" width="4.5703125" style="37" customWidth="1"/>
    <col min="10501" max="10501" width="6.7109375" style="37" customWidth="1"/>
    <col min="10502" max="10502" width="7.42578125" style="37" customWidth="1"/>
    <col min="10503" max="10503" width="5.140625" style="37" customWidth="1"/>
    <col min="10504" max="10504" width="6.5703125" style="37" customWidth="1"/>
    <col min="10505" max="10505" width="7.7109375" style="37" customWidth="1"/>
    <col min="10506" max="10506" width="5.28515625" style="37" customWidth="1"/>
    <col min="10507" max="10507" width="6.28515625" style="37" customWidth="1"/>
    <col min="10508" max="10508" width="7.28515625" style="37" customWidth="1"/>
    <col min="10509" max="10509" width="5.42578125" style="37" customWidth="1"/>
    <col min="10510" max="10510" width="6.7109375" style="37" customWidth="1"/>
    <col min="10511" max="10511" width="8.28515625" style="37" customWidth="1"/>
    <col min="10512" max="10512" width="5.42578125" style="37" customWidth="1"/>
    <col min="10513" max="10513" width="6.5703125" style="37" customWidth="1"/>
    <col min="10514" max="10514" width="7.42578125" style="37" customWidth="1"/>
    <col min="10515" max="10515" width="5.140625" style="37" customWidth="1"/>
    <col min="10516" max="10752" width="9.140625" style="37"/>
    <col min="10753" max="10753" width="39.140625" style="37" customWidth="1"/>
    <col min="10754" max="10754" width="6.7109375" style="37" customWidth="1"/>
    <col min="10755" max="10755" width="7.7109375" style="37" customWidth="1"/>
    <col min="10756" max="10756" width="4.5703125" style="37" customWidth="1"/>
    <col min="10757" max="10757" width="6.7109375" style="37" customWidth="1"/>
    <col min="10758" max="10758" width="7.42578125" style="37" customWidth="1"/>
    <col min="10759" max="10759" width="5.140625" style="37" customWidth="1"/>
    <col min="10760" max="10760" width="6.5703125" style="37" customWidth="1"/>
    <col min="10761" max="10761" width="7.7109375" style="37" customWidth="1"/>
    <col min="10762" max="10762" width="5.28515625" style="37" customWidth="1"/>
    <col min="10763" max="10763" width="6.28515625" style="37" customWidth="1"/>
    <col min="10764" max="10764" width="7.28515625" style="37" customWidth="1"/>
    <col min="10765" max="10765" width="5.42578125" style="37" customWidth="1"/>
    <col min="10766" max="10766" width="6.7109375" style="37" customWidth="1"/>
    <col min="10767" max="10767" width="8.28515625" style="37" customWidth="1"/>
    <col min="10768" max="10768" width="5.42578125" style="37" customWidth="1"/>
    <col min="10769" max="10769" width="6.5703125" style="37" customWidth="1"/>
    <col min="10770" max="10770" width="7.42578125" style="37" customWidth="1"/>
    <col min="10771" max="10771" width="5.140625" style="37" customWidth="1"/>
    <col min="10772" max="11008" width="9.140625" style="37"/>
    <col min="11009" max="11009" width="39.140625" style="37" customWidth="1"/>
    <col min="11010" max="11010" width="6.7109375" style="37" customWidth="1"/>
    <col min="11011" max="11011" width="7.7109375" style="37" customWidth="1"/>
    <col min="11012" max="11012" width="4.5703125" style="37" customWidth="1"/>
    <col min="11013" max="11013" width="6.7109375" style="37" customWidth="1"/>
    <col min="11014" max="11014" width="7.42578125" style="37" customWidth="1"/>
    <col min="11015" max="11015" width="5.140625" style="37" customWidth="1"/>
    <col min="11016" max="11016" width="6.5703125" style="37" customWidth="1"/>
    <col min="11017" max="11017" width="7.7109375" style="37" customWidth="1"/>
    <col min="11018" max="11018" width="5.28515625" style="37" customWidth="1"/>
    <col min="11019" max="11019" width="6.28515625" style="37" customWidth="1"/>
    <col min="11020" max="11020" width="7.28515625" style="37" customWidth="1"/>
    <col min="11021" max="11021" width="5.42578125" style="37" customWidth="1"/>
    <col min="11022" max="11022" width="6.7109375" style="37" customWidth="1"/>
    <col min="11023" max="11023" width="8.28515625" style="37" customWidth="1"/>
    <col min="11024" max="11024" width="5.42578125" style="37" customWidth="1"/>
    <col min="11025" max="11025" width="6.5703125" style="37" customWidth="1"/>
    <col min="11026" max="11026" width="7.42578125" style="37" customWidth="1"/>
    <col min="11027" max="11027" width="5.140625" style="37" customWidth="1"/>
    <col min="11028" max="11264" width="9.140625" style="37"/>
    <col min="11265" max="11265" width="39.140625" style="37" customWidth="1"/>
    <col min="11266" max="11266" width="6.7109375" style="37" customWidth="1"/>
    <col min="11267" max="11267" width="7.7109375" style="37" customWidth="1"/>
    <col min="11268" max="11268" width="4.5703125" style="37" customWidth="1"/>
    <col min="11269" max="11269" width="6.7109375" style="37" customWidth="1"/>
    <col min="11270" max="11270" width="7.42578125" style="37" customWidth="1"/>
    <col min="11271" max="11271" width="5.140625" style="37" customWidth="1"/>
    <col min="11272" max="11272" width="6.5703125" style="37" customWidth="1"/>
    <col min="11273" max="11273" width="7.7109375" style="37" customWidth="1"/>
    <col min="11274" max="11274" width="5.28515625" style="37" customWidth="1"/>
    <col min="11275" max="11275" width="6.28515625" style="37" customWidth="1"/>
    <col min="11276" max="11276" width="7.28515625" style="37" customWidth="1"/>
    <col min="11277" max="11277" width="5.42578125" style="37" customWidth="1"/>
    <col min="11278" max="11278" width="6.7109375" style="37" customWidth="1"/>
    <col min="11279" max="11279" width="8.28515625" style="37" customWidth="1"/>
    <col min="11280" max="11280" width="5.42578125" style="37" customWidth="1"/>
    <col min="11281" max="11281" width="6.5703125" style="37" customWidth="1"/>
    <col min="11282" max="11282" width="7.42578125" style="37" customWidth="1"/>
    <col min="11283" max="11283" width="5.140625" style="37" customWidth="1"/>
    <col min="11284" max="11520" width="9.140625" style="37"/>
    <col min="11521" max="11521" width="39.140625" style="37" customWidth="1"/>
    <col min="11522" max="11522" width="6.7109375" style="37" customWidth="1"/>
    <col min="11523" max="11523" width="7.7109375" style="37" customWidth="1"/>
    <col min="11524" max="11524" width="4.5703125" style="37" customWidth="1"/>
    <col min="11525" max="11525" width="6.7109375" style="37" customWidth="1"/>
    <col min="11526" max="11526" width="7.42578125" style="37" customWidth="1"/>
    <col min="11527" max="11527" width="5.140625" style="37" customWidth="1"/>
    <col min="11528" max="11528" width="6.5703125" style="37" customWidth="1"/>
    <col min="11529" max="11529" width="7.7109375" style="37" customWidth="1"/>
    <col min="11530" max="11530" width="5.28515625" style="37" customWidth="1"/>
    <col min="11531" max="11531" width="6.28515625" style="37" customWidth="1"/>
    <col min="11532" max="11532" width="7.28515625" style="37" customWidth="1"/>
    <col min="11533" max="11533" width="5.42578125" style="37" customWidth="1"/>
    <col min="11534" max="11534" width="6.7109375" style="37" customWidth="1"/>
    <col min="11535" max="11535" width="8.28515625" style="37" customWidth="1"/>
    <col min="11536" max="11536" width="5.42578125" style="37" customWidth="1"/>
    <col min="11537" max="11537" width="6.5703125" style="37" customWidth="1"/>
    <col min="11538" max="11538" width="7.42578125" style="37" customWidth="1"/>
    <col min="11539" max="11539" width="5.140625" style="37" customWidth="1"/>
    <col min="11540" max="11776" width="9.140625" style="37"/>
    <col min="11777" max="11777" width="39.140625" style="37" customWidth="1"/>
    <col min="11778" max="11778" width="6.7109375" style="37" customWidth="1"/>
    <col min="11779" max="11779" width="7.7109375" style="37" customWidth="1"/>
    <col min="11780" max="11780" width="4.5703125" style="37" customWidth="1"/>
    <col min="11781" max="11781" width="6.7109375" style="37" customWidth="1"/>
    <col min="11782" max="11782" width="7.42578125" style="37" customWidth="1"/>
    <col min="11783" max="11783" width="5.140625" style="37" customWidth="1"/>
    <col min="11784" max="11784" width="6.5703125" style="37" customWidth="1"/>
    <col min="11785" max="11785" width="7.7109375" style="37" customWidth="1"/>
    <col min="11786" max="11786" width="5.28515625" style="37" customWidth="1"/>
    <col min="11787" max="11787" width="6.28515625" style="37" customWidth="1"/>
    <col min="11788" max="11788" width="7.28515625" style="37" customWidth="1"/>
    <col min="11789" max="11789" width="5.42578125" style="37" customWidth="1"/>
    <col min="11790" max="11790" width="6.7109375" style="37" customWidth="1"/>
    <col min="11791" max="11791" width="8.28515625" style="37" customWidth="1"/>
    <col min="11792" max="11792" width="5.42578125" style="37" customWidth="1"/>
    <col min="11793" max="11793" width="6.5703125" style="37" customWidth="1"/>
    <col min="11794" max="11794" width="7.42578125" style="37" customWidth="1"/>
    <col min="11795" max="11795" width="5.140625" style="37" customWidth="1"/>
    <col min="11796" max="12032" width="9.140625" style="37"/>
    <col min="12033" max="12033" width="39.140625" style="37" customWidth="1"/>
    <col min="12034" max="12034" width="6.7109375" style="37" customWidth="1"/>
    <col min="12035" max="12035" width="7.7109375" style="37" customWidth="1"/>
    <col min="12036" max="12036" width="4.5703125" style="37" customWidth="1"/>
    <col min="12037" max="12037" width="6.7109375" style="37" customWidth="1"/>
    <col min="12038" max="12038" width="7.42578125" style="37" customWidth="1"/>
    <col min="12039" max="12039" width="5.140625" style="37" customWidth="1"/>
    <col min="12040" max="12040" width="6.5703125" style="37" customWidth="1"/>
    <col min="12041" max="12041" width="7.7109375" style="37" customWidth="1"/>
    <col min="12042" max="12042" width="5.28515625" style="37" customWidth="1"/>
    <col min="12043" max="12043" width="6.28515625" style="37" customWidth="1"/>
    <col min="12044" max="12044" width="7.28515625" style="37" customWidth="1"/>
    <col min="12045" max="12045" width="5.42578125" style="37" customWidth="1"/>
    <col min="12046" max="12046" width="6.7109375" style="37" customWidth="1"/>
    <col min="12047" max="12047" width="8.28515625" style="37" customWidth="1"/>
    <col min="12048" max="12048" width="5.42578125" style="37" customWidth="1"/>
    <col min="12049" max="12049" width="6.5703125" style="37" customWidth="1"/>
    <col min="12050" max="12050" width="7.42578125" style="37" customWidth="1"/>
    <col min="12051" max="12051" width="5.140625" style="37" customWidth="1"/>
    <col min="12052" max="12288" width="9.140625" style="37"/>
    <col min="12289" max="12289" width="39.140625" style="37" customWidth="1"/>
    <col min="12290" max="12290" width="6.7109375" style="37" customWidth="1"/>
    <col min="12291" max="12291" width="7.7109375" style="37" customWidth="1"/>
    <col min="12292" max="12292" width="4.5703125" style="37" customWidth="1"/>
    <col min="12293" max="12293" width="6.7109375" style="37" customWidth="1"/>
    <col min="12294" max="12294" width="7.42578125" style="37" customWidth="1"/>
    <col min="12295" max="12295" width="5.140625" style="37" customWidth="1"/>
    <col min="12296" max="12296" width="6.5703125" style="37" customWidth="1"/>
    <col min="12297" max="12297" width="7.7109375" style="37" customWidth="1"/>
    <col min="12298" max="12298" width="5.28515625" style="37" customWidth="1"/>
    <col min="12299" max="12299" width="6.28515625" style="37" customWidth="1"/>
    <col min="12300" max="12300" width="7.28515625" style="37" customWidth="1"/>
    <col min="12301" max="12301" width="5.42578125" style="37" customWidth="1"/>
    <col min="12302" max="12302" width="6.7109375" style="37" customWidth="1"/>
    <col min="12303" max="12303" width="8.28515625" style="37" customWidth="1"/>
    <col min="12304" max="12304" width="5.42578125" style="37" customWidth="1"/>
    <col min="12305" max="12305" width="6.5703125" style="37" customWidth="1"/>
    <col min="12306" max="12306" width="7.42578125" style="37" customWidth="1"/>
    <col min="12307" max="12307" width="5.140625" style="37" customWidth="1"/>
    <col min="12308" max="12544" width="9.140625" style="37"/>
    <col min="12545" max="12545" width="39.140625" style="37" customWidth="1"/>
    <col min="12546" max="12546" width="6.7109375" style="37" customWidth="1"/>
    <col min="12547" max="12547" width="7.7109375" style="37" customWidth="1"/>
    <col min="12548" max="12548" width="4.5703125" style="37" customWidth="1"/>
    <col min="12549" max="12549" width="6.7109375" style="37" customWidth="1"/>
    <col min="12550" max="12550" width="7.42578125" style="37" customWidth="1"/>
    <col min="12551" max="12551" width="5.140625" style="37" customWidth="1"/>
    <col min="12552" max="12552" width="6.5703125" style="37" customWidth="1"/>
    <col min="12553" max="12553" width="7.7109375" style="37" customWidth="1"/>
    <col min="12554" max="12554" width="5.28515625" style="37" customWidth="1"/>
    <col min="12555" max="12555" width="6.28515625" style="37" customWidth="1"/>
    <col min="12556" max="12556" width="7.28515625" style="37" customWidth="1"/>
    <col min="12557" max="12557" width="5.42578125" style="37" customWidth="1"/>
    <col min="12558" max="12558" width="6.7109375" style="37" customWidth="1"/>
    <col min="12559" max="12559" width="8.28515625" style="37" customWidth="1"/>
    <col min="12560" max="12560" width="5.42578125" style="37" customWidth="1"/>
    <col min="12561" max="12561" width="6.5703125" style="37" customWidth="1"/>
    <col min="12562" max="12562" width="7.42578125" style="37" customWidth="1"/>
    <col min="12563" max="12563" width="5.140625" style="37" customWidth="1"/>
    <col min="12564" max="12800" width="9.140625" style="37"/>
    <col min="12801" max="12801" width="39.140625" style="37" customWidth="1"/>
    <col min="12802" max="12802" width="6.7109375" style="37" customWidth="1"/>
    <col min="12803" max="12803" width="7.7109375" style="37" customWidth="1"/>
    <col min="12804" max="12804" width="4.5703125" style="37" customWidth="1"/>
    <col min="12805" max="12805" width="6.7109375" style="37" customWidth="1"/>
    <col min="12806" max="12806" width="7.42578125" style="37" customWidth="1"/>
    <col min="12807" max="12807" width="5.140625" style="37" customWidth="1"/>
    <col min="12808" max="12808" width="6.5703125" style="37" customWidth="1"/>
    <col min="12809" max="12809" width="7.7109375" style="37" customWidth="1"/>
    <col min="12810" max="12810" width="5.28515625" style="37" customWidth="1"/>
    <col min="12811" max="12811" width="6.28515625" style="37" customWidth="1"/>
    <col min="12812" max="12812" width="7.28515625" style="37" customWidth="1"/>
    <col min="12813" max="12813" width="5.42578125" style="37" customWidth="1"/>
    <col min="12814" max="12814" width="6.7109375" style="37" customWidth="1"/>
    <col min="12815" max="12815" width="8.28515625" style="37" customWidth="1"/>
    <col min="12816" max="12816" width="5.42578125" style="37" customWidth="1"/>
    <col min="12817" max="12817" width="6.5703125" style="37" customWidth="1"/>
    <col min="12818" max="12818" width="7.42578125" style="37" customWidth="1"/>
    <col min="12819" max="12819" width="5.140625" style="37" customWidth="1"/>
    <col min="12820" max="13056" width="9.140625" style="37"/>
    <col min="13057" max="13057" width="39.140625" style="37" customWidth="1"/>
    <col min="13058" max="13058" width="6.7109375" style="37" customWidth="1"/>
    <col min="13059" max="13059" width="7.7109375" style="37" customWidth="1"/>
    <col min="13060" max="13060" width="4.5703125" style="37" customWidth="1"/>
    <col min="13061" max="13061" width="6.7109375" style="37" customWidth="1"/>
    <col min="13062" max="13062" width="7.42578125" style="37" customWidth="1"/>
    <col min="13063" max="13063" width="5.140625" style="37" customWidth="1"/>
    <col min="13064" max="13064" width="6.5703125" style="37" customWidth="1"/>
    <col min="13065" max="13065" width="7.7109375" style="37" customWidth="1"/>
    <col min="13066" max="13066" width="5.28515625" style="37" customWidth="1"/>
    <col min="13067" max="13067" width="6.28515625" style="37" customWidth="1"/>
    <col min="13068" max="13068" width="7.28515625" style="37" customWidth="1"/>
    <col min="13069" max="13069" width="5.42578125" style="37" customWidth="1"/>
    <col min="13070" max="13070" width="6.7109375" style="37" customWidth="1"/>
    <col min="13071" max="13071" width="8.28515625" style="37" customWidth="1"/>
    <col min="13072" max="13072" width="5.42578125" style="37" customWidth="1"/>
    <col min="13073" max="13073" width="6.5703125" style="37" customWidth="1"/>
    <col min="13074" max="13074" width="7.42578125" style="37" customWidth="1"/>
    <col min="13075" max="13075" width="5.140625" style="37" customWidth="1"/>
    <col min="13076" max="13312" width="9.140625" style="37"/>
    <col min="13313" max="13313" width="39.140625" style="37" customWidth="1"/>
    <col min="13314" max="13314" width="6.7109375" style="37" customWidth="1"/>
    <col min="13315" max="13315" width="7.7109375" style="37" customWidth="1"/>
    <col min="13316" max="13316" width="4.5703125" style="37" customWidth="1"/>
    <col min="13317" max="13317" width="6.7109375" style="37" customWidth="1"/>
    <col min="13318" max="13318" width="7.42578125" style="37" customWidth="1"/>
    <col min="13319" max="13319" width="5.140625" style="37" customWidth="1"/>
    <col min="13320" max="13320" width="6.5703125" style="37" customWidth="1"/>
    <col min="13321" max="13321" width="7.7109375" style="37" customWidth="1"/>
    <col min="13322" max="13322" width="5.28515625" style="37" customWidth="1"/>
    <col min="13323" max="13323" width="6.28515625" style="37" customWidth="1"/>
    <col min="13324" max="13324" width="7.28515625" style="37" customWidth="1"/>
    <col min="13325" max="13325" width="5.42578125" style="37" customWidth="1"/>
    <col min="13326" max="13326" width="6.7109375" style="37" customWidth="1"/>
    <col min="13327" max="13327" width="8.28515625" style="37" customWidth="1"/>
    <col min="13328" max="13328" width="5.42578125" style="37" customWidth="1"/>
    <col min="13329" max="13329" width="6.5703125" style="37" customWidth="1"/>
    <col min="13330" max="13330" width="7.42578125" style="37" customWidth="1"/>
    <col min="13331" max="13331" width="5.140625" style="37" customWidth="1"/>
    <col min="13332" max="13568" width="9.140625" style="37"/>
    <col min="13569" max="13569" width="39.140625" style="37" customWidth="1"/>
    <col min="13570" max="13570" width="6.7109375" style="37" customWidth="1"/>
    <col min="13571" max="13571" width="7.7109375" style="37" customWidth="1"/>
    <col min="13572" max="13572" width="4.5703125" style="37" customWidth="1"/>
    <col min="13573" max="13573" width="6.7109375" style="37" customWidth="1"/>
    <col min="13574" max="13574" width="7.42578125" style="37" customWidth="1"/>
    <col min="13575" max="13575" width="5.140625" style="37" customWidth="1"/>
    <col min="13576" max="13576" width="6.5703125" style="37" customWidth="1"/>
    <col min="13577" max="13577" width="7.7109375" style="37" customWidth="1"/>
    <col min="13578" max="13578" width="5.28515625" style="37" customWidth="1"/>
    <col min="13579" max="13579" width="6.28515625" style="37" customWidth="1"/>
    <col min="13580" max="13580" width="7.28515625" style="37" customWidth="1"/>
    <col min="13581" max="13581" width="5.42578125" style="37" customWidth="1"/>
    <col min="13582" max="13582" width="6.7109375" style="37" customWidth="1"/>
    <col min="13583" max="13583" width="8.28515625" style="37" customWidth="1"/>
    <col min="13584" max="13584" width="5.42578125" style="37" customWidth="1"/>
    <col min="13585" max="13585" width="6.5703125" style="37" customWidth="1"/>
    <col min="13586" max="13586" width="7.42578125" style="37" customWidth="1"/>
    <col min="13587" max="13587" width="5.140625" style="37" customWidth="1"/>
    <col min="13588" max="13824" width="9.140625" style="37"/>
    <col min="13825" max="13825" width="39.140625" style="37" customWidth="1"/>
    <col min="13826" max="13826" width="6.7109375" style="37" customWidth="1"/>
    <col min="13827" max="13827" width="7.7109375" style="37" customWidth="1"/>
    <col min="13828" max="13828" width="4.5703125" style="37" customWidth="1"/>
    <col min="13829" max="13829" width="6.7109375" style="37" customWidth="1"/>
    <col min="13830" max="13830" width="7.42578125" style="37" customWidth="1"/>
    <col min="13831" max="13831" width="5.140625" style="37" customWidth="1"/>
    <col min="13832" max="13832" width="6.5703125" style="37" customWidth="1"/>
    <col min="13833" max="13833" width="7.7109375" style="37" customWidth="1"/>
    <col min="13834" max="13834" width="5.28515625" style="37" customWidth="1"/>
    <col min="13835" max="13835" width="6.28515625" style="37" customWidth="1"/>
    <col min="13836" max="13836" width="7.28515625" style="37" customWidth="1"/>
    <col min="13837" max="13837" width="5.42578125" style="37" customWidth="1"/>
    <col min="13838" max="13838" width="6.7109375" style="37" customWidth="1"/>
    <col min="13839" max="13839" width="8.28515625" style="37" customWidth="1"/>
    <col min="13840" max="13840" width="5.42578125" style="37" customWidth="1"/>
    <col min="13841" max="13841" width="6.5703125" style="37" customWidth="1"/>
    <col min="13842" max="13842" width="7.42578125" style="37" customWidth="1"/>
    <col min="13843" max="13843" width="5.140625" style="37" customWidth="1"/>
    <col min="13844" max="14080" width="9.140625" style="37"/>
    <col min="14081" max="14081" width="39.140625" style="37" customWidth="1"/>
    <col min="14082" max="14082" width="6.7109375" style="37" customWidth="1"/>
    <col min="14083" max="14083" width="7.7109375" style="37" customWidth="1"/>
    <col min="14084" max="14084" width="4.5703125" style="37" customWidth="1"/>
    <col min="14085" max="14085" width="6.7109375" style="37" customWidth="1"/>
    <col min="14086" max="14086" width="7.42578125" style="37" customWidth="1"/>
    <col min="14087" max="14087" width="5.140625" style="37" customWidth="1"/>
    <col min="14088" max="14088" width="6.5703125" style="37" customWidth="1"/>
    <col min="14089" max="14089" width="7.7109375" style="37" customWidth="1"/>
    <col min="14090" max="14090" width="5.28515625" style="37" customWidth="1"/>
    <col min="14091" max="14091" width="6.28515625" style="37" customWidth="1"/>
    <col min="14092" max="14092" width="7.28515625" style="37" customWidth="1"/>
    <col min="14093" max="14093" width="5.42578125" style="37" customWidth="1"/>
    <col min="14094" max="14094" width="6.7109375" style="37" customWidth="1"/>
    <col min="14095" max="14095" width="8.28515625" style="37" customWidth="1"/>
    <col min="14096" max="14096" width="5.42578125" style="37" customWidth="1"/>
    <col min="14097" max="14097" width="6.5703125" style="37" customWidth="1"/>
    <col min="14098" max="14098" width="7.42578125" style="37" customWidth="1"/>
    <col min="14099" max="14099" width="5.140625" style="37" customWidth="1"/>
    <col min="14100" max="14336" width="9.140625" style="37"/>
    <col min="14337" max="14337" width="39.140625" style="37" customWidth="1"/>
    <col min="14338" max="14338" width="6.7109375" style="37" customWidth="1"/>
    <col min="14339" max="14339" width="7.7109375" style="37" customWidth="1"/>
    <col min="14340" max="14340" width="4.5703125" style="37" customWidth="1"/>
    <col min="14341" max="14341" width="6.7109375" style="37" customWidth="1"/>
    <col min="14342" max="14342" width="7.42578125" style="37" customWidth="1"/>
    <col min="14343" max="14343" width="5.140625" style="37" customWidth="1"/>
    <col min="14344" max="14344" width="6.5703125" style="37" customWidth="1"/>
    <col min="14345" max="14345" width="7.7109375" style="37" customWidth="1"/>
    <col min="14346" max="14346" width="5.28515625" style="37" customWidth="1"/>
    <col min="14347" max="14347" width="6.28515625" style="37" customWidth="1"/>
    <col min="14348" max="14348" width="7.28515625" style="37" customWidth="1"/>
    <col min="14349" max="14349" width="5.42578125" style="37" customWidth="1"/>
    <col min="14350" max="14350" width="6.7109375" style="37" customWidth="1"/>
    <col min="14351" max="14351" width="8.28515625" style="37" customWidth="1"/>
    <col min="14352" max="14352" width="5.42578125" style="37" customWidth="1"/>
    <col min="14353" max="14353" width="6.5703125" style="37" customWidth="1"/>
    <col min="14354" max="14354" width="7.42578125" style="37" customWidth="1"/>
    <col min="14355" max="14355" width="5.140625" style="37" customWidth="1"/>
    <col min="14356" max="14592" width="9.140625" style="37"/>
    <col min="14593" max="14593" width="39.140625" style="37" customWidth="1"/>
    <col min="14594" max="14594" width="6.7109375" style="37" customWidth="1"/>
    <col min="14595" max="14595" width="7.7109375" style="37" customWidth="1"/>
    <col min="14596" max="14596" width="4.5703125" style="37" customWidth="1"/>
    <col min="14597" max="14597" width="6.7109375" style="37" customWidth="1"/>
    <col min="14598" max="14598" width="7.42578125" style="37" customWidth="1"/>
    <col min="14599" max="14599" width="5.140625" style="37" customWidth="1"/>
    <col min="14600" max="14600" width="6.5703125" style="37" customWidth="1"/>
    <col min="14601" max="14601" width="7.7109375" style="37" customWidth="1"/>
    <col min="14602" max="14602" width="5.28515625" style="37" customWidth="1"/>
    <col min="14603" max="14603" width="6.28515625" style="37" customWidth="1"/>
    <col min="14604" max="14604" width="7.28515625" style="37" customWidth="1"/>
    <col min="14605" max="14605" width="5.42578125" style="37" customWidth="1"/>
    <col min="14606" max="14606" width="6.7109375" style="37" customWidth="1"/>
    <col min="14607" max="14607" width="8.28515625" style="37" customWidth="1"/>
    <col min="14608" max="14608" width="5.42578125" style="37" customWidth="1"/>
    <col min="14609" max="14609" width="6.5703125" style="37" customWidth="1"/>
    <col min="14610" max="14610" width="7.42578125" style="37" customWidth="1"/>
    <col min="14611" max="14611" width="5.140625" style="37" customWidth="1"/>
    <col min="14612" max="14848" width="9.140625" style="37"/>
    <col min="14849" max="14849" width="39.140625" style="37" customWidth="1"/>
    <col min="14850" max="14850" width="6.7109375" style="37" customWidth="1"/>
    <col min="14851" max="14851" width="7.7109375" style="37" customWidth="1"/>
    <col min="14852" max="14852" width="4.5703125" style="37" customWidth="1"/>
    <col min="14853" max="14853" width="6.7109375" style="37" customWidth="1"/>
    <col min="14854" max="14854" width="7.42578125" style="37" customWidth="1"/>
    <col min="14855" max="14855" width="5.140625" style="37" customWidth="1"/>
    <col min="14856" max="14856" width="6.5703125" style="37" customWidth="1"/>
    <col min="14857" max="14857" width="7.7109375" style="37" customWidth="1"/>
    <col min="14858" max="14858" width="5.28515625" style="37" customWidth="1"/>
    <col min="14859" max="14859" width="6.28515625" style="37" customWidth="1"/>
    <col min="14860" max="14860" width="7.28515625" style="37" customWidth="1"/>
    <col min="14861" max="14861" width="5.42578125" style="37" customWidth="1"/>
    <col min="14862" max="14862" width="6.7109375" style="37" customWidth="1"/>
    <col min="14863" max="14863" width="8.28515625" style="37" customWidth="1"/>
    <col min="14864" max="14864" width="5.42578125" style="37" customWidth="1"/>
    <col min="14865" max="14865" width="6.5703125" style="37" customWidth="1"/>
    <col min="14866" max="14866" width="7.42578125" style="37" customWidth="1"/>
    <col min="14867" max="14867" width="5.140625" style="37" customWidth="1"/>
    <col min="14868" max="15104" width="9.140625" style="37"/>
    <col min="15105" max="15105" width="39.140625" style="37" customWidth="1"/>
    <col min="15106" max="15106" width="6.7109375" style="37" customWidth="1"/>
    <col min="15107" max="15107" width="7.7109375" style="37" customWidth="1"/>
    <col min="15108" max="15108" width="4.5703125" style="37" customWidth="1"/>
    <col min="15109" max="15109" width="6.7109375" style="37" customWidth="1"/>
    <col min="15110" max="15110" width="7.42578125" style="37" customWidth="1"/>
    <col min="15111" max="15111" width="5.140625" style="37" customWidth="1"/>
    <col min="15112" max="15112" width="6.5703125" style="37" customWidth="1"/>
    <col min="15113" max="15113" width="7.7109375" style="37" customWidth="1"/>
    <col min="15114" max="15114" width="5.28515625" style="37" customWidth="1"/>
    <col min="15115" max="15115" width="6.28515625" style="37" customWidth="1"/>
    <col min="15116" max="15116" width="7.28515625" style="37" customWidth="1"/>
    <col min="15117" max="15117" width="5.42578125" style="37" customWidth="1"/>
    <col min="15118" max="15118" width="6.7109375" style="37" customWidth="1"/>
    <col min="15119" max="15119" width="8.28515625" style="37" customWidth="1"/>
    <col min="15120" max="15120" width="5.42578125" style="37" customWidth="1"/>
    <col min="15121" max="15121" width="6.5703125" style="37" customWidth="1"/>
    <col min="15122" max="15122" width="7.42578125" style="37" customWidth="1"/>
    <col min="15123" max="15123" width="5.140625" style="37" customWidth="1"/>
    <col min="15124" max="15360" width="9.140625" style="37"/>
    <col min="15361" max="15361" width="39.140625" style="37" customWidth="1"/>
    <col min="15362" max="15362" width="6.7109375" style="37" customWidth="1"/>
    <col min="15363" max="15363" width="7.7109375" style="37" customWidth="1"/>
    <col min="15364" max="15364" width="4.5703125" style="37" customWidth="1"/>
    <col min="15365" max="15365" width="6.7109375" style="37" customWidth="1"/>
    <col min="15366" max="15366" width="7.42578125" style="37" customWidth="1"/>
    <col min="15367" max="15367" width="5.140625" style="37" customWidth="1"/>
    <col min="15368" max="15368" width="6.5703125" style="37" customWidth="1"/>
    <col min="15369" max="15369" width="7.7109375" style="37" customWidth="1"/>
    <col min="15370" max="15370" width="5.28515625" style="37" customWidth="1"/>
    <col min="15371" max="15371" width="6.28515625" style="37" customWidth="1"/>
    <col min="15372" max="15372" width="7.28515625" style="37" customWidth="1"/>
    <col min="15373" max="15373" width="5.42578125" style="37" customWidth="1"/>
    <col min="15374" max="15374" width="6.7109375" style="37" customWidth="1"/>
    <col min="15375" max="15375" width="8.28515625" style="37" customWidth="1"/>
    <col min="15376" max="15376" width="5.42578125" style="37" customWidth="1"/>
    <col min="15377" max="15377" width="6.5703125" style="37" customWidth="1"/>
    <col min="15378" max="15378" width="7.42578125" style="37" customWidth="1"/>
    <col min="15379" max="15379" width="5.140625" style="37" customWidth="1"/>
    <col min="15380" max="15616" width="9.140625" style="37"/>
    <col min="15617" max="15617" width="39.140625" style="37" customWidth="1"/>
    <col min="15618" max="15618" width="6.7109375" style="37" customWidth="1"/>
    <col min="15619" max="15619" width="7.7109375" style="37" customWidth="1"/>
    <col min="15620" max="15620" width="4.5703125" style="37" customWidth="1"/>
    <col min="15621" max="15621" width="6.7109375" style="37" customWidth="1"/>
    <col min="15622" max="15622" width="7.42578125" style="37" customWidth="1"/>
    <col min="15623" max="15623" width="5.140625" style="37" customWidth="1"/>
    <col min="15624" max="15624" width="6.5703125" style="37" customWidth="1"/>
    <col min="15625" max="15625" width="7.7109375" style="37" customWidth="1"/>
    <col min="15626" max="15626" width="5.28515625" style="37" customWidth="1"/>
    <col min="15627" max="15627" width="6.28515625" style="37" customWidth="1"/>
    <col min="15628" max="15628" width="7.28515625" style="37" customWidth="1"/>
    <col min="15629" max="15629" width="5.42578125" style="37" customWidth="1"/>
    <col min="15630" max="15630" width="6.7109375" style="37" customWidth="1"/>
    <col min="15631" max="15631" width="8.28515625" style="37" customWidth="1"/>
    <col min="15632" max="15632" width="5.42578125" style="37" customWidth="1"/>
    <col min="15633" max="15633" width="6.5703125" style="37" customWidth="1"/>
    <col min="15634" max="15634" width="7.42578125" style="37" customWidth="1"/>
    <col min="15635" max="15635" width="5.140625" style="37" customWidth="1"/>
    <col min="15636" max="15872" width="9.140625" style="37"/>
    <col min="15873" max="15873" width="39.140625" style="37" customWidth="1"/>
    <col min="15874" max="15874" width="6.7109375" style="37" customWidth="1"/>
    <col min="15875" max="15875" width="7.7109375" style="37" customWidth="1"/>
    <col min="15876" max="15876" width="4.5703125" style="37" customWidth="1"/>
    <col min="15877" max="15877" width="6.7109375" style="37" customWidth="1"/>
    <col min="15878" max="15878" width="7.42578125" style="37" customWidth="1"/>
    <col min="15879" max="15879" width="5.140625" style="37" customWidth="1"/>
    <col min="15880" max="15880" width="6.5703125" style="37" customWidth="1"/>
    <col min="15881" max="15881" width="7.7109375" style="37" customWidth="1"/>
    <col min="15882" max="15882" width="5.28515625" style="37" customWidth="1"/>
    <col min="15883" max="15883" width="6.28515625" style="37" customWidth="1"/>
    <col min="15884" max="15884" width="7.28515625" style="37" customWidth="1"/>
    <col min="15885" max="15885" width="5.42578125" style="37" customWidth="1"/>
    <col min="15886" max="15886" width="6.7109375" style="37" customWidth="1"/>
    <col min="15887" max="15887" width="8.28515625" style="37" customWidth="1"/>
    <col min="15888" max="15888" width="5.42578125" style="37" customWidth="1"/>
    <col min="15889" max="15889" width="6.5703125" style="37" customWidth="1"/>
    <col min="15890" max="15890" width="7.42578125" style="37" customWidth="1"/>
    <col min="15891" max="15891" width="5.140625" style="37" customWidth="1"/>
    <col min="15892" max="16128" width="9.140625" style="37"/>
    <col min="16129" max="16129" width="39.140625" style="37" customWidth="1"/>
    <col min="16130" max="16130" width="6.7109375" style="37" customWidth="1"/>
    <col min="16131" max="16131" width="7.7109375" style="37" customWidth="1"/>
    <col min="16132" max="16132" width="4.5703125" style="37" customWidth="1"/>
    <col min="16133" max="16133" width="6.7109375" style="37" customWidth="1"/>
    <col min="16134" max="16134" width="7.42578125" style="37" customWidth="1"/>
    <col min="16135" max="16135" width="5.140625" style="37" customWidth="1"/>
    <col min="16136" max="16136" width="6.5703125" style="37" customWidth="1"/>
    <col min="16137" max="16137" width="7.7109375" style="37" customWidth="1"/>
    <col min="16138" max="16138" width="5.28515625" style="37" customWidth="1"/>
    <col min="16139" max="16139" width="6.28515625" style="37" customWidth="1"/>
    <col min="16140" max="16140" width="7.28515625" style="37" customWidth="1"/>
    <col min="16141" max="16141" width="5.42578125" style="37" customWidth="1"/>
    <col min="16142" max="16142" width="6.7109375" style="37" customWidth="1"/>
    <col min="16143" max="16143" width="8.28515625" style="37" customWidth="1"/>
    <col min="16144" max="16144" width="5.42578125" style="37" customWidth="1"/>
    <col min="16145" max="16145" width="6.5703125" style="37" customWidth="1"/>
    <col min="16146" max="16146" width="7.42578125" style="37" customWidth="1"/>
    <col min="16147" max="16147" width="5.140625" style="37" customWidth="1"/>
    <col min="16148" max="16384" width="9.140625" style="37"/>
  </cols>
  <sheetData>
    <row r="1" spans="1:124" ht="19.149999999999999" customHeight="1" thickBot="1" x14ac:dyDescent="0.25">
      <c r="A1" s="3446" t="s">
        <v>40</v>
      </c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  <c r="Q1" s="3446"/>
      <c r="R1" s="3446"/>
      <c r="S1" s="3446"/>
    </row>
    <row r="2" spans="1:124" ht="13.5" thickBot="1" x14ac:dyDescent="0.25">
      <c r="A2" s="3447" t="s">
        <v>373</v>
      </c>
      <c r="B2" s="3448"/>
      <c r="C2" s="3448"/>
      <c r="D2" s="3448"/>
      <c r="E2" s="3448"/>
      <c r="F2" s="3448"/>
      <c r="G2" s="3448"/>
      <c r="H2" s="3448"/>
      <c r="I2" s="3448"/>
      <c r="J2" s="3448"/>
      <c r="K2" s="3448"/>
      <c r="L2" s="3448"/>
      <c r="M2" s="3448"/>
      <c r="N2" s="3448"/>
      <c r="O2" s="3448"/>
      <c r="P2" s="3448"/>
      <c r="Q2" s="3449"/>
      <c r="R2" s="3449"/>
      <c r="S2" s="3450"/>
    </row>
    <row r="3" spans="1:124" ht="16.149999999999999" customHeight="1" thickBot="1" x14ac:dyDescent="0.3">
      <c r="A3" s="2355"/>
      <c r="B3" s="3491" t="s">
        <v>351</v>
      </c>
      <c r="C3" s="3448"/>
      <c r="D3" s="3492"/>
      <c r="E3" s="3493" t="s">
        <v>333</v>
      </c>
      <c r="F3" s="3448"/>
      <c r="G3" s="3492"/>
      <c r="H3" s="3448" t="s">
        <v>324</v>
      </c>
      <c r="I3" s="3448"/>
      <c r="J3" s="3492"/>
      <c r="K3" s="3494" t="s">
        <v>289</v>
      </c>
      <c r="L3" s="3448"/>
      <c r="M3" s="3492"/>
      <c r="N3" s="3448" t="s">
        <v>73</v>
      </c>
      <c r="O3" s="3448"/>
      <c r="P3" s="3495"/>
      <c r="Q3" s="3457" t="s">
        <v>74</v>
      </c>
      <c r="R3" s="3457"/>
      <c r="S3" s="3458"/>
    </row>
    <row r="4" spans="1:124" ht="12.75" customHeight="1" x14ac:dyDescent="0.2">
      <c r="A4" s="3451" t="s">
        <v>9</v>
      </c>
      <c r="B4" s="3496">
        <v>1</v>
      </c>
      <c r="C4" s="3497"/>
      <c r="D4" s="3498"/>
      <c r="E4" s="3504">
        <v>2</v>
      </c>
      <c r="F4" s="3497"/>
      <c r="G4" s="3498"/>
      <c r="H4" s="3457">
        <v>3</v>
      </c>
      <c r="I4" s="3457"/>
      <c r="J4" s="3499"/>
      <c r="K4" s="3457">
        <v>4</v>
      </c>
      <c r="L4" s="3457"/>
      <c r="M4" s="3499"/>
      <c r="N4" s="3457">
        <v>5</v>
      </c>
      <c r="O4" s="3457"/>
      <c r="P4" s="3499"/>
      <c r="Q4" s="3460"/>
      <c r="R4" s="3460"/>
      <c r="S4" s="3461"/>
    </row>
    <row r="5" spans="1:124" ht="15.6" customHeight="1" x14ac:dyDescent="0.2">
      <c r="A5" s="3452"/>
      <c r="B5" s="3500" t="s">
        <v>75</v>
      </c>
      <c r="C5" s="3501"/>
      <c r="D5" s="3502"/>
      <c r="E5" s="3501" t="s">
        <v>75</v>
      </c>
      <c r="F5" s="3501"/>
      <c r="G5" s="3502"/>
      <c r="H5" s="3502" t="s">
        <v>75</v>
      </c>
      <c r="I5" s="3503"/>
      <c r="J5" s="3503"/>
      <c r="K5" s="3502" t="s">
        <v>75</v>
      </c>
      <c r="L5" s="3503"/>
      <c r="M5" s="3503"/>
      <c r="N5" s="3502" t="s">
        <v>75</v>
      </c>
      <c r="O5" s="3503"/>
      <c r="P5" s="3503"/>
      <c r="Q5" s="3463"/>
      <c r="R5" s="3463"/>
      <c r="S5" s="3463"/>
      <c r="T5" s="561"/>
    </row>
    <row r="6" spans="1:124" ht="28.5" customHeight="1" x14ac:dyDescent="0.2">
      <c r="A6" s="3453"/>
      <c r="B6" s="464" t="s">
        <v>26</v>
      </c>
      <c r="C6" s="465" t="s">
        <v>43</v>
      </c>
      <c r="D6" s="699" t="s">
        <v>4</v>
      </c>
      <c r="E6" s="736" t="s">
        <v>26</v>
      </c>
      <c r="F6" s="465" t="s">
        <v>43</v>
      </c>
      <c r="G6" s="699" t="s">
        <v>4</v>
      </c>
      <c r="H6" s="736" t="s">
        <v>26</v>
      </c>
      <c r="I6" s="465" t="s">
        <v>43</v>
      </c>
      <c r="J6" s="699" t="s">
        <v>4</v>
      </c>
      <c r="K6" s="736" t="s">
        <v>26</v>
      </c>
      <c r="L6" s="465" t="s">
        <v>43</v>
      </c>
      <c r="M6" s="699" t="s">
        <v>4</v>
      </c>
      <c r="N6" s="736" t="s">
        <v>26</v>
      </c>
      <c r="O6" s="465" t="s">
        <v>43</v>
      </c>
      <c r="P6" s="699" t="s">
        <v>4</v>
      </c>
      <c r="Q6" s="736" t="s">
        <v>26</v>
      </c>
      <c r="R6" s="465" t="s">
        <v>43</v>
      </c>
      <c r="S6" s="699" t="s">
        <v>4</v>
      </c>
      <c r="T6" s="561"/>
    </row>
    <row r="7" spans="1:124" x14ac:dyDescent="0.2">
      <c r="A7" s="266" t="s">
        <v>76</v>
      </c>
      <c r="B7" s="257"/>
      <c r="C7" s="258"/>
      <c r="D7" s="1485"/>
      <c r="E7" s="758"/>
      <c r="F7" s="258"/>
      <c r="G7" s="1485"/>
      <c r="H7" s="758"/>
      <c r="I7" s="258"/>
      <c r="J7" s="1485"/>
      <c r="K7" s="758"/>
      <c r="L7" s="258"/>
      <c r="M7" s="1485"/>
      <c r="N7" s="758"/>
      <c r="O7" s="258"/>
      <c r="P7" s="1485"/>
      <c r="Q7" s="759"/>
      <c r="R7" s="759"/>
      <c r="S7" s="1486"/>
      <c r="T7" s="561"/>
    </row>
    <row r="8" spans="1:124" s="39" customFormat="1" ht="19.5" customHeight="1" thickBot="1" x14ac:dyDescent="0.25">
      <c r="A8" s="760" t="s">
        <v>77</v>
      </c>
      <c r="B8" s="761">
        <v>90</v>
      </c>
      <c r="C8" s="562">
        <v>13</v>
      </c>
      <c r="D8" s="563">
        <f>C8+B8</f>
        <v>103</v>
      </c>
      <c r="E8" s="762">
        <v>79</v>
      </c>
      <c r="F8" s="763">
        <v>11</v>
      </c>
      <c r="G8" s="1487">
        <f>F8+E8</f>
        <v>90</v>
      </c>
      <c r="H8" s="762">
        <v>69</v>
      </c>
      <c r="I8" s="764">
        <v>2</v>
      </c>
      <c r="J8" s="1487">
        <f>H8+I8</f>
        <v>71</v>
      </c>
      <c r="K8" s="564">
        <v>66</v>
      </c>
      <c r="L8" s="762">
        <v>3</v>
      </c>
      <c r="M8" s="1487">
        <f>K8+L8</f>
        <v>69</v>
      </c>
      <c r="N8" s="564">
        <v>36</v>
      </c>
      <c r="O8" s="764">
        <v>11</v>
      </c>
      <c r="P8" s="1487">
        <f>N8+O8</f>
        <v>47</v>
      </c>
      <c r="Q8" s="763">
        <f>B8+E8+H8+K8+N8</f>
        <v>340</v>
      </c>
      <c r="R8" s="763">
        <f>I8+L8+O8+C8+F8</f>
        <v>40</v>
      </c>
      <c r="S8" s="2356">
        <f>R8+Q8</f>
        <v>380</v>
      </c>
      <c r="T8" s="565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</row>
    <row r="9" spans="1:124" s="38" customFormat="1" ht="15.75" customHeight="1" thickBot="1" x14ac:dyDescent="0.25">
      <c r="A9" s="2357" t="s">
        <v>8</v>
      </c>
      <c r="B9" s="409">
        <f t="shared" ref="B9:O9" si="0">B8</f>
        <v>90</v>
      </c>
      <c r="C9" s="1488">
        <f>C8</f>
        <v>13</v>
      </c>
      <c r="D9" s="410">
        <f t="shared" si="0"/>
        <v>103</v>
      </c>
      <c r="E9" s="1488">
        <f t="shared" si="0"/>
        <v>79</v>
      </c>
      <c r="F9" s="1488">
        <f t="shared" si="0"/>
        <v>11</v>
      </c>
      <c r="G9" s="2358">
        <f>G8</f>
        <v>90</v>
      </c>
      <c r="H9" s="1488">
        <f t="shared" si="0"/>
        <v>69</v>
      </c>
      <c r="I9" s="1488">
        <f t="shared" si="0"/>
        <v>2</v>
      </c>
      <c r="J9" s="2358">
        <f>J8</f>
        <v>71</v>
      </c>
      <c r="K9" s="1488">
        <f t="shared" si="0"/>
        <v>66</v>
      </c>
      <c r="L9" s="1488">
        <f t="shared" si="0"/>
        <v>3</v>
      </c>
      <c r="M9" s="2358">
        <f>M8</f>
        <v>69</v>
      </c>
      <c r="N9" s="1488">
        <f t="shared" si="0"/>
        <v>36</v>
      </c>
      <c r="O9" s="1488">
        <f t="shared" si="0"/>
        <v>11</v>
      </c>
      <c r="P9" s="2358">
        <f>P8</f>
        <v>47</v>
      </c>
      <c r="Q9" s="1489">
        <f>H9+K9+N9+E9+B9</f>
        <v>340</v>
      </c>
      <c r="R9" s="1489">
        <f>I9+L9+O9+C9+F9</f>
        <v>40</v>
      </c>
      <c r="S9" s="2359">
        <f>R9+Q9</f>
        <v>380</v>
      </c>
      <c r="T9" s="565"/>
    </row>
    <row r="10" spans="1:124" s="38" customFormat="1" ht="20.25" customHeight="1" x14ac:dyDescent="0.2">
      <c r="A10" s="267" t="s">
        <v>77</v>
      </c>
      <c r="B10" s="398">
        <v>1</v>
      </c>
      <c r="C10" s="765">
        <v>0</v>
      </c>
      <c r="D10" s="411">
        <f>B10+C10</f>
        <v>1</v>
      </c>
      <c r="E10" s="765">
        <v>2</v>
      </c>
      <c r="F10" s="399">
        <v>0</v>
      </c>
      <c r="G10" s="411">
        <f>E10+F10</f>
        <v>2</v>
      </c>
      <c r="H10" s="766">
        <v>2</v>
      </c>
      <c r="I10" s="411">
        <v>0</v>
      </c>
      <c r="J10" s="1490">
        <f>H10+I10</f>
        <v>2</v>
      </c>
      <c r="K10" s="766">
        <v>2</v>
      </c>
      <c r="L10" s="766">
        <v>1</v>
      </c>
      <c r="M10" s="412">
        <f>K10+L10</f>
        <v>3</v>
      </c>
      <c r="N10" s="766">
        <v>3</v>
      </c>
      <c r="O10" s="411">
        <v>0</v>
      </c>
      <c r="P10" s="1490">
        <f>N10+O10</f>
        <v>3</v>
      </c>
      <c r="Q10" s="767">
        <f>B10+E10+H10+K10+N10</f>
        <v>10</v>
      </c>
      <c r="R10" s="767">
        <f>I10+L10+O10+F10+C10</f>
        <v>1</v>
      </c>
      <c r="S10" s="1491">
        <f>R10+Q10</f>
        <v>11</v>
      </c>
      <c r="T10" s="565"/>
    </row>
    <row r="11" spans="1:124" s="38" customFormat="1" ht="15" customHeight="1" thickBot="1" x14ac:dyDescent="0.25">
      <c r="A11" s="544" t="s">
        <v>57</v>
      </c>
      <c r="B11" s="566">
        <f>B10</f>
        <v>1</v>
      </c>
      <c r="C11" s="768">
        <f t="shared" ref="C11:M11" si="1">C10</f>
        <v>0</v>
      </c>
      <c r="D11" s="769">
        <f>D10</f>
        <v>1</v>
      </c>
      <c r="E11" s="567">
        <f t="shared" si="1"/>
        <v>2</v>
      </c>
      <c r="F11" s="400">
        <f t="shared" si="1"/>
        <v>0</v>
      </c>
      <c r="G11" s="770">
        <f t="shared" si="1"/>
        <v>2</v>
      </c>
      <c r="H11" s="768">
        <f t="shared" si="1"/>
        <v>2</v>
      </c>
      <c r="I11" s="400">
        <f t="shared" si="1"/>
        <v>0</v>
      </c>
      <c r="J11" s="770">
        <f t="shared" si="1"/>
        <v>2</v>
      </c>
      <c r="K11" s="768">
        <f>K10</f>
        <v>2</v>
      </c>
      <c r="L11" s="568">
        <f>L10</f>
        <v>1</v>
      </c>
      <c r="M11" s="770">
        <f t="shared" si="1"/>
        <v>3</v>
      </c>
      <c r="N11" s="568">
        <f>N10</f>
        <v>3</v>
      </c>
      <c r="O11" s="771">
        <f>O10</f>
        <v>0</v>
      </c>
      <c r="P11" s="772">
        <f>P10</f>
        <v>3</v>
      </c>
      <c r="Q11" s="773">
        <f>H11+K11+N11+E11+B11</f>
        <v>10</v>
      </c>
      <c r="R11" s="773">
        <f>I11+L11+O11+F11+C11</f>
        <v>1</v>
      </c>
      <c r="S11" s="569">
        <f>R11+Q11</f>
        <v>11</v>
      </c>
      <c r="T11" s="565"/>
    </row>
    <row r="12" spans="1:124" s="38" customFormat="1" ht="14.25" customHeight="1" thickBot="1" x14ac:dyDescent="0.25">
      <c r="A12" s="2360" t="s">
        <v>78</v>
      </c>
      <c r="B12" s="409">
        <f>B11+B9</f>
        <v>91</v>
      </c>
      <c r="C12" s="2361">
        <f>C11+C9</f>
        <v>13</v>
      </c>
      <c r="D12" s="410">
        <f>D11+D9</f>
        <v>104</v>
      </c>
      <c r="E12" s="1488">
        <f>E8+E10</f>
        <v>81</v>
      </c>
      <c r="F12" s="1489">
        <f>F9+F11</f>
        <v>11</v>
      </c>
      <c r="G12" s="410">
        <f t="shared" ref="G12:P12" si="2">G11+G9</f>
        <v>92</v>
      </c>
      <c r="H12" s="1489">
        <f t="shared" si="2"/>
        <v>71</v>
      </c>
      <c r="I12" s="413">
        <f t="shared" si="2"/>
        <v>2</v>
      </c>
      <c r="J12" s="2358">
        <f t="shared" si="2"/>
        <v>73</v>
      </c>
      <c r="K12" s="1489">
        <f t="shared" si="2"/>
        <v>68</v>
      </c>
      <c r="L12" s="414">
        <f t="shared" si="2"/>
        <v>4</v>
      </c>
      <c r="M12" s="2362">
        <f t="shared" si="2"/>
        <v>72</v>
      </c>
      <c r="N12" s="1492">
        <f t="shared" si="2"/>
        <v>39</v>
      </c>
      <c r="O12" s="413">
        <f t="shared" si="2"/>
        <v>11</v>
      </c>
      <c r="P12" s="2358">
        <f t="shared" si="2"/>
        <v>50</v>
      </c>
      <c r="Q12" s="1493">
        <f>H12+K12+N12+E12+B12</f>
        <v>350</v>
      </c>
      <c r="R12" s="1493">
        <f>I12+L12+O12+F12+C12</f>
        <v>41</v>
      </c>
      <c r="S12" s="415">
        <f>R12+Q12</f>
        <v>391</v>
      </c>
      <c r="T12" s="94"/>
    </row>
    <row r="13" spans="1:124" s="71" customFormat="1" x14ac:dyDescent="0.2">
      <c r="A13" s="95"/>
      <c r="B13" s="179"/>
      <c r="C13" s="179"/>
      <c r="D13" s="179"/>
      <c r="E13" s="179"/>
      <c r="F13" s="2363"/>
      <c r="G13" s="2363"/>
      <c r="H13" s="2363"/>
      <c r="I13" s="2363"/>
      <c r="J13" s="2363"/>
      <c r="K13" s="2363"/>
      <c r="L13" s="2363"/>
      <c r="M13" s="2363"/>
      <c r="N13" s="2363"/>
      <c r="O13" s="2363"/>
      <c r="P13" s="2363"/>
      <c r="Q13" s="2364"/>
      <c r="R13" s="2364"/>
      <c r="S13" s="180"/>
      <c r="T13" s="181"/>
    </row>
    <row r="14" spans="1:124" ht="15.6" customHeight="1" x14ac:dyDescent="0.2">
      <c r="A14" s="3446"/>
      <c r="B14" s="3446"/>
      <c r="C14" s="3446"/>
      <c r="D14" s="3446"/>
      <c r="E14" s="3446"/>
      <c r="F14" s="3446"/>
      <c r="G14" s="3446"/>
      <c r="H14" s="3446"/>
      <c r="I14" s="3446"/>
      <c r="J14" s="3446"/>
      <c r="K14" s="3446"/>
      <c r="L14" s="3446"/>
      <c r="M14" s="3446"/>
      <c r="N14" s="3446"/>
      <c r="O14" s="3446"/>
      <c r="P14" s="3446"/>
      <c r="Q14" s="3446"/>
      <c r="R14" s="3446"/>
      <c r="S14" s="119"/>
      <c r="T14" s="119"/>
      <c r="U14" s="119"/>
      <c r="V14" s="119"/>
      <c r="W14" s="119"/>
    </row>
    <row r="15" spans="1:124" x14ac:dyDescent="0.2">
      <c r="Q15" s="40"/>
      <c r="R15" s="40"/>
      <c r="S15" s="40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16" zoomScale="75" zoomScaleNormal="75" workbookViewId="0">
      <selection activeCell="N30" sqref="N30"/>
    </sheetView>
  </sheetViews>
  <sheetFormatPr defaultRowHeight="12.75" x14ac:dyDescent="0.2"/>
  <cols>
    <col min="1" max="1" width="61.140625" style="37" customWidth="1"/>
    <col min="2" max="2" width="12.5703125" style="37" customWidth="1"/>
    <col min="3" max="3" width="10.28515625" style="37" customWidth="1"/>
    <col min="4" max="4" width="14.28515625" style="37" customWidth="1"/>
    <col min="5" max="5" width="14.85546875" style="37" customWidth="1"/>
    <col min="6" max="6" width="15.7109375" style="37" customWidth="1"/>
    <col min="7" max="7" width="15.42578125" style="37" customWidth="1"/>
    <col min="8" max="8" width="13.85546875" style="37" customWidth="1"/>
    <col min="9" max="9" width="13.7109375" style="37" customWidth="1"/>
    <col min="10" max="10" width="15.85546875" style="37" customWidth="1"/>
    <col min="11" max="115" width="9.140625" style="36"/>
    <col min="116" max="256" width="9.140625" style="37"/>
    <col min="257" max="257" width="61.140625" style="37" customWidth="1"/>
    <col min="258" max="258" width="12.5703125" style="37" customWidth="1"/>
    <col min="259" max="259" width="10.28515625" style="37" customWidth="1"/>
    <col min="260" max="260" width="14.28515625" style="37" customWidth="1"/>
    <col min="261" max="261" width="14.85546875" style="37" customWidth="1"/>
    <col min="262" max="262" width="15.7109375" style="37" customWidth="1"/>
    <col min="263" max="263" width="15.42578125" style="37" customWidth="1"/>
    <col min="264" max="264" width="13.85546875" style="37" customWidth="1"/>
    <col min="265" max="265" width="13.7109375" style="37" customWidth="1"/>
    <col min="266" max="266" width="15.85546875" style="37" customWidth="1"/>
    <col min="267" max="512" width="9.140625" style="37"/>
    <col min="513" max="513" width="61.140625" style="37" customWidth="1"/>
    <col min="514" max="514" width="12.5703125" style="37" customWidth="1"/>
    <col min="515" max="515" width="10.28515625" style="37" customWidth="1"/>
    <col min="516" max="516" width="14.28515625" style="37" customWidth="1"/>
    <col min="517" max="517" width="14.85546875" style="37" customWidth="1"/>
    <col min="518" max="518" width="15.7109375" style="37" customWidth="1"/>
    <col min="519" max="519" width="15.42578125" style="37" customWidth="1"/>
    <col min="520" max="520" width="13.85546875" style="37" customWidth="1"/>
    <col min="521" max="521" width="13.7109375" style="37" customWidth="1"/>
    <col min="522" max="522" width="15.85546875" style="37" customWidth="1"/>
    <col min="523" max="768" width="9.140625" style="37"/>
    <col min="769" max="769" width="61.140625" style="37" customWidth="1"/>
    <col min="770" max="770" width="12.5703125" style="37" customWidth="1"/>
    <col min="771" max="771" width="10.28515625" style="37" customWidth="1"/>
    <col min="772" max="772" width="14.28515625" style="37" customWidth="1"/>
    <col min="773" max="773" width="14.85546875" style="37" customWidth="1"/>
    <col min="774" max="774" width="15.7109375" style="37" customWidth="1"/>
    <col min="775" max="775" width="15.42578125" style="37" customWidth="1"/>
    <col min="776" max="776" width="13.85546875" style="37" customWidth="1"/>
    <col min="777" max="777" width="13.7109375" style="37" customWidth="1"/>
    <col min="778" max="778" width="15.85546875" style="37" customWidth="1"/>
    <col min="779" max="1024" width="9.140625" style="37"/>
    <col min="1025" max="1025" width="61.140625" style="37" customWidth="1"/>
    <col min="1026" max="1026" width="12.5703125" style="37" customWidth="1"/>
    <col min="1027" max="1027" width="10.28515625" style="37" customWidth="1"/>
    <col min="1028" max="1028" width="14.28515625" style="37" customWidth="1"/>
    <col min="1029" max="1029" width="14.85546875" style="37" customWidth="1"/>
    <col min="1030" max="1030" width="15.7109375" style="37" customWidth="1"/>
    <col min="1031" max="1031" width="15.42578125" style="37" customWidth="1"/>
    <col min="1032" max="1032" width="13.85546875" style="37" customWidth="1"/>
    <col min="1033" max="1033" width="13.7109375" style="37" customWidth="1"/>
    <col min="1034" max="1034" width="15.85546875" style="37" customWidth="1"/>
    <col min="1035" max="1280" width="9.140625" style="37"/>
    <col min="1281" max="1281" width="61.140625" style="37" customWidth="1"/>
    <col min="1282" max="1282" width="12.5703125" style="37" customWidth="1"/>
    <col min="1283" max="1283" width="10.28515625" style="37" customWidth="1"/>
    <col min="1284" max="1284" width="14.28515625" style="37" customWidth="1"/>
    <col min="1285" max="1285" width="14.85546875" style="37" customWidth="1"/>
    <col min="1286" max="1286" width="15.7109375" style="37" customWidth="1"/>
    <col min="1287" max="1287" width="15.42578125" style="37" customWidth="1"/>
    <col min="1288" max="1288" width="13.85546875" style="37" customWidth="1"/>
    <col min="1289" max="1289" width="13.7109375" style="37" customWidth="1"/>
    <col min="1290" max="1290" width="15.85546875" style="37" customWidth="1"/>
    <col min="1291" max="1536" width="9.140625" style="37"/>
    <col min="1537" max="1537" width="61.140625" style="37" customWidth="1"/>
    <col min="1538" max="1538" width="12.5703125" style="37" customWidth="1"/>
    <col min="1539" max="1539" width="10.28515625" style="37" customWidth="1"/>
    <col min="1540" max="1540" width="14.28515625" style="37" customWidth="1"/>
    <col min="1541" max="1541" width="14.85546875" style="37" customWidth="1"/>
    <col min="1542" max="1542" width="15.7109375" style="37" customWidth="1"/>
    <col min="1543" max="1543" width="15.42578125" style="37" customWidth="1"/>
    <col min="1544" max="1544" width="13.85546875" style="37" customWidth="1"/>
    <col min="1545" max="1545" width="13.7109375" style="37" customWidth="1"/>
    <col min="1546" max="1546" width="15.85546875" style="37" customWidth="1"/>
    <col min="1547" max="1792" width="9.140625" style="37"/>
    <col min="1793" max="1793" width="61.140625" style="37" customWidth="1"/>
    <col min="1794" max="1794" width="12.5703125" style="37" customWidth="1"/>
    <col min="1795" max="1795" width="10.28515625" style="37" customWidth="1"/>
    <col min="1796" max="1796" width="14.28515625" style="37" customWidth="1"/>
    <col min="1797" max="1797" width="14.85546875" style="37" customWidth="1"/>
    <col min="1798" max="1798" width="15.7109375" style="37" customWidth="1"/>
    <col min="1799" max="1799" width="15.42578125" style="37" customWidth="1"/>
    <col min="1800" max="1800" width="13.85546875" style="37" customWidth="1"/>
    <col min="1801" max="1801" width="13.7109375" style="37" customWidth="1"/>
    <col min="1802" max="1802" width="15.85546875" style="37" customWidth="1"/>
    <col min="1803" max="2048" width="9.140625" style="37"/>
    <col min="2049" max="2049" width="61.140625" style="37" customWidth="1"/>
    <col min="2050" max="2050" width="12.5703125" style="37" customWidth="1"/>
    <col min="2051" max="2051" width="10.28515625" style="37" customWidth="1"/>
    <col min="2052" max="2052" width="14.28515625" style="37" customWidth="1"/>
    <col min="2053" max="2053" width="14.85546875" style="37" customWidth="1"/>
    <col min="2054" max="2054" width="15.7109375" style="37" customWidth="1"/>
    <col min="2055" max="2055" width="15.42578125" style="37" customWidth="1"/>
    <col min="2056" max="2056" width="13.85546875" style="37" customWidth="1"/>
    <col min="2057" max="2057" width="13.7109375" style="37" customWidth="1"/>
    <col min="2058" max="2058" width="15.85546875" style="37" customWidth="1"/>
    <col min="2059" max="2304" width="9.140625" style="37"/>
    <col min="2305" max="2305" width="61.140625" style="37" customWidth="1"/>
    <col min="2306" max="2306" width="12.5703125" style="37" customWidth="1"/>
    <col min="2307" max="2307" width="10.28515625" style="37" customWidth="1"/>
    <col min="2308" max="2308" width="14.28515625" style="37" customWidth="1"/>
    <col min="2309" max="2309" width="14.85546875" style="37" customWidth="1"/>
    <col min="2310" max="2310" width="15.7109375" style="37" customWidth="1"/>
    <col min="2311" max="2311" width="15.42578125" style="37" customWidth="1"/>
    <col min="2312" max="2312" width="13.85546875" style="37" customWidth="1"/>
    <col min="2313" max="2313" width="13.7109375" style="37" customWidth="1"/>
    <col min="2314" max="2314" width="15.85546875" style="37" customWidth="1"/>
    <col min="2315" max="2560" width="9.140625" style="37"/>
    <col min="2561" max="2561" width="61.140625" style="37" customWidth="1"/>
    <col min="2562" max="2562" width="12.5703125" style="37" customWidth="1"/>
    <col min="2563" max="2563" width="10.28515625" style="37" customWidth="1"/>
    <col min="2564" max="2564" width="14.28515625" style="37" customWidth="1"/>
    <col min="2565" max="2565" width="14.85546875" style="37" customWidth="1"/>
    <col min="2566" max="2566" width="15.7109375" style="37" customWidth="1"/>
    <col min="2567" max="2567" width="15.42578125" style="37" customWidth="1"/>
    <col min="2568" max="2568" width="13.85546875" style="37" customWidth="1"/>
    <col min="2569" max="2569" width="13.7109375" style="37" customWidth="1"/>
    <col min="2570" max="2570" width="15.85546875" style="37" customWidth="1"/>
    <col min="2571" max="2816" width="9.140625" style="37"/>
    <col min="2817" max="2817" width="61.140625" style="37" customWidth="1"/>
    <col min="2818" max="2818" width="12.5703125" style="37" customWidth="1"/>
    <col min="2819" max="2819" width="10.28515625" style="37" customWidth="1"/>
    <col min="2820" max="2820" width="14.28515625" style="37" customWidth="1"/>
    <col min="2821" max="2821" width="14.85546875" style="37" customWidth="1"/>
    <col min="2822" max="2822" width="15.7109375" style="37" customWidth="1"/>
    <col min="2823" max="2823" width="15.42578125" style="37" customWidth="1"/>
    <col min="2824" max="2824" width="13.85546875" style="37" customWidth="1"/>
    <col min="2825" max="2825" width="13.7109375" style="37" customWidth="1"/>
    <col min="2826" max="2826" width="15.85546875" style="37" customWidth="1"/>
    <col min="2827" max="3072" width="9.140625" style="37"/>
    <col min="3073" max="3073" width="61.140625" style="37" customWidth="1"/>
    <col min="3074" max="3074" width="12.5703125" style="37" customWidth="1"/>
    <col min="3075" max="3075" width="10.28515625" style="37" customWidth="1"/>
    <col min="3076" max="3076" width="14.28515625" style="37" customWidth="1"/>
    <col min="3077" max="3077" width="14.85546875" style="37" customWidth="1"/>
    <col min="3078" max="3078" width="15.7109375" style="37" customWidth="1"/>
    <col min="3079" max="3079" width="15.42578125" style="37" customWidth="1"/>
    <col min="3080" max="3080" width="13.85546875" style="37" customWidth="1"/>
    <col min="3081" max="3081" width="13.7109375" style="37" customWidth="1"/>
    <col min="3082" max="3082" width="15.85546875" style="37" customWidth="1"/>
    <col min="3083" max="3328" width="9.140625" style="37"/>
    <col min="3329" max="3329" width="61.140625" style="37" customWidth="1"/>
    <col min="3330" max="3330" width="12.5703125" style="37" customWidth="1"/>
    <col min="3331" max="3331" width="10.28515625" style="37" customWidth="1"/>
    <col min="3332" max="3332" width="14.28515625" style="37" customWidth="1"/>
    <col min="3333" max="3333" width="14.85546875" style="37" customWidth="1"/>
    <col min="3334" max="3334" width="15.7109375" style="37" customWidth="1"/>
    <col min="3335" max="3335" width="15.42578125" style="37" customWidth="1"/>
    <col min="3336" max="3336" width="13.85546875" style="37" customWidth="1"/>
    <col min="3337" max="3337" width="13.7109375" style="37" customWidth="1"/>
    <col min="3338" max="3338" width="15.85546875" style="37" customWidth="1"/>
    <col min="3339" max="3584" width="9.140625" style="37"/>
    <col min="3585" max="3585" width="61.140625" style="37" customWidth="1"/>
    <col min="3586" max="3586" width="12.5703125" style="37" customWidth="1"/>
    <col min="3587" max="3587" width="10.28515625" style="37" customWidth="1"/>
    <col min="3588" max="3588" width="14.28515625" style="37" customWidth="1"/>
    <col min="3589" max="3589" width="14.85546875" style="37" customWidth="1"/>
    <col min="3590" max="3590" width="15.7109375" style="37" customWidth="1"/>
    <col min="3591" max="3591" width="15.42578125" style="37" customWidth="1"/>
    <col min="3592" max="3592" width="13.85546875" style="37" customWidth="1"/>
    <col min="3593" max="3593" width="13.7109375" style="37" customWidth="1"/>
    <col min="3594" max="3594" width="15.85546875" style="37" customWidth="1"/>
    <col min="3595" max="3840" width="9.140625" style="37"/>
    <col min="3841" max="3841" width="61.140625" style="37" customWidth="1"/>
    <col min="3842" max="3842" width="12.5703125" style="37" customWidth="1"/>
    <col min="3843" max="3843" width="10.28515625" style="37" customWidth="1"/>
    <col min="3844" max="3844" width="14.28515625" style="37" customWidth="1"/>
    <col min="3845" max="3845" width="14.85546875" style="37" customWidth="1"/>
    <col min="3846" max="3846" width="15.7109375" style="37" customWidth="1"/>
    <col min="3847" max="3847" width="15.42578125" style="37" customWidth="1"/>
    <col min="3848" max="3848" width="13.85546875" style="37" customWidth="1"/>
    <col min="3849" max="3849" width="13.7109375" style="37" customWidth="1"/>
    <col min="3850" max="3850" width="15.85546875" style="37" customWidth="1"/>
    <col min="3851" max="4096" width="9.140625" style="37"/>
    <col min="4097" max="4097" width="61.140625" style="37" customWidth="1"/>
    <col min="4098" max="4098" width="12.5703125" style="37" customWidth="1"/>
    <col min="4099" max="4099" width="10.28515625" style="37" customWidth="1"/>
    <col min="4100" max="4100" width="14.28515625" style="37" customWidth="1"/>
    <col min="4101" max="4101" width="14.85546875" style="37" customWidth="1"/>
    <col min="4102" max="4102" width="15.7109375" style="37" customWidth="1"/>
    <col min="4103" max="4103" width="15.42578125" style="37" customWidth="1"/>
    <col min="4104" max="4104" width="13.85546875" style="37" customWidth="1"/>
    <col min="4105" max="4105" width="13.7109375" style="37" customWidth="1"/>
    <col min="4106" max="4106" width="15.85546875" style="37" customWidth="1"/>
    <col min="4107" max="4352" width="9.140625" style="37"/>
    <col min="4353" max="4353" width="61.140625" style="37" customWidth="1"/>
    <col min="4354" max="4354" width="12.5703125" style="37" customWidth="1"/>
    <col min="4355" max="4355" width="10.28515625" style="37" customWidth="1"/>
    <col min="4356" max="4356" width="14.28515625" style="37" customWidth="1"/>
    <col min="4357" max="4357" width="14.85546875" style="37" customWidth="1"/>
    <col min="4358" max="4358" width="15.7109375" style="37" customWidth="1"/>
    <col min="4359" max="4359" width="15.42578125" style="37" customWidth="1"/>
    <col min="4360" max="4360" width="13.85546875" style="37" customWidth="1"/>
    <col min="4361" max="4361" width="13.7109375" style="37" customWidth="1"/>
    <col min="4362" max="4362" width="15.85546875" style="37" customWidth="1"/>
    <col min="4363" max="4608" width="9.140625" style="37"/>
    <col min="4609" max="4609" width="61.140625" style="37" customWidth="1"/>
    <col min="4610" max="4610" width="12.5703125" style="37" customWidth="1"/>
    <col min="4611" max="4611" width="10.28515625" style="37" customWidth="1"/>
    <col min="4612" max="4612" width="14.28515625" style="37" customWidth="1"/>
    <col min="4613" max="4613" width="14.85546875" style="37" customWidth="1"/>
    <col min="4614" max="4614" width="15.7109375" style="37" customWidth="1"/>
    <col min="4615" max="4615" width="15.42578125" style="37" customWidth="1"/>
    <col min="4616" max="4616" width="13.85546875" style="37" customWidth="1"/>
    <col min="4617" max="4617" width="13.7109375" style="37" customWidth="1"/>
    <col min="4618" max="4618" width="15.85546875" style="37" customWidth="1"/>
    <col min="4619" max="4864" width="9.140625" style="37"/>
    <col min="4865" max="4865" width="61.140625" style="37" customWidth="1"/>
    <col min="4866" max="4866" width="12.5703125" style="37" customWidth="1"/>
    <col min="4867" max="4867" width="10.28515625" style="37" customWidth="1"/>
    <col min="4868" max="4868" width="14.28515625" style="37" customWidth="1"/>
    <col min="4869" max="4869" width="14.85546875" style="37" customWidth="1"/>
    <col min="4870" max="4870" width="15.7109375" style="37" customWidth="1"/>
    <col min="4871" max="4871" width="15.42578125" style="37" customWidth="1"/>
    <col min="4872" max="4872" width="13.85546875" style="37" customWidth="1"/>
    <col min="4873" max="4873" width="13.7109375" style="37" customWidth="1"/>
    <col min="4874" max="4874" width="15.85546875" style="37" customWidth="1"/>
    <col min="4875" max="5120" width="9.140625" style="37"/>
    <col min="5121" max="5121" width="61.140625" style="37" customWidth="1"/>
    <col min="5122" max="5122" width="12.5703125" style="37" customWidth="1"/>
    <col min="5123" max="5123" width="10.28515625" style="37" customWidth="1"/>
    <col min="5124" max="5124" width="14.28515625" style="37" customWidth="1"/>
    <col min="5125" max="5125" width="14.85546875" style="37" customWidth="1"/>
    <col min="5126" max="5126" width="15.7109375" style="37" customWidth="1"/>
    <col min="5127" max="5127" width="15.42578125" style="37" customWidth="1"/>
    <col min="5128" max="5128" width="13.85546875" style="37" customWidth="1"/>
    <col min="5129" max="5129" width="13.7109375" style="37" customWidth="1"/>
    <col min="5130" max="5130" width="15.85546875" style="37" customWidth="1"/>
    <col min="5131" max="5376" width="9.140625" style="37"/>
    <col min="5377" max="5377" width="61.140625" style="37" customWidth="1"/>
    <col min="5378" max="5378" width="12.5703125" style="37" customWidth="1"/>
    <col min="5379" max="5379" width="10.28515625" style="37" customWidth="1"/>
    <col min="5380" max="5380" width="14.28515625" style="37" customWidth="1"/>
    <col min="5381" max="5381" width="14.85546875" style="37" customWidth="1"/>
    <col min="5382" max="5382" width="15.7109375" style="37" customWidth="1"/>
    <col min="5383" max="5383" width="15.42578125" style="37" customWidth="1"/>
    <col min="5384" max="5384" width="13.85546875" style="37" customWidth="1"/>
    <col min="5385" max="5385" width="13.7109375" style="37" customWidth="1"/>
    <col min="5386" max="5386" width="15.85546875" style="37" customWidth="1"/>
    <col min="5387" max="5632" width="9.140625" style="37"/>
    <col min="5633" max="5633" width="61.140625" style="37" customWidth="1"/>
    <col min="5634" max="5634" width="12.5703125" style="37" customWidth="1"/>
    <col min="5635" max="5635" width="10.28515625" style="37" customWidth="1"/>
    <col min="5636" max="5636" width="14.28515625" style="37" customWidth="1"/>
    <col min="5637" max="5637" width="14.85546875" style="37" customWidth="1"/>
    <col min="5638" max="5638" width="15.7109375" style="37" customWidth="1"/>
    <col min="5639" max="5639" width="15.42578125" style="37" customWidth="1"/>
    <col min="5640" max="5640" width="13.85546875" style="37" customWidth="1"/>
    <col min="5641" max="5641" width="13.7109375" style="37" customWidth="1"/>
    <col min="5642" max="5642" width="15.85546875" style="37" customWidth="1"/>
    <col min="5643" max="5888" width="9.140625" style="37"/>
    <col min="5889" max="5889" width="61.140625" style="37" customWidth="1"/>
    <col min="5890" max="5890" width="12.5703125" style="37" customWidth="1"/>
    <col min="5891" max="5891" width="10.28515625" style="37" customWidth="1"/>
    <col min="5892" max="5892" width="14.28515625" style="37" customWidth="1"/>
    <col min="5893" max="5893" width="14.85546875" style="37" customWidth="1"/>
    <col min="5894" max="5894" width="15.7109375" style="37" customWidth="1"/>
    <col min="5895" max="5895" width="15.42578125" style="37" customWidth="1"/>
    <col min="5896" max="5896" width="13.85546875" style="37" customWidth="1"/>
    <col min="5897" max="5897" width="13.7109375" style="37" customWidth="1"/>
    <col min="5898" max="5898" width="15.85546875" style="37" customWidth="1"/>
    <col min="5899" max="6144" width="9.140625" style="37"/>
    <col min="6145" max="6145" width="61.140625" style="37" customWidth="1"/>
    <col min="6146" max="6146" width="12.5703125" style="37" customWidth="1"/>
    <col min="6147" max="6147" width="10.28515625" style="37" customWidth="1"/>
    <col min="6148" max="6148" width="14.28515625" style="37" customWidth="1"/>
    <col min="6149" max="6149" width="14.85546875" style="37" customWidth="1"/>
    <col min="6150" max="6150" width="15.7109375" style="37" customWidth="1"/>
    <col min="6151" max="6151" width="15.42578125" style="37" customWidth="1"/>
    <col min="6152" max="6152" width="13.85546875" style="37" customWidth="1"/>
    <col min="6153" max="6153" width="13.7109375" style="37" customWidth="1"/>
    <col min="6154" max="6154" width="15.85546875" style="37" customWidth="1"/>
    <col min="6155" max="6400" width="9.140625" style="37"/>
    <col min="6401" max="6401" width="61.140625" style="37" customWidth="1"/>
    <col min="6402" max="6402" width="12.5703125" style="37" customWidth="1"/>
    <col min="6403" max="6403" width="10.28515625" style="37" customWidth="1"/>
    <col min="6404" max="6404" width="14.28515625" style="37" customWidth="1"/>
    <col min="6405" max="6405" width="14.85546875" style="37" customWidth="1"/>
    <col min="6406" max="6406" width="15.7109375" style="37" customWidth="1"/>
    <col min="6407" max="6407" width="15.42578125" style="37" customWidth="1"/>
    <col min="6408" max="6408" width="13.85546875" style="37" customWidth="1"/>
    <col min="6409" max="6409" width="13.7109375" style="37" customWidth="1"/>
    <col min="6410" max="6410" width="15.85546875" style="37" customWidth="1"/>
    <col min="6411" max="6656" width="9.140625" style="37"/>
    <col min="6657" max="6657" width="61.140625" style="37" customWidth="1"/>
    <col min="6658" max="6658" width="12.5703125" style="37" customWidth="1"/>
    <col min="6659" max="6659" width="10.28515625" style="37" customWidth="1"/>
    <col min="6660" max="6660" width="14.28515625" style="37" customWidth="1"/>
    <col min="6661" max="6661" width="14.85546875" style="37" customWidth="1"/>
    <col min="6662" max="6662" width="15.7109375" style="37" customWidth="1"/>
    <col min="6663" max="6663" width="15.42578125" style="37" customWidth="1"/>
    <col min="6664" max="6664" width="13.85546875" style="37" customWidth="1"/>
    <col min="6665" max="6665" width="13.7109375" style="37" customWidth="1"/>
    <col min="6666" max="6666" width="15.85546875" style="37" customWidth="1"/>
    <col min="6667" max="6912" width="9.140625" style="37"/>
    <col min="6913" max="6913" width="61.140625" style="37" customWidth="1"/>
    <col min="6914" max="6914" width="12.5703125" style="37" customWidth="1"/>
    <col min="6915" max="6915" width="10.28515625" style="37" customWidth="1"/>
    <col min="6916" max="6916" width="14.28515625" style="37" customWidth="1"/>
    <col min="6917" max="6917" width="14.85546875" style="37" customWidth="1"/>
    <col min="6918" max="6918" width="15.7109375" style="37" customWidth="1"/>
    <col min="6919" max="6919" width="15.42578125" style="37" customWidth="1"/>
    <col min="6920" max="6920" width="13.85546875" style="37" customWidth="1"/>
    <col min="6921" max="6921" width="13.7109375" style="37" customWidth="1"/>
    <col min="6922" max="6922" width="15.85546875" style="37" customWidth="1"/>
    <col min="6923" max="7168" width="9.140625" style="37"/>
    <col min="7169" max="7169" width="61.140625" style="37" customWidth="1"/>
    <col min="7170" max="7170" width="12.5703125" style="37" customWidth="1"/>
    <col min="7171" max="7171" width="10.28515625" style="37" customWidth="1"/>
    <col min="7172" max="7172" width="14.28515625" style="37" customWidth="1"/>
    <col min="7173" max="7173" width="14.85546875" style="37" customWidth="1"/>
    <col min="7174" max="7174" width="15.7109375" style="37" customWidth="1"/>
    <col min="7175" max="7175" width="15.42578125" style="37" customWidth="1"/>
    <col min="7176" max="7176" width="13.85546875" style="37" customWidth="1"/>
    <col min="7177" max="7177" width="13.7109375" style="37" customWidth="1"/>
    <col min="7178" max="7178" width="15.85546875" style="37" customWidth="1"/>
    <col min="7179" max="7424" width="9.140625" style="37"/>
    <col min="7425" max="7425" width="61.140625" style="37" customWidth="1"/>
    <col min="7426" max="7426" width="12.5703125" style="37" customWidth="1"/>
    <col min="7427" max="7427" width="10.28515625" style="37" customWidth="1"/>
    <col min="7428" max="7428" width="14.28515625" style="37" customWidth="1"/>
    <col min="7429" max="7429" width="14.85546875" style="37" customWidth="1"/>
    <col min="7430" max="7430" width="15.7109375" style="37" customWidth="1"/>
    <col min="7431" max="7431" width="15.42578125" style="37" customWidth="1"/>
    <col min="7432" max="7432" width="13.85546875" style="37" customWidth="1"/>
    <col min="7433" max="7433" width="13.7109375" style="37" customWidth="1"/>
    <col min="7434" max="7434" width="15.85546875" style="37" customWidth="1"/>
    <col min="7435" max="7680" width="9.140625" style="37"/>
    <col min="7681" max="7681" width="61.140625" style="37" customWidth="1"/>
    <col min="7682" max="7682" width="12.5703125" style="37" customWidth="1"/>
    <col min="7683" max="7683" width="10.28515625" style="37" customWidth="1"/>
    <col min="7684" max="7684" width="14.28515625" style="37" customWidth="1"/>
    <col min="7685" max="7685" width="14.85546875" style="37" customWidth="1"/>
    <col min="7686" max="7686" width="15.7109375" style="37" customWidth="1"/>
    <col min="7687" max="7687" width="15.42578125" style="37" customWidth="1"/>
    <col min="7688" max="7688" width="13.85546875" style="37" customWidth="1"/>
    <col min="7689" max="7689" width="13.7109375" style="37" customWidth="1"/>
    <col min="7690" max="7690" width="15.85546875" style="37" customWidth="1"/>
    <col min="7691" max="7936" width="9.140625" style="37"/>
    <col min="7937" max="7937" width="61.140625" style="37" customWidth="1"/>
    <col min="7938" max="7938" width="12.5703125" style="37" customWidth="1"/>
    <col min="7939" max="7939" width="10.28515625" style="37" customWidth="1"/>
    <col min="7940" max="7940" width="14.28515625" style="37" customWidth="1"/>
    <col min="7941" max="7941" width="14.85546875" style="37" customWidth="1"/>
    <col min="7942" max="7942" width="15.7109375" style="37" customWidth="1"/>
    <col min="7943" max="7943" width="15.42578125" style="37" customWidth="1"/>
    <col min="7944" max="7944" width="13.85546875" style="37" customWidth="1"/>
    <col min="7945" max="7945" width="13.7109375" style="37" customWidth="1"/>
    <col min="7946" max="7946" width="15.85546875" style="37" customWidth="1"/>
    <col min="7947" max="8192" width="9.140625" style="37"/>
    <col min="8193" max="8193" width="61.140625" style="37" customWidth="1"/>
    <col min="8194" max="8194" width="12.5703125" style="37" customWidth="1"/>
    <col min="8195" max="8195" width="10.28515625" style="37" customWidth="1"/>
    <col min="8196" max="8196" width="14.28515625" style="37" customWidth="1"/>
    <col min="8197" max="8197" width="14.85546875" style="37" customWidth="1"/>
    <col min="8198" max="8198" width="15.7109375" style="37" customWidth="1"/>
    <col min="8199" max="8199" width="15.42578125" style="37" customWidth="1"/>
    <col min="8200" max="8200" width="13.85546875" style="37" customWidth="1"/>
    <col min="8201" max="8201" width="13.7109375" style="37" customWidth="1"/>
    <col min="8202" max="8202" width="15.85546875" style="37" customWidth="1"/>
    <col min="8203" max="8448" width="9.140625" style="37"/>
    <col min="8449" max="8449" width="61.140625" style="37" customWidth="1"/>
    <col min="8450" max="8450" width="12.5703125" style="37" customWidth="1"/>
    <col min="8451" max="8451" width="10.28515625" style="37" customWidth="1"/>
    <col min="8452" max="8452" width="14.28515625" style="37" customWidth="1"/>
    <col min="8453" max="8453" width="14.85546875" style="37" customWidth="1"/>
    <col min="8454" max="8454" width="15.7109375" style="37" customWidth="1"/>
    <col min="8455" max="8455" width="15.42578125" style="37" customWidth="1"/>
    <col min="8456" max="8456" width="13.85546875" style="37" customWidth="1"/>
    <col min="8457" max="8457" width="13.7109375" style="37" customWidth="1"/>
    <col min="8458" max="8458" width="15.85546875" style="37" customWidth="1"/>
    <col min="8459" max="8704" width="9.140625" style="37"/>
    <col min="8705" max="8705" width="61.140625" style="37" customWidth="1"/>
    <col min="8706" max="8706" width="12.5703125" style="37" customWidth="1"/>
    <col min="8707" max="8707" width="10.28515625" style="37" customWidth="1"/>
    <col min="8708" max="8708" width="14.28515625" style="37" customWidth="1"/>
    <col min="8709" max="8709" width="14.85546875" style="37" customWidth="1"/>
    <col min="8710" max="8710" width="15.7109375" style="37" customWidth="1"/>
    <col min="8711" max="8711" width="15.42578125" style="37" customWidth="1"/>
    <col min="8712" max="8712" width="13.85546875" style="37" customWidth="1"/>
    <col min="8713" max="8713" width="13.7109375" style="37" customWidth="1"/>
    <col min="8714" max="8714" width="15.85546875" style="37" customWidth="1"/>
    <col min="8715" max="8960" width="9.140625" style="37"/>
    <col min="8961" max="8961" width="61.140625" style="37" customWidth="1"/>
    <col min="8962" max="8962" width="12.5703125" style="37" customWidth="1"/>
    <col min="8963" max="8963" width="10.28515625" style="37" customWidth="1"/>
    <col min="8964" max="8964" width="14.28515625" style="37" customWidth="1"/>
    <col min="8965" max="8965" width="14.85546875" style="37" customWidth="1"/>
    <col min="8966" max="8966" width="15.7109375" style="37" customWidth="1"/>
    <col min="8967" max="8967" width="15.42578125" style="37" customWidth="1"/>
    <col min="8968" max="8968" width="13.85546875" style="37" customWidth="1"/>
    <col min="8969" max="8969" width="13.7109375" style="37" customWidth="1"/>
    <col min="8970" max="8970" width="15.85546875" style="37" customWidth="1"/>
    <col min="8971" max="9216" width="9.140625" style="37"/>
    <col min="9217" max="9217" width="61.140625" style="37" customWidth="1"/>
    <col min="9218" max="9218" width="12.5703125" style="37" customWidth="1"/>
    <col min="9219" max="9219" width="10.28515625" style="37" customWidth="1"/>
    <col min="9220" max="9220" width="14.28515625" style="37" customWidth="1"/>
    <col min="9221" max="9221" width="14.85546875" style="37" customWidth="1"/>
    <col min="9222" max="9222" width="15.7109375" style="37" customWidth="1"/>
    <col min="9223" max="9223" width="15.42578125" style="37" customWidth="1"/>
    <col min="9224" max="9224" width="13.85546875" style="37" customWidth="1"/>
    <col min="9225" max="9225" width="13.7109375" style="37" customWidth="1"/>
    <col min="9226" max="9226" width="15.85546875" style="37" customWidth="1"/>
    <col min="9227" max="9472" width="9.140625" style="37"/>
    <col min="9473" max="9473" width="61.140625" style="37" customWidth="1"/>
    <col min="9474" max="9474" width="12.5703125" style="37" customWidth="1"/>
    <col min="9475" max="9475" width="10.28515625" style="37" customWidth="1"/>
    <col min="9476" max="9476" width="14.28515625" style="37" customWidth="1"/>
    <col min="9477" max="9477" width="14.85546875" style="37" customWidth="1"/>
    <col min="9478" max="9478" width="15.7109375" style="37" customWidth="1"/>
    <col min="9479" max="9479" width="15.42578125" style="37" customWidth="1"/>
    <col min="9480" max="9480" width="13.85546875" style="37" customWidth="1"/>
    <col min="9481" max="9481" width="13.7109375" style="37" customWidth="1"/>
    <col min="9482" max="9482" width="15.85546875" style="37" customWidth="1"/>
    <col min="9483" max="9728" width="9.140625" style="37"/>
    <col min="9729" max="9729" width="61.140625" style="37" customWidth="1"/>
    <col min="9730" max="9730" width="12.5703125" style="37" customWidth="1"/>
    <col min="9731" max="9731" width="10.28515625" style="37" customWidth="1"/>
    <col min="9732" max="9732" width="14.28515625" style="37" customWidth="1"/>
    <col min="9733" max="9733" width="14.85546875" style="37" customWidth="1"/>
    <col min="9734" max="9734" width="15.7109375" style="37" customWidth="1"/>
    <col min="9735" max="9735" width="15.42578125" style="37" customWidth="1"/>
    <col min="9736" max="9736" width="13.85546875" style="37" customWidth="1"/>
    <col min="9737" max="9737" width="13.7109375" style="37" customWidth="1"/>
    <col min="9738" max="9738" width="15.85546875" style="37" customWidth="1"/>
    <col min="9739" max="9984" width="9.140625" style="37"/>
    <col min="9985" max="9985" width="61.140625" style="37" customWidth="1"/>
    <col min="9986" max="9986" width="12.5703125" style="37" customWidth="1"/>
    <col min="9987" max="9987" width="10.28515625" style="37" customWidth="1"/>
    <col min="9988" max="9988" width="14.28515625" style="37" customWidth="1"/>
    <col min="9989" max="9989" width="14.85546875" style="37" customWidth="1"/>
    <col min="9990" max="9990" width="15.7109375" style="37" customWidth="1"/>
    <col min="9991" max="9991" width="15.42578125" style="37" customWidth="1"/>
    <col min="9992" max="9992" width="13.85546875" style="37" customWidth="1"/>
    <col min="9993" max="9993" width="13.7109375" style="37" customWidth="1"/>
    <col min="9994" max="9994" width="15.85546875" style="37" customWidth="1"/>
    <col min="9995" max="10240" width="9.140625" style="37"/>
    <col min="10241" max="10241" width="61.140625" style="37" customWidth="1"/>
    <col min="10242" max="10242" width="12.5703125" style="37" customWidth="1"/>
    <col min="10243" max="10243" width="10.28515625" style="37" customWidth="1"/>
    <col min="10244" max="10244" width="14.28515625" style="37" customWidth="1"/>
    <col min="10245" max="10245" width="14.85546875" style="37" customWidth="1"/>
    <col min="10246" max="10246" width="15.7109375" style="37" customWidth="1"/>
    <col min="10247" max="10247" width="15.42578125" style="37" customWidth="1"/>
    <col min="10248" max="10248" width="13.85546875" style="37" customWidth="1"/>
    <col min="10249" max="10249" width="13.7109375" style="37" customWidth="1"/>
    <col min="10250" max="10250" width="15.85546875" style="37" customWidth="1"/>
    <col min="10251" max="10496" width="9.140625" style="37"/>
    <col min="10497" max="10497" width="61.140625" style="37" customWidth="1"/>
    <col min="10498" max="10498" width="12.5703125" style="37" customWidth="1"/>
    <col min="10499" max="10499" width="10.28515625" style="37" customWidth="1"/>
    <col min="10500" max="10500" width="14.28515625" style="37" customWidth="1"/>
    <col min="10501" max="10501" width="14.85546875" style="37" customWidth="1"/>
    <col min="10502" max="10502" width="15.7109375" style="37" customWidth="1"/>
    <col min="10503" max="10503" width="15.42578125" style="37" customWidth="1"/>
    <col min="10504" max="10504" width="13.85546875" style="37" customWidth="1"/>
    <col min="10505" max="10505" width="13.7109375" style="37" customWidth="1"/>
    <col min="10506" max="10506" width="15.85546875" style="37" customWidth="1"/>
    <col min="10507" max="10752" width="9.140625" style="37"/>
    <col min="10753" max="10753" width="61.140625" style="37" customWidth="1"/>
    <col min="10754" max="10754" width="12.5703125" style="37" customWidth="1"/>
    <col min="10755" max="10755" width="10.28515625" style="37" customWidth="1"/>
    <col min="10756" max="10756" width="14.28515625" style="37" customWidth="1"/>
    <col min="10757" max="10757" width="14.85546875" style="37" customWidth="1"/>
    <col min="10758" max="10758" width="15.7109375" style="37" customWidth="1"/>
    <col min="10759" max="10759" width="15.42578125" style="37" customWidth="1"/>
    <col min="10760" max="10760" width="13.85546875" style="37" customWidth="1"/>
    <col min="10761" max="10761" width="13.7109375" style="37" customWidth="1"/>
    <col min="10762" max="10762" width="15.85546875" style="37" customWidth="1"/>
    <col min="10763" max="11008" width="9.140625" style="37"/>
    <col min="11009" max="11009" width="61.140625" style="37" customWidth="1"/>
    <col min="11010" max="11010" width="12.5703125" style="37" customWidth="1"/>
    <col min="11011" max="11011" width="10.28515625" style="37" customWidth="1"/>
    <col min="11012" max="11012" width="14.28515625" style="37" customWidth="1"/>
    <col min="11013" max="11013" width="14.85546875" style="37" customWidth="1"/>
    <col min="11014" max="11014" width="15.7109375" style="37" customWidth="1"/>
    <col min="11015" max="11015" width="15.42578125" style="37" customWidth="1"/>
    <col min="11016" max="11016" width="13.85546875" style="37" customWidth="1"/>
    <col min="11017" max="11017" width="13.7109375" style="37" customWidth="1"/>
    <col min="11018" max="11018" width="15.85546875" style="37" customWidth="1"/>
    <col min="11019" max="11264" width="9.140625" style="37"/>
    <col min="11265" max="11265" width="61.140625" style="37" customWidth="1"/>
    <col min="11266" max="11266" width="12.5703125" style="37" customWidth="1"/>
    <col min="11267" max="11267" width="10.28515625" style="37" customWidth="1"/>
    <col min="11268" max="11268" width="14.28515625" style="37" customWidth="1"/>
    <col min="11269" max="11269" width="14.85546875" style="37" customWidth="1"/>
    <col min="11270" max="11270" width="15.7109375" style="37" customWidth="1"/>
    <col min="11271" max="11271" width="15.42578125" style="37" customWidth="1"/>
    <col min="11272" max="11272" width="13.85546875" style="37" customWidth="1"/>
    <col min="11273" max="11273" width="13.7109375" style="37" customWidth="1"/>
    <col min="11274" max="11274" width="15.85546875" style="37" customWidth="1"/>
    <col min="11275" max="11520" width="9.140625" style="37"/>
    <col min="11521" max="11521" width="61.140625" style="37" customWidth="1"/>
    <col min="11522" max="11522" width="12.5703125" style="37" customWidth="1"/>
    <col min="11523" max="11523" width="10.28515625" style="37" customWidth="1"/>
    <col min="11524" max="11524" width="14.28515625" style="37" customWidth="1"/>
    <col min="11525" max="11525" width="14.85546875" style="37" customWidth="1"/>
    <col min="11526" max="11526" width="15.7109375" style="37" customWidth="1"/>
    <col min="11527" max="11527" width="15.42578125" style="37" customWidth="1"/>
    <col min="11528" max="11528" width="13.85546875" style="37" customWidth="1"/>
    <col min="11529" max="11529" width="13.7109375" style="37" customWidth="1"/>
    <col min="11530" max="11530" width="15.85546875" style="37" customWidth="1"/>
    <col min="11531" max="11776" width="9.140625" style="37"/>
    <col min="11777" max="11777" width="61.140625" style="37" customWidth="1"/>
    <col min="11778" max="11778" width="12.5703125" style="37" customWidth="1"/>
    <col min="11779" max="11779" width="10.28515625" style="37" customWidth="1"/>
    <col min="11780" max="11780" width="14.28515625" style="37" customWidth="1"/>
    <col min="11781" max="11781" width="14.85546875" style="37" customWidth="1"/>
    <col min="11782" max="11782" width="15.7109375" style="37" customWidth="1"/>
    <col min="11783" max="11783" width="15.42578125" style="37" customWidth="1"/>
    <col min="11784" max="11784" width="13.85546875" style="37" customWidth="1"/>
    <col min="11785" max="11785" width="13.7109375" style="37" customWidth="1"/>
    <col min="11786" max="11786" width="15.85546875" style="37" customWidth="1"/>
    <col min="11787" max="12032" width="9.140625" style="37"/>
    <col min="12033" max="12033" width="61.140625" style="37" customWidth="1"/>
    <col min="12034" max="12034" width="12.5703125" style="37" customWidth="1"/>
    <col min="12035" max="12035" width="10.28515625" style="37" customWidth="1"/>
    <col min="12036" max="12036" width="14.28515625" style="37" customWidth="1"/>
    <col min="12037" max="12037" width="14.85546875" style="37" customWidth="1"/>
    <col min="12038" max="12038" width="15.7109375" style="37" customWidth="1"/>
    <col min="12039" max="12039" width="15.42578125" style="37" customWidth="1"/>
    <col min="12040" max="12040" width="13.85546875" style="37" customWidth="1"/>
    <col min="12041" max="12041" width="13.7109375" style="37" customWidth="1"/>
    <col min="12042" max="12042" width="15.85546875" style="37" customWidth="1"/>
    <col min="12043" max="12288" width="9.140625" style="37"/>
    <col min="12289" max="12289" width="61.140625" style="37" customWidth="1"/>
    <col min="12290" max="12290" width="12.5703125" style="37" customWidth="1"/>
    <col min="12291" max="12291" width="10.28515625" style="37" customWidth="1"/>
    <col min="12292" max="12292" width="14.28515625" style="37" customWidth="1"/>
    <col min="12293" max="12293" width="14.85546875" style="37" customWidth="1"/>
    <col min="12294" max="12294" width="15.7109375" style="37" customWidth="1"/>
    <col min="12295" max="12295" width="15.42578125" style="37" customWidth="1"/>
    <col min="12296" max="12296" width="13.85546875" style="37" customWidth="1"/>
    <col min="12297" max="12297" width="13.7109375" style="37" customWidth="1"/>
    <col min="12298" max="12298" width="15.85546875" style="37" customWidth="1"/>
    <col min="12299" max="12544" width="9.140625" style="37"/>
    <col min="12545" max="12545" width="61.140625" style="37" customWidth="1"/>
    <col min="12546" max="12546" width="12.5703125" style="37" customWidth="1"/>
    <col min="12547" max="12547" width="10.28515625" style="37" customWidth="1"/>
    <col min="12548" max="12548" width="14.28515625" style="37" customWidth="1"/>
    <col min="12549" max="12549" width="14.85546875" style="37" customWidth="1"/>
    <col min="12550" max="12550" width="15.7109375" style="37" customWidth="1"/>
    <col min="12551" max="12551" width="15.42578125" style="37" customWidth="1"/>
    <col min="12552" max="12552" width="13.85546875" style="37" customWidth="1"/>
    <col min="12553" max="12553" width="13.7109375" style="37" customWidth="1"/>
    <col min="12554" max="12554" width="15.85546875" style="37" customWidth="1"/>
    <col min="12555" max="12800" width="9.140625" style="37"/>
    <col min="12801" max="12801" width="61.140625" style="37" customWidth="1"/>
    <col min="12802" max="12802" width="12.5703125" style="37" customWidth="1"/>
    <col min="12803" max="12803" width="10.28515625" style="37" customWidth="1"/>
    <col min="12804" max="12804" width="14.28515625" style="37" customWidth="1"/>
    <col min="12805" max="12805" width="14.85546875" style="37" customWidth="1"/>
    <col min="12806" max="12806" width="15.7109375" style="37" customWidth="1"/>
    <col min="12807" max="12807" width="15.42578125" style="37" customWidth="1"/>
    <col min="12808" max="12808" width="13.85546875" style="37" customWidth="1"/>
    <col min="12809" max="12809" width="13.7109375" style="37" customWidth="1"/>
    <col min="12810" max="12810" width="15.85546875" style="37" customWidth="1"/>
    <col min="12811" max="13056" width="9.140625" style="37"/>
    <col min="13057" max="13057" width="61.140625" style="37" customWidth="1"/>
    <col min="13058" max="13058" width="12.5703125" style="37" customWidth="1"/>
    <col min="13059" max="13059" width="10.28515625" style="37" customWidth="1"/>
    <col min="13060" max="13060" width="14.28515625" style="37" customWidth="1"/>
    <col min="13061" max="13061" width="14.85546875" style="37" customWidth="1"/>
    <col min="13062" max="13062" width="15.7109375" style="37" customWidth="1"/>
    <col min="13063" max="13063" width="15.42578125" style="37" customWidth="1"/>
    <col min="13064" max="13064" width="13.85546875" style="37" customWidth="1"/>
    <col min="13065" max="13065" width="13.7109375" style="37" customWidth="1"/>
    <col min="13066" max="13066" width="15.85546875" style="37" customWidth="1"/>
    <col min="13067" max="13312" width="9.140625" style="37"/>
    <col min="13313" max="13313" width="61.140625" style="37" customWidth="1"/>
    <col min="13314" max="13314" width="12.5703125" style="37" customWidth="1"/>
    <col min="13315" max="13315" width="10.28515625" style="37" customWidth="1"/>
    <col min="13316" max="13316" width="14.28515625" style="37" customWidth="1"/>
    <col min="13317" max="13317" width="14.85546875" style="37" customWidth="1"/>
    <col min="13318" max="13318" width="15.7109375" style="37" customWidth="1"/>
    <col min="13319" max="13319" width="15.42578125" style="37" customWidth="1"/>
    <col min="13320" max="13320" width="13.85546875" style="37" customWidth="1"/>
    <col min="13321" max="13321" width="13.7109375" style="37" customWidth="1"/>
    <col min="13322" max="13322" width="15.85546875" style="37" customWidth="1"/>
    <col min="13323" max="13568" width="9.140625" style="37"/>
    <col min="13569" max="13569" width="61.140625" style="37" customWidth="1"/>
    <col min="13570" max="13570" width="12.5703125" style="37" customWidth="1"/>
    <col min="13571" max="13571" width="10.28515625" style="37" customWidth="1"/>
    <col min="13572" max="13572" width="14.28515625" style="37" customWidth="1"/>
    <col min="13573" max="13573" width="14.85546875" style="37" customWidth="1"/>
    <col min="13574" max="13574" width="15.7109375" style="37" customWidth="1"/>
    <col min="13575" max="13575" width="15.42578125" style="37" customWidth="1"/>
    <col min="13576" max="13576" width="13.85546875" style="37" customWidth="1"/>
    <col min="13577" max="13577" width="13.7109375" style="37" customWidth="1"/>
    <col min="13578" max="13578" width="15.85546875" style="37" customWidth="1"/>
    <col min="13579" max="13824" width="9.140625" style="37"/>
    <col min="13825" max="13825" width="61.140625" style="37" customWidth="1"/>
    <col min="13826" max="13826" width="12.5703125" style="37" customWidth="1"/>
    <col min="13827" max="13827" width="10.28515625" style="37" customWidth="1"/>
    <col min="13828" max="13828" width="14.28515625" style="37" customWidth="1"/>
    <col min="13829" max="13829" width="14.85546875" style="37" customWidth="1"/>
    <col min="13830" max="13830" width="15.7109375" style="37" customWidth="1"/>
    <col min="13831" max="13831" width="15.42578125" style="37" customWidth="1"/>
    <col min="13832" max="13832" width="13.85546875" style="37" customWidth="1"/>
    <col min="13833" max="13833" width="13.7109375" style="37" customWidth="1"/>
    <col min="13834" max="13834" width="15.85546875" style="37" customWidth="1"/>
    <col min="13835" max="14080" width="9.140625" style="37"/>
    <col min="14081" max="14081" width="61.140625" style="37" customWidth="1"/>
    <col min="14082" max="14082" width="12.5703125" style="37" customWidth="1"/>
    <col min="14083" max="14083" width="10.28515625" style="37" customWidth="1"/>
    <col min="14084" max="14084" width="14.28515625" style="37" customWidth="1"/>
    <col min="14085" max="14085" width="14.85546875" style="37" customWidth="1"/>
    <col min="14086" max="14086" width="15.7109375" style="37" customWidth="1"/>
    <col min="14087" max="14087" width="15.42578125" style="37" customWidth="1"/>
    <col min="14088" max="14088" width="13.85546875" style="37" customWidth="1"/>
    <col min="14089" max="14089" width="13.7109375" style="37" customWidth="1"/>
    <col min="14090" max="14090" width="15.85546875" style="37" customWidth="1"/>
    <col min="14091" max="14336" width="9.140625" style="37"/>
    <col min="14337" max="14337" width="61.140625" style="37" customWidth="1"/>
    <col min="14338" max="14338" width="12.5703125" style="37" customWidth="1"/>
    <col min="14339" max="14339" width="10.28515625" style="37" customWidth="1"/>
    <col min="14340" max="14340" width="14.28515625" style="37" customWidth="1"/>
    <col min="14341" max="14341" width="14.85546875" style="37" customWidth="1"/>
    <col min="14342" max="14342" width="15.7109375" style="37" customWidth="1"/>
    <col min="14343" max="14343" width="15.42578125" style="37" customWidth="1"/>
    <col min="14344" max="14344" width="13.85546875" style="37" customWidth="1"/>
    <col min="14345" max="14345" width="13.7109375" style="37" customWidth="1"/>
    <col min="14346" max="14346" width="15.85546875" style="37" customWidth="1"/>
    <col min="14347" max="14592" width="9.140625" style="37"/>
    <col min="14593" max="14593" width="61.140625" style="37" customWidth="1"/>
    <col min="14594" max="14594" width="12.5703125" style="37" customWidth="1"/>
    <col min="14595" max="14595" width="10.28515625" style="37" customWidth="1"/>
    <col min="14596" max="14596" width="14.28515625" style="37" customWidth="1"/>
    <col min="14597" max="14597" width="14.85546875" style="37" customWidth="1"/>
    <col min="14598" max="14598" width="15.7109375" style="37" customWidth="1"/>
    <col min="14599" max="14599" width="15.42578125" style="37" customWidth="1"/>
    <col min="14600" max="14600" width="13.85546875" style="37" customWidth="1"/>
    <col min="14601" max="14601" width="13.7109375" style="37" customWidth="1"/>
    <col min="14602" max="14602" width="15.85546875" style="37" customWidth="1"/>
    <col min="14603" max="14848" width="9.140625" style="37"/>
    <col min="14849" max="14849" width="61.140625" style="37" customWidth="1"/>
    <col min="14850" max="14850" width="12.5703125" style="37" customWidth="1"/>
    <col min="14851" max="14851" width="10.28515625" style="37" customWidth="1"/>
    <col min="14852" max="14852" width="14.28515625" style="37" customWidth="1"/>
    <col min="14853" max="14853" width="14.85546875" style="37" customWidth="1"/>
    <col min="14854" max="14854" width="15.7109375" style="37" customWidth="1"/>
    <col min="14855" max="14855" width="15.42578125" style="37" customWidth="1"/>
    <col min="14856" max="14856" width="13.85546875" style="37" customWidth="1"/>
    <col min="14857" max="14857" width="13.7109375" style="37" customWidth="1"/>
    <col min="14858" max="14858" width="15.85546875" style="37" customWidth="1"/>
    <col min="14859" max="15104" width="9.140625" style="37"/>
    <col min="15105" max="15105" width="61.140625" style="37" customWidth="1"/>
    <col min="15106" max="15106" width="12.5703125" style="37" customWidth="1"/>
    <col min="15107" max="15107" width="10.28515625" style="37" customWidth="1"/>
    <col min="15108" max="15108" width="14.28515625" style="37" customWidth="1"/>
    <col min="15109" max="15109" width="14.85546875" style="37" customWidth="1"/>
    <col min="15110" max="15110" width="15.7109375" style="37" customWidth="1"/>
    <col min="15111" max="15111" width="15.42578125" style="37" customWidth="1"/>
    <col min="15112" max="15112" width="13.85546875" style="37" customWidth="1"/>
    <col min="15113" max="15113" width="13.7109375" style="37" customWidth="1"/>
    <col min="15114" max="15114" width="15.85546875" style="37" customWidth="1"/>
    <col min="15115" max="15360" width="9.140625" style="37"/>
    <col min="15361" max="15361" width="61.140625" style="37" customWidth="1"/>
    <col min="15362" max="15362" width="12.5703125" style="37" customWidth="1"/>
    <col min="15363" max="15363" width="10.28515625" style="37" customWidth="1"/>
    <col min="15364" max="15364" width="14.28515625" style="37" customWidth="1"/>
    <col min="15365" max="15365" width="14.85546875" style="37" customWidth="1"/>
    <col min="15366" max="15366" width="15.7109375" style="37" customWidth="1"/>
    <col min="15367" max="15367" width="15.42578125" style="37" customWidth="1"/>
    <col min="15368" max="15368" width="13.85546875" style="37" customWidth="1"/>
    <col min="15369" max="15369" width="13.7109375" style="37" customWidth="1"/>
    <col min="15370" max="15370" width="15.85546875" style="37" customWidth="1"/>
    <col min="15371" max="15616" width="9.140625" style="37"/>
    <col min="15617" max="15617" width="61.140625" style="37" customWidth="1"/>
    <col min="15618" max="15618" width="12.5703125" style="37" customWidth="1"/>
    <col min="15619" max="15619" width="10.28515625" style="37" customWidth="1"/>
    <col min="15620" max="15620" width="14.28515625" style="37" customWidth="1"/>
    <col min="15621" max="15621" width="14.85546875" style="37" customWidth="1"/>
    <col min="15622" max="15622" width="15.7109375" style="37" customWidth="1"/>
    <col min="15623" max="15623" width="15.42578125" style="37" customWidth="1"/>
    <col min="15624" max="15624" width="13.85546875" style="37" customWidth="1"/>
    <col min="15625" max="15625" width="13.7109375" style="37" customWidth="1"/>
    <col min="15626" max="15626" width="15.85546875" style="37" customWidth="1"/>
    <col min="15627" max="15872" width="9.140625" style="37"/>
    <col min="15873" max="15873" width="61.140625" style="37" customWidth="1"/>
    <col min="15874" max="15874" width="12.5703125" style="37" customWidth="1"/>
    <col min="15875" max="15875" width="10.28515625" style="37" customWidth="1"/>
    <col min="15876" max="15876" width="14.28515625" style="37" customWidth="1"/>
    <col min="15877" max="15877" width="14.85546875" style="37" customWidth="1"/>
    <col min="15878" max="15878" width="15.7109375" style="37" customWidth="1"/>
    <col min="15879" max="15879" width="15.42578125" style="37" customWidth="1"/>
    <col min="15880" max="15880" width="13.85546875" style="37" customWidth="1"/>
    <col min="15881" max="15881" width="13.7109375" style="37" customWidth="1"/>
    <col min="15882" max="15882" width="15.85546875" style="37" customWidth="1"/>
    <col min="15883" max="16128" width="9.140625" style="37"/>
    <col min="16129" max="16129" width="61.140625" style="37" customWidth="1"/>
    <col min="16130" max="16130" width="12.5703125" style="37" customWidth="1"/>
    <col min="16131" max="16131" width="10.28515625" style="37" customWidth="1"/>
    <col min="16132" max="16132" width="14.28515625" style="37" customWidth="1"/>
    <col min="16133" max="16133" width="14.85546875" style="37" customWidth="1"/>
    <col min="16134" max="16134" width="15.7109375" style="37" customWidth="1"/>
    <col min="16135" max="16135" width="15.42578125" style="37" customWidth="1"/>
    <col min="16136" max="16136" width="13.85546875" style="37" customWidth="1"/>
    <col min="16137" max="16137" width="13.7109375" style="37" customWidth="1"/>
    <col min="16138" max="16138" width="15.85546875" style="37" customWidth="1"/>
    <col min="16139" max="16384" width="9.140625" style="37"/>
  </cols>
  <sheetData>
    <row r="1" spans="1:115" s="98" customFormat="1" ht="19.149999999999999" customHeight="1" thickBot="1" x14ac:dyDescent="0.3">
      <c r="A1" s="3506" t="s">
        <v>40</v>
      </c>
      <c r="B1" s="3506"/>
      <c r="C1" s="3506"/>
      <c r="D1" s="3506"/>
      <c r="E1" s="3506"/>
      <c r="F1" s="3506"/>
      <c r="G1" s="3506"/>
      <c r="H1" s="3506"/>
      <c r="I1" s="3506"/>
      <c r="J1" s="3506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</row>
    <row r="2" spans="1:115" s="98" customFormat="1" ht="16.5" thickBot="1" x14ac:dyDescent="0.3">
      <c r="A2" s="3507" t="s">
        <v>371</v>
      </c>
      <c r="B2" s="3508"/>
      <c r="C2" s="3508"/>
      <c r="D2" s="3508"/>
      <c r="E2" s="3508"/>
      <c r="F2" s="3508"/>
      <c r="G2" s="3508"/>
      <c r="H2" s="3509"/>
      <c r="I2" s="3509"/>
      <c r="J2" s="3510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</row>
    <row r="3" spans="1:115" s="98" customFormat="1" ht="16.5" thickBot="1" x14ac:dyDescent="0.3">
      <c r="A3" s="3511" t="s">
        <v>9</v>
      </c>
      <c r="B3" s="3513" t="s">
        <v>289</v>
      </c>
      <c r="C3" s="3508"/>
      <c r="D3" s="3514"/>
      <c r="E3" s="3513" t="s">
        <v>73</v>
      </c>
      <c r="F3" s="3508"/>
      <c r="G3" s="3508"/>
      <c r="H3" s="2412"/>
      <c r="I3" s="2365"/>
      <c r="J3" s="2366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</row>
    <row r="4" spans="1:115" s="98" customFormat="1" ht="12" customHeight="1" x14ac:dyDescent="0.25">
      <c r="A4" s="3512"/>
      <c r="B4" s="3515">
        <v>1</v>
      </c>
      <c r="C4" s="3516"/>
      <c r="D4" s="3517"/>
      <c r="E4" s="3516">
        <v>2</v>
      </c>
      <c r="F4" s="3516"/>
      <c r="G4" s="3516"/>
      <c r="H4" s="3521" t="s">
        <v>41</v>
      </c>
      <c r="I4" s="3522"/>
      <c r="J4" s="3523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</row>
    <row r="5" spans="1:115" s="98" customFormat="1" ht="10.15" customHeight="1" x14ac:dyDescent="0.25">
      <c r="A5" s="3512"/>
      <c r="B5" s="3518"/>
      <c r="C5" s="3519"/>
      <c r="D5" s="3520"/>
      <c r="E5" s="3519"/>
      <c r="F5" s="3519"/>
      <c r="G5" s="3519"/>
      <c r="H5" s="3524"/>
      <c r="I5" s="3525"/>
      <c r="J5" s="3526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</row>
    <row r="6" spans="1:115" s="98" customFormat="1" ht="15" customHeight="1" x14ac:dyDescent="0.25">
      <c r="A6" s="3512"/>
      <c r="B6" s="3527" t="s">
        <v>42</v>
      </c>
      <c r="C6" s="3528"/>
      <c r="D6" s="3529"/>
      <c r="E6" s="3528" t="s">
        <v>42</v>
      </c>
      <c r="F6" s="3528"/>
      <c r="G6" s="3528"/>
      <c r="H6" s="3518"/>
      <c r="I6" s="3519"/>
      <c r="J6" s="3520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</row>
    <row r="7" spans="1:115" s="98" customFormat="1" ht="42.75" customHeight="1" thickBot="1" x14ac:dyDescent="0.3">
      <c r="A7" s="3512"/>
      <c r="B7" s="2404" t="s">
        <v>26</v>
      </c>
      <c r="C7" s="2405" t="s">
        <v>43</v>
      </c>
      <c r="D7" s="2413" t="s">
        <v>4</v>
      </c>
      <c r="E7" s="2432" t="s">
        <v>26</v>
      </c>
      <c r="F7" s="2405" t="s">
        <v>43</v>
      </c>
      <c r="G7" s="2406" t="s">
        <v>4</v>
      </c>
      <c r="H7" s="2404" t="s">
        <v>26</v>
      </c>
      <c r="I7" s="2405" t="s">
        <v>43</v>
      </c>
      <c r="J7" s="2413" t="s">
        <v>4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</row>
    <row r="8" spans="1:115" s="98" customFormat="1" ht="18.75" customHeight="1" x14ac:dyDescent="0.25">
      <c r="A8" s="2425" t="s">
        <v>44</v>
      </c>
      <c r="B8" s="1521"/>
      <c r="C8" s="1522"/>
      <c r="D8" s="1523" t="s">
        <v>7</v>
      </c>
      <c r="E8" s="2376"/>
      <c r="F8" s="2377"/>
      <c r="G8" s="1510"/>
      <c r="H8" s="1509"/>
      <c r="I8" s="1510"/>
      <c r="J8" s="1511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</row>
    <row r="9" spans="1:115" s="99" customFormat="1" ht="15.75" x14ac:dyDescent="0.25">
      <c r="A9" s="1516" t="s">
        <v>45</v>
      </c>
      <c r="B9" s="490">
        <f>B20+B30</f>
        <v>24</v>
      </c>
      <c r="C9" s="498">
        <f t="shared" ref="B9:F16" si="0">C20+C30</f>
        <v>0</v>
      </c>
      <c r="D9" s="788">
        <f>D20+D30</f>
        <v>24</v>
      </c>
      <c r="E9" s="775">
        <f>E20+E30</f>
        <v>20</v>
      </c>
      <c r="F9" s="498">
        <f>F20+F30</f>
        <v>1</v>
      </c>
      <c r="G9" s="570">
        <f>G20+G30</f>
        <v>21</v>
      </c>
      <c r="H9" s="490">
        <f>E9+B9</f>
        <v>44</v>
      </c>
      <c r="I9" s="570">
        <f>F9+C9</f>
        <v>1</v>
      </c>
      <c r="J9" s="491">
        <f>G9+D9</f>
        <v>45</v>
      </c>
    </row>
    <row r="10" spans="1:115" s="99" customFormat="1" ht="15.75" x14ac:dyDescent="0.25">
      <c r="A10" s="1517" t="s">
        <v>46</v>
      </c>
      <c r="B10" s="490">
        <f>B21+B31</f>
        <v>20</v>
      </c>
      <c r="C10" s="498">
        <f t="shared" si="0"/>
        <v>0</v>
      </c>
      <c r="D10" s="788">
        <f t="shared" si="0"/>
        <v>20</v>
      </c>
      <c r="E10" s="775">
        <f>E21+E31</f>
        <v>21</v>
      </c>
      <c r="F10" s="498">
        <f>F21+F31</f>
        <v>0</v>
      </c>
      <c r="G10" s="570">
        <f t="shared" ref="G10:G15" si="1">G21+G31</f>
        <v>21</v>
      </c>
      <c r="H10" s="490">
        <f t="shared" ref="H10:J16" si="2">E10+B10</f>
        <v>41</v>
      </c>
      <c r="I10" s="570">
        <f t="shared" si="2"/>
        <v>0</v>
      </c>
      <c r="J10" s="491">
        <f t="shared" si="2"/>
        <v>41</v>
      </c>
    </row>
    <row r="11" spans="1:115" s="99" customFormat="1" ht="15.75" x14ac:dyDescent="0.25">
      <c r="A11" s="1518" t="s">
        <v>47</v>
      </c>
      <c r="B11" s="490">
        <f>B22+B32</f>
        <v>30</v>
      </c>
      <c r="C11" s="498">
        <f t="shared" si="0"/>
        <v>1</v>
      </c>
      <c r="D11" s="788">
        <f t="shared" si="0"/>
        <v>31</v>
      </c>
      <c r="E11" s="775">
        <f t="shared" si="0"/>
        <v>36</v>
      </c>
      <c r="F11" s="498">
        <f t="shared" si="0"/>
        <v>1</v>
      </c>
      <c r="G11" s="570">
        <f t="shared" si="1"/>
        <v>37</v>
      </c>
      <c r="H11" s="490">
        <f t="shared" si="2"/>
        <v>66</v>
      </c>
      <c r="I11" s="570">
        <f t="shared" si="2"/>
        <v>2</v>
      </c>
      <c r="J11" s="491">
        <f t="shared" si="2"/>
        <v>68</v>
      </c>
    </row>
    <row r="12" spans="1:115" s="99" customFormat="1" ht="15.75" x14ac:dyDescent="0.25">
      <c r="A12" s="1516" t="s">
        <v>79</v>
      </c>
      <c r="B12" s="490">
        <f>B23+B33</f>
        <v>0</v>
      </c>
      <c r="C12" s="498">
        <f t="shared" si="0"/>
        <v>0</v>
      </c>
      <c r="D12" s="788">
        <f t="shared" si="0"/>
        <v>0</v>
      </c>
      <c r="E12" s="775">
        <f t="shared" si="0"/>
        <v>0</v>
      </c>
      <c r="F12" s="498">
        <f t="shared" si="0"/>
        <v>0</v>
      </c>
      <c r="G12" s="570">
        <f t="shared" si="1"/>
        <v>0</v>
      </c>
      <c r="H12" s="490">
        <f t="shared" si="2"/>
        <v>0</v>
      </c>
      <c r="I12" s="570">
        <f t="shared" si="2"/>
        <v>0</v>
      </c>
      <c r="J12" s="491">
        <f t="shared" si="2"/>
        <v>0</v>
      </c>
    </row>
    <row r="13" spans="1:115" s="99" customFormat="1" ht="15.75" x14ac:dyDescent="0.25">
      <c r="A13" s="1519" t="s">
        <v>49</v>
      </c>
      <c r="B13" s="490">
        <f t="shared" si="0"/>
        <v>10</v>
      </c>
      <c r="C13" s="498">
        <f t="shared" si="0"/>
        <v>0</v>
      </c>
      <c r="D13" s="788">
        <f t="shared" si="0"/>
        <v>10</v>
      </c>
      <c r="E13" s="775">
        <f t="shared" si="0"/>
        <v>9</v>
      </c>
      <c r="F13" s="498">
        <f t="shared" si="0"/>
        <v>1</v>
      </c>
      <c r="G13" s="570">
        <f t="shared" si="1"/>
        <v>10</v>
      </c>
      <c r="H13" s="490">
        <f t="shared" si="2"/>
        <v>19</v>
      </c>
      <c r="I13" s="570">
        <f t="shared" si="2"/>
        <v>1</v>
      </c>
      <c r="J13" s="491">
        <f t="shared" si="2"/>
        <v>20</v>
      </c>
    </row>
    <row r="14" spans="1:115" s="99" customFormat="1" ht="14.25" customHeight="1" x14ac:dyDescent="0.25">
      <c r="A14" s="2426" t="s">
        <v>50</v>
      </c>
      <c r="B14" s="490">
        <f t="shared" si="0"/>
        <v>20</v>
      </c>
      <c r="C14" s="498">
        <f t="shared" si="0"/>
        <v>1</v>
      </c>
      <c r="D14" s="788">
        <f t="shared" si="0"/>
        <v>21</v>
      </c>
      <c r="E14" s="775">
        <f t="shared" si="0"/>
        <v>15</v>
      </c>
      <c r="F14" s="498">
        <f t="shared" si="0"/>
        <v>0</v>
      </c>
      <c r="G14" s="570">
        <f t="shared" si="1"/>
        <v>15</v>
      </c>
      <c r="H14" s="490">
        <f t="shared" si="2"/>
        <v>35</v>
      </c>
      <c r="I14" s="570">
        <f t="shared" si="2"/>
        <v>1</v>
      </c>
      <c r="J14" s="491">
        <f t="shared" si="2"/>
        <v>36</v>
      </c>
    </row>
    <row r="15" spans="1:115" s="99" customFormat="1" ht="15.75" x14ac:dyDescent="0.25">
      <c r="A15" s="1520" t="s">
        <v>51</v>
      </c>
      <c r="B15" s="490">
        <f t="shared" si="0"/>
        <v>9</v>
      </c>
      <c r="C15" s="498">
        <f t="shared" si="0"/>
        <v>0</v>
      </c>
      <c r="D15" s="788">
        <f t="shared" si="0"/>
        <v>9</v>
      </c>
      <c r="E15" s="775">
        <f>E26+E36</f>
        <v>9</v>
      </c>
      <c r="F15" s="498">
        <f t="shared" si="0"/>
        <v>0</v>
      </c>
      <c r="G15" s="570">
        <f t="shared" si="1"/>
        <v>9</v>
      </c>
      <c r="H15" s="490">
        <f t="shared" si="2"/>
        <v>18</v>
      </c>
      <c r="I15" s="570">
        <f t="shared" si="2"/>
        <v>0</v>
      </c>
      <c r="J15" s="491">
        <f t="shared" si="2"/>
        <v>18</v>
      </c>
    </row>
    <row r="16" spans="1:115" s="99" customFormat="1" ht="16.5" thickBot="1" x14ac:dyDescent="0.3">
      <c r="A16" s="2427" t="s">
        <v>52</v>
      </c>
      <c r="B16" s="789">
        <f t="shared" si="0"/>
        <v>22</v>
      </c>
      <c r="C16" s="780">
        <f t="shared" si="0"/>
        <v>0</v>
      </c>
      <c r="D16" s="1524">
        <f t="shared" si="0"/>
        <v>22</v>
      </c>
      <c r="E16" s="779">
        <f t="shared" si="0"/>
        <v>24</v>
      </c>
      <c r="F16" s="780">
        <f t="shared" si="0"/>
        <v>1</v>
      </c>
      <c r="G16" s="2367">
        <f>G27+G37</f>
        <v>25</v>
      </c>
      <c r="H16" s="789">
        <f>E16+B16</f>
        <v>46</v>
      </c>
      <c r="I16" s="2367">
        <f t="shared" si="2"/>
        <v>1</v>
      </c>
      <c r="J16" s="781">
        <f>G16+D16</f>
        <v>47</v>
      </c>
    </row>
    <row r="17" spans="1:115" s="98" customFormat="1" ht="19.5" customHeight="1" thickBot="1" x14ac:dyDescent="0.3">
      <c r="A17" s="2428" t="s">
        <v>12</v>
      </c>
      <c r="B17" s="335">
        <f t="shared" ref="B17:G17" si="3">SUM(B8:B16)</f>
        <v>135</v>
      </c>
      <c r="C17" s="2369">
        <f t="shared" si="3"/>
        <v>2</v>
      </c>
      <c r="D17" s="2438">
        <f t="shared" si="3"/>
        <v>137</v>
      </c>
      <c r="E17" s="1494">
        <f t="shared" si="3"/>
        <v>134</v>
      </c>
      <c r="F17" s="2369">
        <f t="shared" si="3"/>
        <v>4</v>
      </c>
      <c r="G17" s="2369">
        <f t="shared" si="3"/>
        <v>138</v>
      </c>
      <c r="H17" s="1512">
        <f>E17+B17</f>
        <v>269</v>
      </c>
      <c r="I17" s="2370">
        <f>F17+C17</f>
        <v>6</v>
      </c>
      <c r="J17" s="338">
        <f>G17+D17</f>
        <v>275</v>
      </c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</row>
    <row r="18" spans="1:115" s="98" customFormat="1" ht="16.5" thickBot="1" x14ac:dyDescent="0.3">
      <c r="A18" s="572" t="s">
        <v>23</v>
      </c>
      <c r="B18" s="2382"/>
      <c r="C18" s="2383"/>
      <c r="D18" s="2439"/>
      <c r="E18" s="2384"/>
      <c r="F18" s="2385"/>
      <c r="G18" s="2386"/>
      <c r="H18" s="2414"/>
      <c r="I18" s="2386"/>
      <c r="J18" s="2387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</row>
    <row r="19" spans="1:115" s="98" customFormat="1" ht="15.75" x14ac:dyDescent="0.25">
      <c r="A19" s="2429" t="s">
        <v>11</v>
      </c>
      <c r="B19" s="2391"/>
      <c r="C19" s="2392"/>
      <c r="D19" s="2440"/>
      <c r="E19" s="2393"/>
      <c r="F19" s="2394"/>
      <c r="G19" s="2407"/>
      <c r="H19" s="2415"/>
      <c r="I19" s="2395"/>
      <c r="J19" s="2396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</row>
    <row r="20" spans="1:115" s="99" customFormat="1" ht="15.75" x14ac:dyDescent="0.25">
      <c r="A20" s="1516" t="s">
        <v>45</v>
      </c>
      <c r="B20" s="496">
        <v>23</v>
      </c>
      <c r="C20" s="497">
        <v>0</v>
      </c>
      <c r="D20" s="788">
        <f>C20+B20</f>
        <v>23</v>
      </c>
      <c r="E20" s="775">
        <v>20</v>
      </c>
      <c r="F20" s="775">
        <v>1</v>
      </c>
      <c r="G20" s="570">
        <f t="shared" ref="G20:G27" si="4">F20+E20</f>
        <v>21</v>
      </c>
      <c r="H20" s="1513">
        <f>B20+E20</f>
        <v>43</v>
      </c>
      <c r="I20" s="1497">
        <f>C20+F20</f>
        <v>1</v>
      </c>
      <c r="J20" s="1514">
        <f>G20+D20</f>
        <v>44</v>
      </c>
    </row>
    <row r="21" spans="1:115" s="99" customFormat="1" ht="15.75" x14ac:dyDescent="0.25">
      <c r="A21" s="1517" t="s">
        <v>46</v>
      </c>
      <c r="B21" s="233">
        <v>20</v>
      </c>
      <c r="C21" s="339">
        <v>0</v>
      </c>
      <c r="D21" s="788">
        <f t="shared" ref="D21:D26" si="5">C21+B21</f>
        <v>20</v>
      </c>
      <c r="E21" s="775">
        <v>18</v>
      </c>
      <c r="F21" s="775">
        <v>0</v>
      </c>
      <c r="G21" s="570">
        <f t="shared" si="4"/>
        <v>18</v>
      </c>
      <c r="H21" s="1513">
        <f t="shared" ref="H21:I27" si="6">B21+E21</f>
        <v>38</v>
      </c>
      <c r="I21" s="1497">
        <f t="shared" si="6"/>
        <v>0</v>
      </c>
      <c r="J21" s="1514">
        <f t="shared" ref="J21:J27" si="7">G21+D21</f>
        <v>38</v>
      </c>
    </row>
    <row r="22" spans="1:115" s="98" customFormat="1" ht="15.75" x14ac:dyDescent="0.25">
      <c r="A22" s="1518" t="s">
        <v>47</v>
      </c>
      <c r="B22" s="496">
        <v>29</v>
      </c>
      <c r="C22" s="497">
        <v>1</v>
      </c>
      <c r="D22" s="788">
        <f t="shared" si="5"/>
        <v>30</v>
      </c>
      <c r="E22" s="775">
        <v>34</v>
      </c>
      <c r="F22" s="775">
        <v>1</v>
      </c>
      <c r="G22" s="570">
        <f t="shared" si="4"/>
        <v>35</v>
      </c>
      <c r="H22" s="1515">
        <f t="shared" si="6"/>
        <v>63</v>
      </c>
      <c r="I22" s="784">
        <f t="shared" si="6"/>
        <v>2</v>
      </c>
      <c r="J22" s="794">
        <f t="shared" si="7"/>
        <v>65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</row>
    <row r="23" spans="1:115" s="98" customFormat="1" ht="15.75" x14ac:dyDescent="0.25">
      <c r="A23" s="1516" t="s">
        <v>48</v>
      </c>
      <c r="B23" s="496">
        <v>0</v>
      </c>
      <c r="C23" s="497">
        <v>0</v>
      </c>
      <c r="D23" s="788">
        <f t="shared" si="5"/>
        <v>0</v>
      </c>
      <c r="E23" s="775">
        <v>0</v>
      </c>
      <c r="F23" s="775">
        <v>0</v>
      </c>
      <c r="G23" s="570">
        <f t="shared" si="4"/>
        <v>0</v>
      </c>
      <c r="H23" s="1515">
        <f t="shared" si="6"/>
        <v>0</v>
      </c>
      <c r="I23" s="784">
        <f t="shared" si="6"/>
        <v>0</v>
      </c>
      <c r="J23" s="794">
        <f>G23+D23</f>
        <v>0</v>
      </c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</row>
    <row r="24" spans="1:115" s="99" customFormat="1" ht="15.75" x14ac:dyDescent="0.25">
      <c r="A24" s="1519" t="s">
        <v>49</v>
      </c>
      <c r="B24" s="496">
        <v>10</v>
      </c>
      <c r="C24" s="497">
        <v>0</v>
      </c>
      <c r="D24" s="788">
        <f t="shared" si="5"/>
        <v>10</v>
      </c>
      <c r="E24" s="775">
        <v>9</v>
      </c>
      <c r="F24" s="775">
        <v>1</v>
      </c>
      <c r="G24" s="570">
        <f t="shared" si="4"/>
        <v>10</v>
      </c>
      <c r="H24" s="1513">
        <f t="shared" si="6"/>
        <v>19</v>
      </c>
      <c r="I24" s="1497">
        <f t="shared" si="6"/>
        <v>1</v>
      </c>
      <c r="J24" s="1514">
        <f t="shared" si="7"/>
        <v>20</v>
      </c>
    </row>
    <row r="25" spans="1:115" s="98" customFormat="1" ht="15.75" x14ac:dyDescent="0.25">
      <c r="A25" s="2426" t="s">
        <v>50</v>
      </c>
      <c r="B25" s="785">
        <v>20</v>
      </c>
      <c r="C25" s="786">
        <v>1</v>
      </c>
      <c r="D25" s="788">
        <f t="shared" si="5"/>
        <v>21</v>
      </c>
      <c r="E25" s="775">
        <v>15</v>
      </c>
      <c r="F25" s="775">
        <v>0</v>
      </c>
      <c r="G25" s="570">
        <f t="shared" si="4"/>
        <v>15</v>
      </c>
      <c r="H25" s="1515">
        <f t="shared" si="6"/>
        <v>35</v>
      </c>
      <c r="I25" s="784">
        <f t="shared" si="6"/>
        <v>1</v>
      </c>
      <c r="J25" s="794">
        <f t="shared" si="7"/>
        <v>36</v>
      </c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</row>
    <row r="26" spans="1:115" s="98" customFormat="1" ht="15.75" x14ac:dyDescent="0.25">
      <c r="A26" s="1520" t="s">
        <v>51</v>
      </c>
      <c r="B26" s="785">
        <v>9</v>
      </c>
      <c r="C26" s="786">
        <v>0</v>
      </c>
      <c r="D26" s="788">
        <f t="shared" si="5"/>
        <v>9</v>
      </c>
      <c r="E26" s="775">
        <v>9</v>
      </c>
      <c r="F26" s="775">
        <v>0</v>
      </c>
      <c r="G26" s="570">
        <f t="shared" si="4"/>
        <v>9</v>
      </c>
      <c r="H26" s="1515">
        <f t="shared" si="6"/>
        <v>18</v>
      </c>
      <c r="I26" s="784">
        <f t="shared" si="6"/>
        <v>0</v>
      </c>
      <c r="J26" s="794">
        <f t="shared" si="7"/>
        <v>18</v>
      </c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</row>
    <row r="27" spans="1:115" s="98" customFormat="1" ht="16.5" thickBot="1" x14ac:dyDescent="0.3">
      <c r="A27" s="2427" t="s">
        <v>52</v>
      </c>
      <c r="B27" s="785">
        <v>22</v>
      </c>
      <c r="C27" s="786">
        <v>0</v>
      </c>
      <c r="D27" s="1524">
        <f>C27+B27</f>
        <v>22</v>
      </c>
      <c r="E27" s="779">
        <v>24</v>
      </c>
      <c r="F27" s="779">
        <v>1</v>
      </c>
      <c r="G27" s="2367">
        <f t="shared" si="4"/>
        <v>25</v>
      </c>
      <c r="H27" s="793">
        <f t="shared" si="6"/>
        <v>46</v>
      </c>
      <c r="I27" s="1498">
        <f t="shared" si="6"/>
        <v>1</v>
      </c>
      <c r="J27" s="795">
        <f t="shared" si="7"/>
        <v>47</v>
      </c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</row>
    <row r="28" spans="1:115" s="98" customFormat="1" ht="20.25" customHeight="1" thickBot="1" x14ac:dyDescent="0.3">
      <c r="A28" s="2430" t="s">
        <v>8</v>
      </c>
      <c r="B28" s="1525">
        <f t="shared" ref="B28:G28" si="8">SUM(B20:B27)</f>
        <v>133</v>
      </c>
      <c r="C28" s="340">
        <f t="shared" si="8"/>
        <v>2</v>
      </c>
      <c r="D28" s="2441">
        <f t="shared" si="8"/>
        <v>135</v>
      </c>
      <c r="E28" s="1494">
        <f t="shared" si="8"/>
        <v>129</v>
      </c>
      <c r="F28" s="2369">
        <f t="shared" si="8"/>
        <v>4</v>
      </c>
      <c r="G28" s="2369">
        <f t="shared" si="8"/>
        <v>133</v>
      </c>
      <c r="H28" s="2416">
        <f>E28+B28</f>
        <v>262</v>
      </c>
      <c r="I28" s="1499">
        <f>F28+C28</f>
        <v>6</v>
      </c>
      <c r="J28" s="1500">
        <f>G28+D28</f>
        <v>268</v>
      </c>
      <c r="K28" s="99"/>
      <c r="L28" s="302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</row>
    <row r="29" spans="1:115" s="98" customFormat="1" ht="22.5" customHeight="1" thickBot="1" x14ac:dyDescent="0.3">
      <c r="A29" s="2397" t="s">
        <v>56</v>
      </c>
      <c r="B29" s="2398"/>
      <c r="C29" s="2399"/>
      <c r="D29" s="2442"/>
      <c r="E29" s="2400"/>
      <c r="F29" s="2401"/>
      <c r="G29" s="2408"/>
      <c r="H29" s="2417"/>
      <c r="I29" s="2402"/>
      <c r="J29" s="2403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</row>
    <row r="30" spans="1:115" s="98" customFormat="1" ht="16.5" customHeight="1" x14ac:dyDescent="0.25">
      <c r="A30" s="1517" t="s">
        <v>45</v>
      </c>
      <c r="B30" s="233">
        <v>1</v>
      </c>
      <c r="C30" s="339">
        <v>0</v>
      </c>
      <c r="D30" s="2443">
        <f>B30+C30</f>
        <v>1</v>
      </c>
      <c r="E30" s="1543">
        <v>0</v>
      </c>
      <c r="F30" s="2388">
        <v>0</v>
      </c>
      <c r="G30" s="2409">
        <f>E30+F30</f>
        <v>0</v>
      </c>
      <c r="H30" s="2418">
        <f>B30+E30</f>
        <v>1</v>
      </c>
      <c r="I30" s="2389">
        <f>C30+F30</f>
        <v>0</v>
      </c>
      <c r="J30" s="2390">
        <f t="shared" ref="J30:J38" si="9">G30+D30</f>
        <v>1</v>
      </c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</row>
    <row r="31" spans="1:115" s="98" customFormat="1" ht="15.75" x14ac:dyDescent="0.25">
      <c r="A31" s="1517" t="s">
        <v>46</v>
      </c>
      <c r="B31" s="233">
        <v>0</v>
      </c>
      <c r="C31" s="339">
        <v>0</v>
      </c>
      <c r="D31" s="1526">
        <f t="shared" ref="D31:D37" si="10">B31+C31</f>
        <v>0</v>
      </c>
      <c r="E31" s="570">
        <v>3</v>
      </c>
      <c r="F31" s="571">
        <v>0</v>
      </c>
      <c r="G31" s="1506">
        <f t="shared" ref="G31:G37" si="11">E31+F31</f>
        <v>3</v>
      </c>
      <c r="H31" s="1515">
        <f t="shared" ref="H31:I37" si="12">B31+E31</f>
        <v>3</v>
      </c>
      <c r="I31" s="784">
        <f t="shared" si="12"/>
        <v>0</v>
      </c>
      <c r="J31" s="794">
        <f t="shared" si="9"/>
        <v>3</v>
      </c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</row>
    <row r="32" spans="1:115" s="98" customFormat="1" ht="15.75" x14ac:dyDescent="0.25">
      <c r="A32" s="1518" t="s">
        <v>47</v>
      </c>
      <c r="B32" s="496">
        <v>1</v>
      </c>
      <c r="C32" s="497">
        <v>0</v>
      </c>
      <c r="D32" s="1526">
        <f t="shared" si="10"/>
        <v>1</v>
      </c>
      <c r="E32" s="570">
        <v>2</v>
      </c>
      <c r="F32" s="571">
        <v>0</v>
      </c>
      <c r="G32" s="1506">
        <f t="shared" si="11"/>
        <v>2</v>
      </c>
      <c r="H32" s="1515">
        <f t="shared" si="12"/>
        <v>3</v>
      </c>
      <c r="I32" s="784">
        <f t="shared" si="12"/>
        <v>0</v>
      </c>
      <c r="J32" s="794">
        <f t="shared" si="9"/>
        <v>3</v>
      </c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</row>
    <row r="33" spans="1:115" s="98" customFormat="1" ht="15.75" x14ac:dyDescent="0.25">
      <c r="A33" s="1516" t="s">
        <v>48</v>
      </c>
      <c r="B33" s="496">
        <v>0</v>
      </c>
      <c r="C33" s="497">
        <v>0</v>
      </c>
      <c r="D33" s="1526">
        <f t="shared" si="10"/>
        <v>0</v>
      </c>
      <c r="E33" s="570">
        <v>0</v>
      </c>
      <c r="F33" s="571">
        <v>0</v>
      </c>
      <c r="G33" s="1506">
        <f t="shared" si="11"/>
        <v>0</v>
      </c>
      <c r="H33" s="1515">
        <f t="shared" si="12"/>
        <v>0</v>
      </c>
      <c r="I33" s="784">
        <f t="shared" si="12"/>
        <v>0</v>
      </c>
      <c r="J33" s="794">
        <f t="shared" si="9"/>
        <v>0</v>
      </c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</row>
    <row r="34" spans="1:115" s="98" customFormat="1" ht="15.75" x14ac:dyDescent="0.25">
      <c r="A34" s="1519" t="s">
        <v>49</v>
      </c>
      <c r="B34" s="496">
        <v>0</v>
      </c>
      <c r="C34" s="497">
        <v>0</v>
      </c>
      <c r="D34" s="1526">
        <f t="shared" si="10"/>
        <v>0</v>
      </c>
      <c r="E34" s="570">
        <v>0</v>
      </c>
      <c r="F34" s="571">
        <v>0</v>
      </c>
      <c r="G34" s="1506">
        <f t="shared" si="11"/>
        <v>0</v>
      </c>
      <c r="H34" s="1515">
        <f t="shared" si="12"/>
        <v>0</v>
      </c>
      <c r="I34" s="784">
        <f t="shared" si="12"/>
        <v>0</v>
      </c>
      <c r="J34" s="794">
        <f t="shared" si="9"/>
        <v>0</v>
      </c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</row>
    <row r="35" spans="1:115" s="98" customFormat="1" ht="15.75" x14ac:dyDescent="0.25">
      <c r="A35" s="2426" t="s">
        <v>50</v>
      </c>
      <c r="B35" s="785">
        <v>0</v>
      </c>
      <c r="C35" s="786">
        <v>0</v>
      </c>
      <c r="D35" s="1526">
        <f t="shared" si="10"/>
        <v>0</v>
      </c>
      <c r="E35" s="775">
        <v>0</v>
      </c>
      <c r="F35" s="498">
        <v>0</v>
      </c>
      <c r="G35" s="1506">
        <f t="shared" si="11"/>
        <v>0</v>
      </c>
      <c r="H35" s="1515">
        <f t="shared" si="12"/>
        <v>0</v>
      </c>
      <c r="I35" s="784">
        <f t="shared" si="12"/>
        <v>0</v>
      </c>
      <c r="J35" s="794">
        <f t="shared" si="9"/>
        <v>0</v>
      </c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</row>
    <row r="36" spans="1:115" s="98" customFormat="1" ht="20.25" customHeight="1" x14ac:dyDescent="0.25">
      <c r="A36" s="1520" t="s">
        <v>51</v>
      </c>
      <c r="B36" s="785">
        <v>0</v>
      </c>
      <c r="C36" s="786">
        <v>0</v>
      </c>
      <c r="D36" s="1526">
        <f t="shared" si="10"/>
        <v>0</v>
      </c>
      <c r="E36" s="1502">
        <v>0</v>
      </c>
      <c r="F36" s="571">
        <v>0</v>
      </c>
      <c r="G36" s="1506">
        <f t="shared" si="11"/>
        <v>0</v>
      </c>
      <c r="H36" s="1515">
        <f t="shared" si="12"/>
        <v>0</v>
      </c>
      <c r="I36" s="784">
        <f t="shared" si="12"/>
        <v>0</v>
      </c>
      <c r="J36" s="794">
        <f t="shared" si="9"/>
        <v>0</v>
      </c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</row>
    <row r="37" spans="1:115" s="98" customFormat="1" ht="16.5" thickBot="1" x14ac:dyDescent="0.3">
      <c r="A37" s="2431" t="s">
        <v>52</v>
      </c>
      <c r="B37" s="2444">
        <v>0</v>
      </c>
      <c r="C37" s="2378">
        <v>0</v>
      </c>
      <c r="D37" s="2445">
        <f t="shared" si="10"/>
        <v>0</v>
      </c>
      <c r="E37" s="2433">
        <v>0</v>
      </c>
      <c r="F37" s="2379">
        <v>0</v>
      </c>
      <c r="G37" s="2410">
        <f t="shared" si="11"/>
        <v>0</v>
      </c>
      <c r="H37" s="2419">
        <f t="shared" si="12"/>
        <v>0</v>
      </c>
      <c r="I37" s="2379">
        <f>C37+F37</f>
        <v>0</v>
      </c>
      <c r="J37" s="2380">
        <f t="shared" si="9"/>
        <v>0</v>
      </c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</row>
    <row r="38" spans="1:115" s="98" customFormat="1" ht="16.5" thickBot="1" x14ac:dyDescent="0.3">
      <c r="A38" s="2430" t="s">
        <v>57</v>
      </c>
      <c r="B38" s="2446">
        <f t="shared" ref="B38:G38" si="13">SUM(B30:B37)</f>
        <v>2</v>
      </c>
      <c r="C38" s="1503">
        <f t="shared" si="13"/>
        <v>0</v>
      </c>
      <c r="D38" s="1527">
        <f t="shared" si="13"/>
        <v>2</v>
      </c>
      <c r="E38" s="2434">
        <f t="shared" si="13"/>
        <v>5</v>
      </c>
      <c r="F38" s="1503">
        <f t="shared" si="13"/>
        <v>0</v>
      </c>
      <c r="G38" s="1507">
        <f t="shared" si="13"/>
        <v>5</v>
      </c>
      <c r="H38" s="2420">
        <f>B38+E38</f>
        <v>7</v>
      </c>
      <c r="I38" s="1504">
        <f>C38+F38</f>
        <v>0</v>
      </c>
      <c r="J38" s="1500">
        <f t="shared" si="9"/>
        <v>7</v>
      </c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</row>
    <row r="39" spans="1:115" s="98" customFormat="1" ht="16.5" thickBot="1" x14ac:dyDescent="0.3">
      <c r="A39" s="2372" t="s">
        <v>58</v>
      </c>
      <c r="B39" s="2421">
        <f t="shared" ref="B39:I39" si="14">B28</f>
        <v>133</v>
      </c>
      <c r="C39" s="1505">
        <f t="shared" si="14"/>
        <v>2</v>
      </c>
      <c r="D39" s="1528">
        <f t="shared" si="14"/>
        <v>135</v>
      </c>
      <c r="E39" s="2435">
        <f t="shared" si="14"/>
        <v>129</v>
      </c>
      <c r="F39" s="1505">
        <f t="shared" si="14"/>
        <v>4</v>
      </c>
      <c r="G39" s="1508">
        <f t="shared" si="14"/>
        <v>133</v>
      </c>
      <c r="H39" s="2421">
        <f t="shared" si="14"/>
        <v>262</v>
      </c>
      <c r="I39" s="1505">
        <f t="shared" si="14"/>
        <v>6</v>
      </c>
      <c r="J39" s="1500">
        <f>G39+D39</f>
        <v>268</v>
      </c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</row>
    <row r="40" spans="1:115" s="98" customFormat="1" ht="16.5" thickBot="1" x14ac:dyDescent="0.3">
      <c r="A40" s="572" t="s">
        <v>57</v>
      </c>
      <c r="B40" s="2447">
        <f t="shared" ref="B40:I40" si="15">B38</f>
        <v>2</v>
      </c>
      <c r="C40" s="2373">
        <f t="shared" si="15"/>
        <v>0</v>
      </c>
      <c r="D40" s="2448">
        <f t="shared" si="15"/>
        <v>2</v>
      </c>
      <c r="E40" s="2436">
        <f t="shared" si="15"/>
        <v>5</v>
      </c>
      <c r="F40" s="2374">
        <f t="shared" si="15"/>
        <v>0</v>
      </c>
      <c r="G40" s="2411">
        <f t="shared" si="15"/>
        <v>5</v>
      </c>
      <c r="H40" s="2422">
        <f t="shared" si="15"/>
        <v>7</v>
      </c>
      <c r="I40" s="2374">
        <f t="shared" si="15"/>
        <v>0</v>
      </c>
      <c r="J40" s="2423">
        <f>G40+D40</f>
        <v>7</v>
      </c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</row>
    <row r="41" spans="1:115" s="98" customFormat="1" ht="19.5" customHeight="1" thickBot="1" x14ac:dyDescent="0.3">
      <c r="A41" s="2375" t="s">
        <v>59</v>
      </c>
      <c r="B41" s="2449">
        <f t="shared" ref="B41:G41" si="16">B40+B39</f>
        <v>135</v>
      </c>
      <c r="C41" s="1529">
        <f t="shared" si="16"/>
        <v>2</v>
      </c>
      <c r="D41" s="1530">
        <f t="shared" si="16"/>
        <v>137</v>
      </c>
      <c r="E41" s="2437">
        <f t="shared" si="16"/>
        <v>134</v>
      </c>
      <c r="F41" s="1531">
        <f t="shared" si="16"/>
        <v>4</v>
      </c>
      <c r="G41" s="1532">
        <f t="shared" si="16"/>
        <v>138</v>
      </c>
      <c r="H41" s="2424">
        <f>E41+B41</f>
        <v>269</v>
      </c>
      <c r="I41" s="1533">
        <f>F41+C41</f>
        <v>6</v>
      </c>
      <c r="J41" s="1534">
        <f>G41+D41</f>
        <v>275</v>
      </c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</row>
    <row r="42" spans="1:115" s="98" customFormat="1" ht="15.75" x14ac:dyDescent="0.25"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</row>
    <row r="43" spans="1:115" s="98" customFormat="1" ht="15.75" x14ac:dyDescent="0.25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</row>
    <row r="44" spans="1:115" ht="15.75" x14ac:dyDescent="0.25">
      <c r="A44" s="3505"/>
      <c r="B44" s="3505"/>
      <c r="C44" s="3505"/>
      <c r="D44" s="3505"/>
      <c r="E44" s="3505"/>
      <c r="F44" s="3505"/>
      <c r="G44" s="3505"/>
      <c r="H44" s="3505"/>
      <c r="I44" s="3505"/>
      <c r="J44" s="3505"/>
    </row>
    <row r="46" spans="1:115" x14ac:dyDescent="0.2">
      <c r="K46" s="12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P19" sqref="P19"/>
    </sheetView>
  </sheetViews>
  <sheetFormatPr defaultRowHeight="12.75" x14ac:dyDescent="0.2"/>
  <cols>
    <col min="1" max="1" width="59" style="37" customWidth="1"/>
    <col min="2" max="2" width="5.85546875" style="1756" customWidth="1"/>
    <col min="3" max="3" width="10.28515625" style="1756" customWidth="1"/>
    <col min="4" max="4" width="12.42578125" style="1756" customWidth="1"/>
    <col min="5" max="5" width="7.85546875" style="37" customWidth="1"/>
    <col min="6" max="6" width="7.7109375" style="37" customWidth="1"/>
    <col min="7" max="7" width="12.42578125" style="37" customWidth="1"/>
    <col min="8" max="8" width="11.42578125" style="37" customWidth="1"/>
    <col min="9" max="9" width="11.5703125" style="37" customWidth="1"/>
    <col min="10" max="10" width="12.42578125" style="37" customWidth="1"/>
    <col min="11" max="11" width="14.7109375" style="37" customWidth="1"/>
    <col min="12" max="12" width="15.85546875" style="37" customWidth="1"/>
    <col min="13" max="13" width="13" style="37" customWidth="1"/>
    <col min="14" max="118" width="9.140625" style="36"/>
    <col min="119" max="256" width="9.140625" style="37"/>
    <col min="257" max="257" width="59" style="37" customWidth="1"/>
    <col min="258" max="258" width="5.85546875" style="37" customWidth="1"/>
    <col min="259" max="259" width="10.28515625" style="37" customWidth="1"/>
    <col min="260" max="260" width="12.42578125" style="37" customWidth="1"/>
    <col min="261" max="261" width="7.85546875" style="37" customWidth="1"/>
    <col min="262" max="262" width="7.7109375" style="37" customWidth="1"/>
    <col min="263" max="263" width="12.42578125" style="37" customWidth="1"/>
    <col min="264" max="264" width="11.42578125" style="37" customWidth="1"/>
    <col min="265" max="265" width="11.5703125" style="37" customWidth="1"/>
    <col min="266" max="266" width="12.42578125" style="37" customWidth="1"/>
    <col min="267" max="267" width="14.7109375" style="37" customWidth="1"/>
    <col min="268" max="268" width="15.85546875" style="37" customWidth="1"/>
    <col min="269" max="269" width="13" style="37" customWidth="1"/>
    <col min="270" max="512" width="9.140625" style="37"/>
    <col min="513" max="513" width="59" style="37" customWidth="1"/>
    <col min="514" max="514" width="5.85546875" style="37" customWidth="1"/>
    <col min="515" max="515" width="10.28515625" style="37" customWidth="1"/>
    <col min="516" max="516" width="12.42578125" style="37" customWidth="1"/>
    <col min="517" max="517" width="7.85546875" style="37" customWidth="1"/>
    <col min="518" max="518" width="7.7109375" style="37" customWidth="1"/>
    <col min="519" max="519" width="12.42578125" style="37" customWidth="1"/>
    <col min="520" max="520" width="11.42578125" style="37" customWidth="1"/>
    <col min="521" max="521" width="11.5703125" style="37" customWidth="1"/>
    <col min="522" max="522" width="12.42578125" style="37" customWidth="1"/>
    <col min="523" max="523" width="14.7109375" style="37" customWidth="1"/>
    <col min="524" max="524" width="15.85546875" style="37" customWidth="1"/>
    <col min="525" max="525" width="13" style="37" customWidth="1"/>
    <col min="526" max="768" width="9.140625" style="37"/>
    <col min="769" max="769" width="59" style="37" customWidth="1"/>
    <col min="770" max="770" width="5.85546875" style="37" customWidth="1"/>
    <col min="771" max="771" width="10.28515625" style="37" customWidth="1"/>
    <col min="772" max="772" width="12.42578125" style="37" customWidth="1"/>
    <col min="773" max="773" width="7.85546875" style="37" customWidth="1"/>
    <col min="774" max="774" width="7.7109375" style="37" customWidth="1"/>
    <col min="775" max="775" width="12.42578125" style="37" customWidth="1"/>
    <col min="776" max="776" width="11.42578125" style="37" customWidth="1"/>
    <col min="777" max="777" width="11.5703125" style="37" customWidth="1"/>
    <col min="778" max="778" width="12.42578125" style="37" customWidth="1"/>
    <col min="779" max="779" width="14.7109375" style="37" customWidth="1"/>
    <col min="780" max="780" width="15.85546875" style="37" customWidth="1"/>
    <col min="781" max="781" width="13" style="37" customWidth="1"/>
    <col min="782" max="1024" width="9.140625" style="37"/>
    <col min="1025" max="1025" width="59" style="37" customWidth="1"/>
    <col min="1026" max="1026" width="5.85546875" style="37" customWidth="1"/>
    <col min="1027" max="1027" width="10.28515625" style="37" customWidth="1"/>
    <col min="1028" max="1028" width="12.42578125" style="37" customWidth="1"/>
    <col min="1029" max="1029" width="7.85546875" style="37" customWidth="1"/>
    <col min="1030" max="1030" width="7.7109375" style="37" customWidth="1"/>
    <col min="1031" max="1031" width="12.42578125" style="37" customWidth="1"/>
    <col min="1032" max="1032" width="11.42578125" style="37" customWidth="1"/>
    <col min="1033" max="1033" width="11.5703125" style="37" customWidth="1"/>
    <col min="1034" max="1034" width="12.42578125" style="37" customWidth="1"/>
    <col min="1035" max="1035" width="14.7109375" style="37" customWidth="1"/>
    <col min="1036" max="1036" width="15.85546875" style="37" customWidth="1"/>
    <col min="1037" max="1037" width="13" style="37" customWidth="1"/>
    <col min="1038" max="1280" width="9.140625" style="37"/>
    <col min="1281" max="1281" width="59" style="37" customWidth="1"/>
    <col min="1282" max="1282" width="5.85546875" style="37" customWidth="1"/>
    <col min="1283" max="1283" width="10.28515625" style="37" customWidth="1"/>
    <col min="1284" max="1284" width="12.42578125" style="37" customWidth="1"/>
    <col min="1285" max="1285" width="7.85546875" style="37" customWidth="1"/>
    <col min="1286" max="1286" width="7.7109375" style="37" customWidth="1"/>
    <col min="1287" max="1287" width="12.42578125" style="37" customWidth="1"/>
    <col min="1288" max="1288" width="11.42578125" style="37" customWidth="1"/>
    <col min="1289" max="1289" width="11.5703125" style="37" customWidth="1"/>
    <col min="1290" max="1290" width="12.42578125" style="37" customWidth="1"/>
    <col min="1291" max="1291" width="14.7109375" style="37" customWidth="1"/>
    <col min="1292" max="1292" width="15.85546875" style="37" customWidth="1"/>
    <col min="1293" max="1293" width="13" style="37" customWidth="1"/>
    <col min="1294" max="1536" width="9.140625" style="37"/>
    <col min="1537" max="1537" width="59" style="37" customWidth="1"/>
    <col min="1538" max="1538" width="5.85546875" style="37" customWidth="1"/>
    <col min="1539" max="1539" width="10.28515625" style="37" customWidth="1"/>
    <col min="1540" max="1540" width="12.42578125" style="37" customWidth="1"/>
    <col min="1541" max="1541" width="7.85546875" style="37" customWidth="1"/>
    <col min="1542" max="1542" width="7.7109375" style="37" customWidth="1"/>
    <col min="1543" max="1543" width="12.42578125" style="37" customWidth="1"/>
    <col min="1544" max="1544" width="11.42578125" style="37" customWidth="1"/>
    <col min="1545" max="1545" width="11.5703125" style="37" customWidth="1"/>
    <col min="1546" max="1546" width="12.42578125" style="37" customWidth="1"/>
    <col min="1547" max="1547" width="14.7109375" style="37" customWidth="1"/>
    <col min="1548" max="1548" width="15.85546875" style="37" customWidth="1"/>
    <col min="1549" max="1549" width="13" style="37" customWidth="1"/>
    <col min="1550" max="1792" width="9.140625" style="37"/>
    <col min="1793" max="1793" width="59" style="37" customWidth="1"/>
    <col min="1794" max="1794" width="5.85546875" style="37" customWidth="1"/>
    <col min="1795" max="1795" width="10.28515625" style="37" customWidth="1"/>
    <col min="1796" max="1796" width="12.42578125" style="37" customWidth="1"/>
    <col min="1797" max="1797" width="7.85546875" style="37" customWidth="1"/>
    <col min="1798" max="1798" width="7.7109375" style="37" customWidth="1"/>
    <col min="1799" max="1799" width="12.42578125" style="37" customWidth="1"/>
    <col min="1800" max="1800" width="11.42578125" style="37" customWidth="1"/>
    <col min="1801" max="1801" width="11.5703125" style="37" customWidth="1"/>
    <col min="1802" max="1802" width="12.42578125" style="37" customWidth="1"/>
    <col min="1803" max="1803" width="14.7109375" style="37" customWidth="1"/>
    <col min="1804" max="1804" width="15.85546875" style="37" customWidth="1"/>
    <col min="1805" max="1805" width="13" style="37" customWidth="1"/>
    <col min="1806" max="2048" width="9.140625" style="37"/>
    <col min="2049" max="2049" width="59" style="37" customWidth="1"/>
    <col min="2050" max="2050" width="5.85546875" style="37" customWidth="1"/>
    <col min="2051" max="2051" width="10.28515625" style="37" customWidth="1"/>
    <col min="2052" max="2052" width="12.42578125" style="37" customWidth="1"/>
    <col min="2053" max="2053" width="7.85546875" style="37" customWidth="1"/>
    <col min="2054" max="2054" width="7.7109375" style="37" customWidth="1"/>
    <col min="2055" max="2055" width="12.42578125" style="37" customWidth="1"/>
    <col min="2056" max="2056" width="11.42578125" style="37" customWidth="1"/>
    <col min="2057" max="2057" width="11.5703125" style="37" customWidth="1"/>
    <col min="2058" max="2058" width="12.42578125" style="37" customWidth="1"/>
    <col min="2059" max="2059" width="14.7109375" style="37" customWidth="1"/>
    <col min="2060" max="2060" width="15.85546875" style="37" customWidth="1"/>
    <col min="2061" max="2061" width="13" style="37" customWidth="1"/>
    <col min="2062" max="2304" width="9.140625" style="37"/>
    <col min="2305" max="2305" width="59" style="37" customWidth="1"/>
    <col min="2306" max="2306" width="5.85546875" style="37" customWidth="1"/>
    <col min="2307" max="2307" width="10.28515625" style="37" customWidth="1"/>
    <col min="2308" max="2308" width="12.42578125" style="37" customWidth="1"/>
    <col min="2309" max="2309" width="7.85546875" style="37" customWidth="1"/>
    <col min="2310" max="2310" width="7.7109375" style="37" customWidth="1"/>
    <col min="2311" max="2311" width="12.42578125" style="37" customWidth="1"/>
    <col min="2312" max="2312" width="11.42578125" style="37" customWidth="1"/>
    <col min="2313" max="2313" width="11.5703125" style="37" customWidth="1"/>
    <col min="2314" max="2314" width="12.42578125" style="37" customWidth="1"/>
    <col min="2315" max="2315" width="14.7109375" style="37" customWidth="1"/>
    <col min="2316" max="2316" width="15.85546875" style="37" customWidth="1"/>
    <col min="2317" max="2317" width="13" style="37" customWidth="1"/>
    <col min="2318" max="2560" width="9.140625" style="37"/>
    <col min="2561" max="2561" width="59" style="37" customWidth="1"/>
    <col min="2562" max="2562" width="5.85546875" style="37" customWidth="1"/>
    <col min="2563" max="2563" width="10.28515625" style="37" customWidth="1"/>
    <col min="2564" max="2564" width="12.42578125" style="37" customWidth="1"/>
    <col min="2565" max="2565" width="7.85546875" style="37" customWidth="1"/>
    <col min="2566" max="2566" width="7.7109375" style="37" customWidth="1"/>
    <col min="2567" max="2567" width="12.42578125" style="37" customWidth="1"/>
    <col min="2568" max="2568" width="11.42578125" style="37" customWidth="1"/>
    <col min="2569" max="2569" width="11.5703125" style="37" customWidth="1"/>
    <col min="2570" max="2570" width="12.42578125" style="37" customWidth="1"/>
    <col min="2571" max="2571" width="14.7109375" style="37" customWidth="1"/>
    <col min="2572" max="2572" width="15.85546875" style="37" customWidth="1"/>
    <col min="2573" max="2573" width="13" style="37" customWidth="1"/>
    <col min="2574" max="2816" width="9.140625" style="37"/>
    <col min="2817" max="2817" width="59" style="37" customWidth="1"/>
    <col min="2818" max="2818" width="5.85546875" style="37" customWidth="1"/>
    <col min="2819" max="2819" width="10.28515625" style="37" customWidth="1"/>
    <col min="2820" max="2820" width="12.42578125" style="37" customWidth="1"/>
    <col min="2821" max="2821" width="7.85546875" style="37" customWidth="1"/>
    <col min="2822" max="2822" width="7.7109375" style="37" customWidth="1"/>
    <col min="2823" max="2823" width="12.42578125" style="37" customWidth="1"/>
    <col min="2824" max="2824" width="11.42578125" style="37" customWidth="1"/>
    <col min="2825" max="2825" width="11.5703125" style="37" customWidth="1"/>
    <col min="2826" max="2826" width="12.42578125" style="37" customWidth="1"/>
    <col min="2827" max="2827" width="14.7109375" style="37" customWidth="1"/>
    <col min="2828" max="2828" width="15.85546875" style="37" customWidth="1"/>
    <col min="2829" max="2829" width="13" style="37" customWidth="1"/>
    <col min="2830" max="3072" width="9.140625" style="37"/>
    <col min="3073" max="3073" width="59" style="37" customWidth="1"/>
    <col min="3074" max="3074" width="5.85546875" style="37" customWidth="1"/>
    <col min="3075" max="3075" width="10.28515625" style="37" customWidth="1"/>
    <col min="3076" max="3076" width="12.42578125" style="37" customWidth="1"/>
    <col min="3077" max="3077" width="7.85546875" style="37" customWidth="1"/>
    <col min="3078" max="3078" width="7.7109375" style="37" customWidth="1"/>
    <col min="3079" max="3079" width="12.42578125" style="37" customWidth="1"/>
    <col min="3080" max="3080" width="11.42578125" style="37" customWidth="1"/>
    <col min="3081" max="3081" width="11.5703125" style="37" customWidth="1"/>
    <col min="3082" max="3082" width="12.42578125" style="37" customWidth="1"/>
    <col min="3083" max="3083" width="14.7109375" style="37" customWidth="1"/>
    <col min="3084" max="3084" width="15.85546875" style="37" customWidth="1"/>
    <col min="3085" max="3085" width="13" style="37" customWidth="1"/>
    <col min="3086" max="3328" width="9.140625" style="37"/>
    <col min="3329" max="3329" width="59" style="37" customWidth="1"/>
    <col min="3330" max="3330" width="5.85546875" style="37" customWidth="1"/>
    <col min="3331" max="3331" width="10.28515625" style="37" customWidth="1"/>
    <col min="3332" max="3332" width="12.42578125" style="37" customWidth="1"/>
    <col min="3333" max="3333" width="7.85546875" style="37" customWidth="1"/>
    <col min="3334" max="3334" width="7.7109375" style="37" customWidth="1"/>
    <col min="3335" max="3335" width="12.42578125" style="37" customWidth="1"/>
    <col min="3336" max="3336" width="11.42578125" style="37" customWidth="1"/>
    <col min="3337" max="3337" width="11.5703125" style="37" customWidth="1"/>
    <col min="3338" max="3338" width="12.42578125" style="37" customWidth="1"/>
    <col min="3339" max="3339" width="14.7109375" style="37" customWidth="1"/>
    <col min="3340" max="3340" width="15.85546875" style="37" customWidth="1"/>
    <col min="3341" max="3341" width="13" style="37" customWidth="1"/>
    <col min="3342" max="3584" width="9.140625" style="37"/>
    <col min="3585" max="3585" width="59" style="37" customWidth="1"/>
    <col min="3586" max="3586" width="5.85546875" style="37" customWidth="1"/>
    <col min="3587" max="3587" width="10.28515625" style="37" customWidth="1"/>
    <col min="3588" max="3588" width="12.42578125" style="37" customWidth="1"/>
    <col min="3589" max="3589" width="7.85546875" style="37" customWidth="1"/>
    <col min="3590" max="3590" width="7.7109375" style="37" customWidth="1"/>
    <col min="3591" max="3591" width="12.42578125" style="37" customWidth="1"/>
    <col min="3592" max="3592" width="11.42578125" style="37" customWidth="1"/>
    <col min="3593" max="3593" width="11.5703125" style="37" customWidth="1"/>
    <col min="3594" max="3594" width="12.42578125" style="37" customWidth="1"/>
    <col min="3595" max="3595" width="14.7109375" style="37" customWidth="1"/>
    <col min="3596" max="3596" width="15.85546875" style="37" customWidth="1"/>
    <col min="3597" max="3597" width="13" style="37" customWidth="1"/>
    <col min="3598" max="3840" width="9.140625" style="37"/>
    <col min="3841" max="3841" width="59" style="37" customWidth="1"/>
    <col min="3842" max="3842" width="5.85546875" style="37" customWidth="1"/>
    <col min="3843" max="3843" width="10.28515625" style="37" customWidth="1"/>
    <col min="3844" max="3844" width="12.42578125" style="37" customWidth="1"/>
    <col min="3845" max="3845" width="7.85546875" style="37" customWidth="1"/>
    <col min="3846" max="3846" width="7.7109375" style="37" customWidth="1"/>
    <col min="3847" max="3847" width="12.42578125" style="37" customWidth="1"/>
    <col min="3848" max="3848" width="11.42578125" style="37" customWidth="1"/>
    <col min="3849" max="3849" width="11.5703125" style="37" customWidth="1"/>
    <col min="3850" max="3850" width="12.42578125" style="37" customWidth="1"/>
    <col min="3851" max="3851" width="14.7109375" style="37" customWidth="1"/>
    <col min="3852" max="3852" width="15.85546875" style="37" customWidth="1"/>
    <col min="3853" max="3853" width="13" style="37" customWidth="1"/>
    <col min="3854" max="4096" width="9.140625" style="37"/>
    <col min="4097" max="4097" width="59" style="37" customWidth="1"/>
    <col min="4098" max="4098" width="5.85546875" style="37" customWidth="1"/>
    <col min="4099" max="4099" width="10.28515625" style="37" customWidth="1"/>
    <col min="4100" max="4100" width="12.42578125" style="37" customWidth="1"/>
    <col min="4101" max="4101" width="7.85546875" style="37" customWidth="1"/>
    <col min="4102" max="4102" width="7.7109375" style="37" customWidth="1"/>
    <col min="4103" max="4103" width="12.42578125" style="37" customWidth="1"/>
    <col min="4104" max="4104" width="11.42578125" style="37" customWidth="1"/>
    <col min="4105" max="4105" width="11.5703125" style="37" customWidth="1"/>
    <col min="4106" max="4106" width="12.42578125" style="37" customWidth="1"/>
    <col min="4107" max="4107" width="14.7109375" style="37" customWidth="1"/>
    <col min="4108" max="4108" width="15.85546875" style="37" customWidth="1"/>
    <col min="4109" max="4109" width="13" style="37" customWidth="1"/>
    <col min="4110" max="4352" width="9.140625" style="37"/>
    <col min="4353" max="4353" width="59" style="37" customWidth="1"/>
    <col min="4354" max="4354" width="5.85546875" style="37" customWidth="1"/>
    <col min="4355" max="4355" width="10.28515625" style="37" customWidth="1"/>
    <col min="4356" max="4356" width="12.42578125" style="37" customWidth="1"/>
    <col min="4357" max="4357" width="7.85546875" style="37" customWidth="1"/>
    <col min="4358" max="4358" width="7.7109375" style="37" customWidth="1"/>
    <col min="4359" max="4359" width="12.42578125" style="37" customWidth="1"/>
    <col min="4360" max="4360" width="11.42578125" style="37" customWidth="1"/>
    <col min="4361" max="4361" width="11.5703125" style="37" customWidth="1"/>
    <col min="4362" max="4362" width="12.42578125" style="37" customWidth="1"/>
    <col min="4363" max="4363" width="14.7109375" style="37" customWidth="1"/>
    <col min="4364" max="4364" width="15.85546875" style="37" customWidth="1"/>
    <col min="4365" max="4365" width="13" style="37" customWidth="1"/>
    <col min="4366" max="4608" width="9.140625" style="37"/>
    <col min="4609" max="4609" width="59" style="37" customWidth="1"/>
    <col min="4610" max="4610" width="5.85546875" style="37" customWidth="1"/>
    <col min="4611" max="4611" width="10.28515625" style="37" customWidth="1"/>
    <col min="4612" max="4612" width="12.42578125" style="37" customWidth="1"/>
    <col min="4613" max="4613" width="7.85546875" style="37" customWidth="1"/>
    <col min="4614" max="4614" width="7.7109375" style="37" customWidth="1"/>
    <col min="4615" max="4615" width="12.42578125" style="37" customWidth="1"/>
    <col min="4616" max="4616" width="11.42578125" style="37" customWidth="1"/>
    <col min="4617" max="4617" width="11.5703125" style="37" customWidth="1"/>
    <col min="4618" max="4618" width="12.42578125" style="37" customWidth="1"/>
    <col min="4619" max="4619" width="14.7109375" style="37" customWidth="1"/>
    <col min="4620" max="4620" width="15.85546875" style="37" customWidth="1"/>
    <col min="4621" max="4621" width="13" style="37" customWidth="1"/>
    <col min="4622" max="4864" width="9.140625" style="37"/>
    <col min="4865" max="4865" width="59" style="37" customWidth="1"/>
    <col min="4866" max="4866" width="5.85546875" style="37" customWidth="1"/>
    <col min="4867" max="4867" width="10.28515625" style="37" customWidth="1"/>
    <col min="4868" max="4868" width="12.42578125" style="37" customWidth="1"/>
    <col min="4869" max="4869" width="7.85546875" style="37" customWidth="1"/>
    <col min="4870" max="4870" width="7.7109375" style="37" customWidth="1"/>
    <col min="4871" max="4871" width="12.42578125" style="37" customWidth="1"/>
    <col min="4872" max="4872" width="11.42578125" style="37" customWidth="1"/>
    <col min="4873" max="4873" width="11.5703125" style="37" customWidth="1"/>
    <col min="4874" max="4874" width="12.42578125" style="37" customWidth="1"/>
    <col min="4875" max="4875" width="14.7109375" style="37" customWidth="1"/>
    <col min="4876" max="4876" width="15.85546875" style="37" customWidth="1"/>
    <col min="4877" max="4877" width="13" style="37" customWidth="1"/>
    <col min="4878" max="5120" width="9.140625" style="37"/>
    <col min="5121" max="5121" width="59" style="37" customWidth="1"/>
    <col min="5122" max="5122" width="5.85546875" style="37" customWidth="1"/>
    <col min="5123" max="5123" width="10.28515625" style="37" customWidth="1"/>
    <col min="5124" max="5124" width="12.42578125" style="37" customWidth="1"/>
    <col min="5125" max="5125" width="7.85546875" style="37" customWidth="1"/>
    <col min="5126" max="5126" width="7.7109375" style="37" customWidth="1"/>
    <col min="5127" max="5127" width="12.42578125" style="37" customWidth="1"/>
    <col min="5128" max="5128" width="11.42578125" style="37" customWidth="1"/>
    <col min="5129" max="5129" width="11.5703125" style="37" customWidth="1"/>
    <col min="5130" max="5130" width="12.42578125" style="37" customWidth="1"/>
    <col min="5131" max="5131" width="14.7109375" style="37" customWidth="1"/>
    <col min="5132" max="5132" width="15.85546875" style="37" customWidth="1"/>
    <col min="5133" max="5133" width="13" style="37" customWidth="1"/>
    <col min="5134" max="5376" width="9.140625" style="37"/>
    <col min="5377" max="5377" width="59" style="37" customWidth="1"/>
    <col min="5378" max="5378" width="5.85546875" style="37" customWidth="1"/>
    <col min="5379" max="5379" width="10.28515625" style="37" customWidth="1"/>
    <col min="5380" max="5380" width="12.42578125" style="37" customWidth="1"/>
    <col min="5381" max="5381" width="7.85546875" style="37" customWidth="1"/>
    <col min="5382" max="5382" width="7.7109375" style="37" customWidth="1"/>
    <col min="5383" max="5383" width="12.42578125" style="37" customWidth="1"/>
    <col min="5384" max="5384" width="11.42578125" style="37" customWidth="1"/>
    <col min="5385" max="5385" width="11.5703125" style="37" customWidth="1"/>
    <col min="5386" max="5386" width="12.42578125" style="37" customWidth="1"/>
    <col min="5387" max="5387" width="14.7109375" style="37" customWidth="1"/>
    <col min="5388" max="5388" width="15.85546875" style="37" customWidth="1"/>
    <col min="5389" max="5389" width="13" style="37" customWidth="1"/>
    <col min="5390" max="5632" width="9.140625" style="37"/>
    <col min="5633" max="5633" width="59" style="37" customWidth="1"/>
    <col min="5634" max="5634" width="5.85546875" style="37" customWidth="1"/>
    <col min="5635" max="5635" width="10.28515625" style="37" customWidth="1"/>
    <col min="5636" max="5636" width="12.42578125" style="37" customWidth="1"/>
    <col min="5637" max="5637" width="7.85546875" style="37" customWidth="1"/>
    <col min="5638" max="5638" width="7.7109375" style="37" customWidth="1"/>
    <col min="5639" max="5639" width="12.42578125" style="37" customWidth="1"/>
    <col min="5640" max="5640" width="11.42578125" style="37" customWidth="1"/>
    <col min="5641" max="5641" width="11.5703125" style="37" customWidth="1"/>
    <col min="5642" max="5642" width="12.42578125" style="37" customWidth="1"/>
    <col min="5643" max="5643" width="14.7109375" style="37" customWidth="1"/>
    <col min="5644" max="5644" width="15.85546875" style="37" customWidth="1"/>
    <col min="5645" max="5645" width="13" style="37" customWidth="1"/>
    <col min="5646" max="5888" width="9.140625" style="37"/>
    <col min="5889" max="5889" width="59" style="37" customWidth="1"/>
    <col min="5890" max="5890" width="5.85546875" style="37" customWidth="1"/>
    <col min="5891" max="5891" width="10.28515625" style="37" customWidth="1"/>
    <col min="5892" max="5892" width="12.42578125" style="37" customWidth="1"/>
    <col min="5893" max="5893" width="7.85546875" style="37" customWidth="1"/>
    <col min="5894" max="5894" width="7.7109375" style="37" customWidth="1"/>
    <col min="5895" max="5895" width="12.42578125" style="37" customWidth="1"/>
    <col min="5896" max="5896" width="11.42578125" style="37" customWidth="1"/>
    <col min="5897" max="5897" width="11.5703125" style="37" customWidth="1"/>
    <col min="5898" max="5898" width="12.42578125" style="37" customWidth="1"/>
    <col min="5899" max="5899" width="14.7109375" style="37" customWidth="1"/>
    <col min="5900" max="5900" width="15.85546875" style="37" customWidth="1"/>
    <col min="5901" max="5901" width="13" style="37" customWidth="1"/>
    <col min="5902" max="6144" width="9.140625" style="37"/>
    <col min="6145" max="6145" width="59" style="37" customWidth="1"/>
    <col min="6146" max="6146" width="5.85546875" style="37" customWidth="1"/>
    <col min="6147" max="6147" width="10.28515625" style="37" customWidth="1"/>
    <col min="6148" max="6148" width="12.42578125" style="37" customWidth="1"/>
    <col min="6149" max="6149" width="7.85546875" style="37" customWidth="1"/>
    <col min="6150" max="6150" width="7.7109375" style="37" customWidth="1"/>
    <col min="6151" max="6151" width="12.42578125" style="37" customWidth="1"/>
    <col min="6152" max="6152" width="11.42578125" style="37" customWidth="1"/>
    <col min="6153" max="6153" width="11.5703125" style="37" customWidth="1"/>
    <col min="6154" max="6154" width="12.42578125" style="37" customWidth="1"/>
    <col min="6155" max="6155" width="14.7109375" style="37" customWidth="1"/>
    <col min="6156" max="6156" width="15.85546875" style="37" customWidth="1"/>
    <col min="6157" max="6157" width="13" style="37" customWidth="1"/>
    <col min="6158" max="6400" width="9.140625" style="37"/>
    <col min="6401" max="6401" width="59" style="37" customWidth="1"/>
    <col min="6402" max="6402" width="5.85546875" style="37" customWidth="1"/>
    <col min="6403" max="6403" width="10.28515625" style="37" customWidth="1"/>
    <col min="6404" max="6404" width="12.42578125" style="37" customWidth="1"/>
    <col min="6405" max="6405" width="7.85546875" style="37" customWidth="1"/>
    <col min="6406" max="6406" width="7.7109375" style="37" customWidth="1"/>
    <col min="6407" max="6407" width="12.42578125" style="37" customWidth="1"/>
    <col min="6408" max="6408" width="11.42578125" style="37" customWidth="1"/>
    <col min="6409" max="6409" width="11.5703125" style="37" customWidth="1"/>
    <col min="6410" max="6410" width="12.42578125" style="37" customWidth="1"/>
    <col min="6411" max="6411" width="14.7109375" style="37" customWidth="1"/>
    <col min="6412" max="6412" width="15.85546875" style="37" customWidth="1"/>
    <col min="6413" max="6413" width="13" style="37" customWidth="1"/>
    <col min="6414" max="6656" width="9.140625" style="37"/>
    <col min="6657" max="6657" width="59" style="37" customWidth="1"/>
    <col min="6658" max="6658" width="5.85546875" style="37" customWidth="1"/>
    <col min="6659" max="6659" width="10.28515625" style="37" customWidth="1"/>
    <col min="6660" max="6660" width="12.42578125" style="37" customWidth="1"/>
    <col min="6661" max="6661" width="7.85546875" style="37" customWidth="1"/>
    <col min="6662" max="6662" width="7.7109375" style="37" customWidth="1"/>
    <col min="6663" max="6663" width="12.42578125" style="37" customWidth="1"/>
    <col min="6664" max="6664" width="11.42578125" style="37" customWidth="1"/>
    <col min="6665" max="6665" width="11.5703125" style="37" customWidth="1"/>
    <col min="6666" max="6666" width="12.42578125" style="37" customWidth="1"/>
    <col min="6667" max="6667" width="14.7109375" style="37" customWidth="1"/>
    <col min="6668" max="6668" width="15.85546875" style="37" customWidth="1"/>
    <col min="6669" max="6669" width="13" style="37" customWidth="1"/>
    <col min="6670" max="6912" width="9.140625" style="37"/>
    <col min="6913" max="6913" width="59" style="37" customWidth="1"/>
    <col min="6914" max="6914" width="5.85546875" style="37" customWidth="1"/>
    <col min="6915" max="6915" width="10.28515625" style="37" customWidth="1"/>
    <col min="6916" max="6916" width="12.42578125" style="37" customWidth="1"/>
    <col min="6917" max="6917" width="7.85546875" style="37" customWidth="1"/>
    <col min="6918" max="6918" width="7.7109375" style="37" customWidth="1"/>
    <col min="6919" max="6919" width="12.42578125" style="37" customWidth="1"/>
    <col min="6920" max="6920" width="11.42578125" style="37" customWidth="1"/>
    <col min="6921" max="6921" width="11.5703125" style="37" customWidth="1"/>
    <col min="6922" max="6922" width="12.42578125" style="37" customWidth="1"/>
    <col min="6923" max="6923" width="14.7109375" style="37" customWidth="1"/>
    <col min="6924" max="6924" width="15.85546875" style="37" customWidth="1"/>
    <col min="6925" max="6925" width="13" style="37" customWidth="1"/>
    <col min="6926" max="7168" width="9.140625" style="37"/>
    <col min="7169" max="7169" width="59" style="37" customWidth="1"/>
    <col min="7170" max="7170" width="5.85546875" style="37" customWidth="1"/>
    <col min="7171" max="7171" width="10.28515625" style="37" customWidth="1"/>
    <col min="7172" max="7172" width="12.42578125" style="37" customWidth="1"/>
    <col min="7173" max="7173" width="7.85546875" style="37" customWidth="1"/>
    <col min="7174" max="7174" width="7.7109375" style="37" customWidth="1"/>
    <col min="7175" max="7175" width="12.42578125" style="37" customWidth="1"/>
    <col min="7176" max="7176" width="11.42578125" style="37" customWidth="1"/>
    <col min="7177" max="7177" width="11.5703125" style="37" customWidth="1"/>
    <col min="7178" max="7178" width="12.42578125" style="37" customWidth="1"/>
    <col min="7179" max="7179" width="14.7109375" style="37" customWidth="1"/>
    <col min="7180" max="7180" width="15.85546875" style="37" customWidth="1"/>
    <col min="7181" max="7181" width="13" style="37" customWidth="1"/>
    <col min="7182" max="7424" width="9.140625" style="37"/>
    <col min="7425" max="7425" width="59" style="37" customWidth="1"/>
    <col min="7426" max="7426" width="5.85546875" style="37" customWidth="1"/>
    <col min="7427" max="7427" width="10.28515625" style="37" customWidth="1"/>
    <col min="7428" max="7428" width="12.42578125" style="37" customWidth="1"/>
    <col min="7429" max="7429" width="7.85546875" style="37" customWidth="1"/>
    <col min="7430" max="7430" width="7.7109375" style="37" customWidth="1"/>
    <col min="7431" max="7431" width="12.42578125" style="37" customWidth="1"/>
    <col min="7432" max="7432" width="11.42578125" style="37" customWidth="1"/>
    <col min="7433" max="7433" width="11.5703125" style="37" customWidth="1"/>
    <col min="7434" max="7434" width="12.42578125" style="37" customWidth="1"/>
    <col min="7435" max="7435" width="14.7109375" style="37" customWidth="1"/>
    <col min="7436" max="7436" width="15.85546875" style="37" customWidth="1"/>
    <col min="7437" max="7437" width="13" style="37" customWidth="1"/>
    <col min="7438" max="7680" width="9.140625" style="37"/>
    <col min="7681" max="7681" width="59" style="37" customWidth="1"/>
    <col min="7682" max="7682" width="5.85546875" style="37" customWidth="1"/>
    <col min="7683" max="7683" width="10.28515625" style="37" customWidth="1"/>
    <col min="7684" max="7684" width="12.42578125" style="37" customWidth="1"/>
    <col min="7685" max="7685" width="7.85546875" style="37" customWidth="1"/>
    <col min="7686" max="7686" width="7.7109375" style="37" customWidth="1"/>
    <col min="7687" max="7687" width="12.42578125" style="37" customWidth="1"/>
    <col min="7688" max="7688" width="11.42578125" style="37" customWidth="1"/>
    <col min="7689" max="7689" width="11.5703125" style="37" customWidth="1"/>
    <col min="7690" max="7690" width="12.42578125" style="37" customWidth="1"/>
    <col min="7691" max="7691" width="14.7109375" style="37" customWidth="1"/>
    <col min="7692" max="7692" width="15.85546875" style="37" customWidth="1"/>
    <col min="7693" max="7693" width="13" style="37" customWidth="1"/>
    <col min="7694" max="7936" width="9.140625" style="37"/>
    <col min="7937" max="7937" width="59" style="37" customWidth="1"/>
    <col min="7938" max="7938" width="5.85546875" style="37" customWidth="1"/>
    <col min="7939" max="7939" width="10.28515625" style="37" customWidth="1"/>
    <col min="7940" max="7940" width="12.42578125" style="37" customWidth="1"/>
    <col min="7941" max="7941" width="7.85546875" style="37" customWidth="1"/>
    <col min="7942" max="7942" width="7.7109375" style="37" customWidth="1"/>
    <col min="7943" max="7943" width="12.42578125" style="37" customWidth="1"/>
    <col min="7944" max="7944" width="11.42578125" style="37" customWidth="1"/>
    <col min="7945" max="7945" width="11.5703125" style="37" customWidth="1"/>
    <col min="7946" max="7946" width="12.42578125" style="37" customWidth="1"/>
    <col min="7947" max="7947" width="14.7109375" style="37" customWidth="1"/>
    <col min="7948" max="7948" width="15.85546875" style="37" customWidth="1"/>
    <col min="7949" max="7949" width="13" style="37" customWidth="1"/>
    <col min="7950" max="8192" width="9.140625" style="37"/>
    <col min="8193" max="8193" width="59" style="37" customWidth="1"/>
    <col min="8194" max="8194" width="5.85546875" style="37" customWidth="1"/>
    <col min="8195" max="8195" width="10.28515625" style="37" customWidth="1"/>
    <col min="8196" max="8196" width="12.42578125" style="37" customWidth="1"/>
    <col min="8197" max="8197" width="7.85546875" style="37" customWidth="1"/>
    <col min="8198" max="8198" width="7.7109375" style="37" customWidth="1"/>
    <col min="8199" max="8199" width="12.42578125" style="37" customWidth="1"/>
    <col min="8200" max="8200" width="11.42578125" style="37" customWidth="1"/>
    <col min="8201" max="8201" width="11.5703125" style="37" customWidth="1"/>
    <col min="8202" max="8202" width="12.42578125" style="37" customWidth="1"/>
    <col min="8203" max="8203" width="14.7109375" style="37" customWidth="1"/>
    <col min="8204" max="8204" width="15.85546875" style="37" customWidth="1"/>
    <col min="8205" max="8205" width="13" style="37" customWidth="1"/>
    <col min="8206" max="8448" width="9.140625" style="37"/>
    <col min="8449" max="8449" width="59" style="37" customWidth="1"/>
    <col min="8450" max="8450" width="5.85546875" style="37" customWidth="1"/>
    <col min="8451" max="8451" width="10.28515625" style="37" customWidth="1"/>
    <col min="8452" max="8452" width="12.42578125" style="37" customWidth="1"/>
    <col min="8453" max="8453" width="7.85546875" style="37" customWidth="1"/>
    <col min="8454" max="8454" width="7.7109375" style="37" customWidth="1"/>
    <col min="8455" max="8455" width="12.42578125" style="37" customWidth="1"/>
    <col min="8456" max="8456" width="11.42578125" style="37" customWidth="1"/>
    <col min="8457" max="8457" width="11.5703125" style="37" customWidth="1"/>
    <col min="8458" max="8458" width="12.42578125" style="37" customWidth="1"/>
    <col min="8459" max="8459" width="14.7109375" style="37" customWidth="1"/>
    <col min="8460" max="8460" width="15.85546875" style="37" customWidth="1"/>
    <col min="8461" max="8461" width="13" style="37" customWidth="1"/>
    <col min="8462" max="8704" width="9.140625" style="37"/>
    <col min="8705" max="8705" width="59" style="37" customWidth="1"/>
    <col min="8706" max="8706" width="5.85546875" style="37" customWidth="1"/>
    <col min="8707" max="8707" width="10.28515625" style="37" customWidth="1"/>
    <col min="8708" max="8708" width="12.42578125" style="37" customWidth="1"/>
    <col min="8709" max="8709" width="7.85546875" style="37" customWidth="1"/>
    <col min="8710" max="8710" width="7.7109375" style="37" customWidth="1"/>
    <col min="8711" max="8711" width="12.42578125" style="37" customWidth="1"/>
    <col min="8712" max="8712" width="11.42578125" style="37" customWidth="1"/>
    <col min="8713" max="8713" width="11.5703125" style="37" customWidth="1"/>
    <col min="8714" max="8714" width="12.42578125" style="37" customWidth="1"/>
    <col min="8715" max="8715" width="14.7109375" style="37" customWidth="1"/>
    <col min="8716" max="8716" width="15.85546875" style="37" customWidth="1"/>
    <col min="8717" max="8717" width="13" style="37" customWidth="1"/>
    <col min="8718" max="8960" width="9.140625" style="37"/>
    <col min="8961" max="8961" width="59" style="37" customWidth="1"/>
    <col min="8962" max="8962" width="5.85546875" style="37" customWidth="1"/>
    <col min="8963" max="8963" width="10.28515625" style="37" customWidth="1"/>
    <col min="8964" max="8964" width="12.42578125" style="37" customWidth="1"/>
    <col min="8965" max="8965" width="7.85546875" style="37" customWidth="1"/>
    <col min="8966" max="8966" width="7.7109375" style="37" customWidth="1"/>
    <col min="8967" max="8967" width="12.42578125" style="37" customWidth="1"/>
    <col min="8968" max="8968" width="11.42578125" style="37" customWidth="1"/>
    <col min="8969" max="8969" width="11.5703125" style="37" customWidth="1"/>
    <col min="8970" max="8970" width="12.42578125" style="37" customWidth="1"/>
    <col min="8971" max="8971" width="14.7109375" style="37" customWidth="1"/>
    <col min="8972" max="8972" width="15.85546875" style="37" customWidth="1"/>
    <col min="8973" max="8973" width="13" style="37" customWidth="1"/>
    <col min="8974" max="9216" width="9.140625" style="37"/>
    <col min="9217" max="9217" width="59" style="37" customWidth="1"/>
    <col min="9218" max="9218" width="5.85546875" style="37" customWidth="1"/>
    <col min="9219" max="9219" width="10.28515625" style="37" customWidth="1"/>
    <col min="9220" max="9220" width="12.42578125" style="37" customWidth="1"/>
    <col min="9221" max="9221" width="7.85546875" style="37" customWidth="1"/>
    <col min="9222" max="9222" width="7.7109375" style="37" customWidth="1"/>
    <col min="9223" max="9223" width="12.42578125" style="37" customWidth="1"/>
    <col min="9224" max="9224" width="11.42578125" style="37" customWidth="1"/>
    <col min="9225" max="9225" width="11.5703125" style="37" customWidth="1"/>
    <col min="9226" max="9226" width="12.42578125" style="37" customWidth="1"/>
    <col min="9227" max="9227" width="14.7109375" style="37" customWidth="1"/>
    <col min="9228" max="9228" width="15.85546875" style="37" customWidth="1"/>
    <col min="9229" max="9229" width="13" style="37" customWidth="1"/>
    <col min="9230" max="9472" width="9.140625" style="37"/>
    <col min="9473" max="9473" width="59" style="37" customWidth="1"/>
    <col min="9474" max="9474" width="5.85546875" style="37" customWidth="1"/>
    <col min="9475" max="9475" width="10.28515625" style="37" customWidth="1"/>
    <col min="9476" max="9476" width="12.42578125" style="37" customWidth="1"/>
    <col min="9477" max="9477" width="7.85546875" style="37" customWidth="1"/>
    <col min="9478" max="9478" width="7.7109375" style="37" customWidth="1"/>
    <col min="9479" max="9479" width="12.42578125" style="37" customWidth="1"/>
    <col min="9480" max="9480" width="11.42578125" style="37" customWidth="1"/>
    <col min="9481" max="9481" width="11.5703125" style="37" customWidth="1"/>
    <col min="9482" max="9482" width="12.42578125" style="37" customWidth="1"/>
    <col min="9483" max="9483" width="14.7109375" style="37" customWidth="1"/>
    <col min="9484" max="9484" width="15.85546875" style="37" customWidth="1"/>
    <col min="9485" max="9485" width="13" style="37" customWidth="1"/>
    <col min="9486" max="9728" width="9.140625" style="37"/>
    <col min="9729" max="9729" width="59" style="37" customWidth="1"/>
    <col min="9730" max="9730" width="5.85546875" style="37" customWidth="1"/>
    <col min="9731" max="9731" width="10.28515625" style="37" customWidth="1"/>
    <col min="9732" max="9732" width="12.42578125" style="37" customWidth="1"/>
    <col min="9733" max="9733" width="7.85546875" style="37" customWidth="1"/>
    <col min="9734" max="9734" width="7.7109375" style="37" customWidth="1"/>
    <col min="9735" max="9735" width="12.42578125" style="37" customWidth="1"/>
    <col min="9736" max="9736" width="11.42578125" style="37" customWidth="1"/>
    <col min="9737" max="9737" width="11.5703125" style="37" customWidth="1"/>
    <col min="9738" max="9738" width="12.42578125" style="37" customWidth="1"/>
    <col min="9739" max="9739" width="14.7109375" style="37" customWidth="1"/>
    <col min="9740" max="9740" width="15.85546875" style="37" customWidth="1"/>
    <col min="9741" max="9741" width="13" style="37" customWidth="1"/>
    <col min="9742" max="9984" width="9.140625" style="37"/>
    <col min="9985" max="9985" width="59" style="37" customWidth="1"/>
    <col min="9986" max="9986" width="5.85546875" style="37" customWidth="1"/>
    <col min="9987" max="9987" width="10.28515625" style="37" customWidth="1"/>
    <col min="9988" max="9988" width="12.42578125" style="37" customWidth="1"/>
    <col min="9989" max="9989" width="7.85546875" style="37" customWidth="1"/>
    <col min="9990" max="9990" width="7.7109375" style="37" customWidth="1"/>
    <col min="9991" max="9991" width="12.42578125" style="37" customWidth="1"/>
    <col min="9992" max="9992" width="11.42578125" style="37" customWidth="1"/>
    <col min="9993" max="9993" width="11.5703125" style="37" customWidth="1"/>
    <col min="9994" max="9994" width="12.42578125" style="37" customWidth="1"/>
    <col min="9995" max="9995" width="14.7109375" style="37" customWidth="1"/>
    <col min="9996" max="9996" width="15.85546875" style="37" customWidth="1"/>
    <col min="9997" max="9997" width="13" style="37" customWidth="1"/>
    <col min="9998" max="10240" width="9.140625" style="37"/>
    <col min="10241" max="10241" width="59" style="37" customWidth="1"/>
    <col min="10242" max="10242" width="5.85546875" style="37" customWidth="1"/>
    <col min="10243" max="10243" width="10.28515625" style="37" customWidth="1"/>
    <col min="10244" max="10244" width="12.42578125" style="37" customWidth="1"/>
    <col min="10245" max="10245" width="7.85546875" style="37" customWidth="1"/>
    <col min="10246" max="10246" width="7.7109375" style="37" customWidth="1"/>
    <col min="10247" max="10247" width="12.42578125" style="37" customWidth="1"/>
    <col min="10248" max="10248" width="11.42578125" style="37" customWidth="1"/>
    <col min="10249" max="10249" width="11.5703125" style="37" customWidth="1"/>
    <col min="10250" max="10250" width="12.42578125" style="37" customWidth="1"/>
    <col min="10251" max="10251" width="14.7109375" style="37" customWidth="1"/>
    <col min="10252" max="10252" width="15.85546875" style="37" customWidth="1"/>
    <col min="10253" max="10253" width="13" style="37" customWidth="1"/>
    <col min="10254" max="10496" width="9.140625" style="37"/>
    <col min="10497" max="10497" width="59" style="37" customWidth="1"/>
    <col min="10498" max="10498" width="5.85546875" style="37" customWidth="1"/>
    <col min="10499" max="10499" width="10.28515625" style="37" customWidth="1"/>
    <col min="10500" max="10500" width="12.42578125" style="37" customWidth="1"/>
    <col min="10501" max="10501" width="7.85546875" style="37" customWidth="1"/>
    <col min="10502" max="10502" width="7.7109375" style="37" customWidth="1"/>
    <col min="10503" max="10503" width="12.42578125" style="37" customWidth="1"/>
    <col min="10504" max="10504" width="11.42578125" style="37" customWidth="1"/>
    <col min="10505" max="10505" width="11.5703125" style="37" customWidth="1"/>
    <col min="10506" max="10506" width="12.42578125" style="37" customWidth="1"/>
    <col min="10507" max="10507" width="14.7109375" style="37" customWidth="1"/>
    <col min="10508" max="10508" width="15.85546875" style="37" customWidth="1"/>
    <col min="10509" max="10509" width="13" style="37" customWidth="1"/>
    <col min="10510" max="10752" width="9.140625" style="37"/>
    <col min="10753" max="10753" width="59" style="37" customWidth="1"/>
    <col min="10754" max="10754" width="5.85546875" style="37" customWidth="1"/>
    <col min="10755" max="10755" width="10.28515625" style="37" customWidth="1"/>
    <col min="10756" max="10756" width="12.42578125" style="37" customWidth="1"/>
    <col min="10757" max="10757" width="7.85546875" style="37" customWidth="1"/>
    <col min="10758" max="10758" width="7.7109375" style="37" customWidth="1"/>
    <col min="10759" max="10759" width="12.42578125" style="37" customWidth="1"/>
    <col min="10760" max="10760" width="11.42578125" style="37" customWidth="1"/>
    <col min="10761" max="10761" width="11.5703125" style="37" customWidth="1"/>
    <col min="10762" max="10762" width="12.42578125" style="37" customWidth="1"/>
    <col min="10763" max="10763" width="14.7109375" style="37" customWidth="1"/>
    <col min="10764" max="10764" width="15.85546875" style="37" customWidth="1"/>
    <col min="10765" max="10765" width="13" style="37" customWidth="1"/>
    <col min="10766" max="11008" width="9.140625" style="37"/>
    <col min="11009" max="11009" width="59" style="37" customWidth="1"/>
    <col min="11010" max="11010" width="5.85546875" style="37" customWidth="1"/>
    <col min="11011" max="11011" width="10.28515625" style="37" customWidth="1"/>
    <col min="11012" max="11012" width="12.42578125" style="37" customWidth="1"/>
    <col min="11013" max="11013" width="7.85546875" style="37" customWidth="1"/>
    <col min="11014" max="11014" width="7.7109375" style="37" customWidth="1"/>
    <col min="11015" max="11015" width="12.42578125" style="37" customWidth="1"/>
    <col min="11016" max="11016" width="11.42578125" style="37" customWidth="1"/>
    <col min="11017" max="11017" width="11.5703125" style="37" customWidth="1"/>
    <col min="11018" max="11018" width="12.42578125" style="37" customWidth="1"/>
    <col min="11019" max="11019" width="14.7109375" style="37" customWidth="1"/>
    <col min="11020" max="11020" width="15.85546875" style="37" customWidth="1"/>
    <col min="11021" max="11021" width="13" style="37" customWidth="1"/>
    <col min="11022" max="11264" width="9.140625" style="37"/>
    <col min="11265" max="11265" width="59" style="37" customWidth="1"/>
    <col min="11266" max="11266" width="5.85546875" style="37" customWidth="1"/>
    <col min="11267" max="11267" width="10.28515625" style="37" customWidth="1"/>
    <col min="11268" max="11268" width="12.42578125" style="37" customWidth="1"/>
    <col min="11269" max="11269" width="7.85546875" style="37" customWidth="1"/>
    <col min="11270" max="11270" width="7.7109375" style="37" customWidth="1"/>
    <col min="11271" max="11271" width="12.42578125" style="37" customWidth="1"/>
    <col min="11272" max="11272" width="11.42578125" style="37" customWidth="1"/>
    <col min="11273" max="11273" width="11.5703125" style="37" customWidth="1"/>
    <col min="11274" max="11274" width="12.42578125" style="37" customWidth="1"/>
    <col min="11275" max="11275" width="14.7109375" style="37" customWidth="1"/>
    <col min="11276" max="11276" width="15.85546875" style="37" customWidth="1"/>
    <col min="11277" max="11277" width="13" style="37" customWidth="1"/>
    <col min="11278" max="11520" width="9.140625" style="37"/>
    <col min="11521" max="11521" width="59" style="37" customWidth="1"/>
    <col min="11522" max="11522" width="5.85546875" style="37" customWidth="1"/>
    <col min="11523" max="11523" width="10.28515625" style="37" customWidth="1"/>
    <col min="11524" max="11524" width="12.42578125" style="37" customWidth="1"/>
    <col min="11525" max="11525" width="7.85546875" style="37" customWidth="1"/>
    <col min="11526" max="11526" width="7.7109375" style="37" customWidth="1"/>
    <col min="11527" max="11527" width="12.42578125" style="37" customWidth="1"/>
    <col min="11528" max="11528" width="11.42578125" style="37" customWidth="1"/>
    <col min="11529" max="11529" width="11.5703125" style="37" customWidth="1"/>
    <col min="11530" max="11530" width="12.42578125" style="37" customWidth="1"/>
    <col min="11531" max="11531" width="14.7109375" style="37" customWidth="1"/>
    <col min="11532" max="11532" width="15.85546875" style="37" customWidth="1"/>
    <col min="11533" max="11533" width="13" style="37" customWidth="1"/>
    <col min="11534" max="11776" width="9.140625" style="37"/>
    <col min="11777" max="11777" width="59" style="37" customWidth="1"/>
    <col min="11778" max="11778" width="5.85546875" style="37" customWidth="1"/>
    <col min="11779" max="11779" width="10.28515625" style="37" customWidth="1"/>
    <col min="11780" max="11780" width="12.42578125" style="37" customWidth="1"/>
    <col min="11781" max="11781" width="7.85546875" style="37" customWidth="1"/>
    <col min="11782" max="11782" width="7.7109375" style="37" customWidth="1"/>
    <col min="11783" max="11783" width="12.42578125" style="37" customWidth="1"/>
    <col min="11784" max="11784" width="11.42578125" style="37" customWidth="1"/>
    <col min="11785" max="11785" width="11.5703125" style="37" customWidth="1"/>
    <col min="11786" max="11786" width="12.42578125" style="37" customWidth="1"/>
    <col min="11787" max="11787" width="14.7109375" style="37" customWidth="1"/>
    <col min="11788" max="11788" width="15.85546875" style="37" customWidth="1"/>
    <col min="11789" max="11789" width="13" style="37" customWidth="1"/>
    <col min="11790" max="12032" width="9.140625" style="37"/>
    <col min="12033" max="12033" width="59" style="37" customWidth="1"/>
    <col min="12034" max="12034" width="5.85546875" style="37" customWidth="1"/>
    <col min="12035" max="12035" width="10.28515625" style="37" customWidth="1"/>
    <col min="12036" max="12036" width="12.42578125" style="37" customWidth="1"/>
    <col min="12037" max="12037" width="7.85546875" style="37" customWidth="1"/>
    <col min="12038" max="12038" width="7.7109375" style="37" customWidth="1"/>
    <col min="12039" max="12039" width="12.42578125" style="37" customWidth="1"/>
    <col min="12040" max="12040" width="11.42578125" style="37" customWidth="1"/>
    <col min="12041" max="12041" width="11.5703125" style="37" customWidth="1"/>
    <col min="12042" max="12042" width="12.42578125" style="37" customWidth="1"/>
    <col min="12043" max="12043" width="14.7109375" style="37" customWidth="1"/>
    <col min="12044" max="12044" width="15.85546875" style="37" customWidth="1"/>
    <col min="12045" max="12045" width="13" style="37" customWidth="1"/>
    <col min="12046" max="12288" width="9.140625" style="37"/>
    <col min="12289" max="12289" width="59" style="37" customWidth="1"/>
    <col min="12290" max="12290" width="5.85546875" style="37" customWidth="1"/>
    <col min="12291" max="12291" width="10.28515625" style="37" customWidth="1"/>
    <col min="12292" max="12292" width="12.42578125" style="37" customWidth="1"/>
    <col min="12293" max="12293" width="7.85546875" style="37" customWidth="1"/>
    <col min="12294" max="12294" width="7.7109375" style="37" customWidth="1"/>
    <col min="12295" max="12295" width="12.42578125" style="37" customWidth="1"/>
    <col min="12296" max="12296" width="11.42578125" style="37" customWidth="1"/>
    <col min="12297" max="12297" width="11.5703125" style="37" customWidth="1"/>
    <col min="12298" max="12298" width="12.42578125" style="37" customWidth="1"/>
    <col min="12299" max="12299" width="14.7109375" style="37" customWidth="1"/>
    <col min="12300" max="12300" width="15.85546875" style="37" customWidth="1"/>
    <col min="12301" max="12301" width="13" style="37" customWidth="1"/>
    <col min="12302" max="12544" width="9.140625" style="37"/>
    <col min="12545" max="12545" width="59" style="37" customWidth="1"/>
    <col min="12546" max="12546" width="5.85546875" style="37" customWidth="1"/>
    <col min="12547" max="12547" width="10.28515625" style="37" customWidth="1"/>
    <col min="12548" max="12548" width="12.42578125" style="37" customWidth="1"/>
    <col min="12549" max="12549" width="7.85546875" style="37" customWidth="1"/>
    <col min="12550" max="12550" width="7.7109375" style="37" customWidth="1"/>
    <col min="12551" max="12551" width="12.42578125" style="37" customWidth="1"/>
    <col min="12552" max="12552" width="11.42578125" style="37" customWidth="1"/>
    <col min="12553" max="12553" width="11.5703125" style="37" customWidth="1"/>
    <col min="12554" max="12554" width="12.42578125" style="37" customWidth="1"/>
    <col min="12555" max="12555" width="14.7109375" style="37" customWidth="1"/>
    <col min="12556" max="12556" width="15.85546875" style="37" customWidth="1"/>
    <col min="12557" max="12557" width="13" style="37" customWidth="1"/>
    <col min="12558" max="12800" width="9.140625" style="37"/>
    <col min="12801" max="12801" width="59" style="37" customWidth="1"/>
    <col min="12802" max="12802" width="5.85546875" style="37" customWidth="1"/>
    <col min="12803" max="12803" width="10.28515625" style="37" customWidth="1"/>
    <col min="12804" max="12804" width="12.42578125" style="37" customWidth="1"/>
    <col min="12805" max="12805" width="7.85546875" style="37" customWidth="1"/>
    <col min="12806" max="12806" width="7.7109375" style="37" customWidth="1"/>
    <col min="12807" max="12807" width="12.42578125" style="37" customWidth="1"/>
    <col min="12808" max="12808" width="11.42578125" style="37" customWidth="1"/>
    <col min="12809" max="12809" width="11.5703125" style="37" customWidth="1"/>
    <col min="12810" max="12810" width="12.42578125" style="37" customWidth="1"/>
    <col min="12811" max="12811" width="14.7109375" style="37" customWidth="1"/>
    <col min="12812" max="12812" width="15.85546875" style="37" customWidth="1"/>
    <col min="12813" max="12813" width="13" style="37" customWidth="1"/>
    <col min="12814" max="13056" width="9.140625" style="37"/>
    <col min="13057" max="13057" width="59" style="37" customWidth="1"/>
    <col min="13058" max="13058" width="5.85546875" style="37" customWidth="1"/>
    <col min="13059" max="13059" width="10.28515625" style="37" customWidth="1"/>
    <col min="13060" max="13060" width="12.42578125" style="37" customWidth="1"/>
    <col min="13061" max="13061" width="7.85546875" style="37" customWidth="1"/>
    <col min="13062" max="13062" width="7.7109375" style="37" customWidth="1"/>
    <col min="13063" max="13063" width="12.42578125" style="37" customWidth="1"/>
    <col min="13064" max="13064" width="11.42578125" style="37" customWidth="1"/>
    <col min="13065" max="13065" width="11.5703125" style="37" customWidth="1"/>
    <col min="13066" max="13066" width="12.42578125" style="37" customWidth="1"/>
    <col min="13067" max="13067" width="14.7109375" style="37" customWidth="1"/>
    <col min="13068" max="13068" width="15.85546875" style="37" customWidth="1"/>
    <col min="13069" max="13069" width="13" style="37" customWidth="1"/>
    <col min="13070" max="13312" width="9.140625" style="37"/>
    <col min="13313" max="13313" width="59" style="37" customWidth="1"/>
    <col min="13314" max="13314" width="5.85546875" style="37" customWidth="1"/>
    <col min="13315" max="13315" width="10.28515625" style="37" customWidth="1"/>
    <col min="13316" max="13316" width="12.42578125" style="37" customWidth="1"/>
    <col min="13317" max="13317" width="7.85546875" style="37" customWidth="1"/>
    <col min="13318" max="13318" width="7.7109375" style="37" customWidth="1"/>
    <col min="13319" max="13319" width="12.42578125" style="37" customWidth="1"/>
    <col min="13320" max="13320" width="11.42578125" style="37" customWidth="1"/>
    <col min="13321" max="13321" width="11.5703125" style="37" customWidth="1"/>
    <col min="13322" max="13322" width="12.42578125" style="37" customWidth="1"/>
    <col min="13323" max="13323" width="14.7109375" style="37" customWidth="1"/>
    <col min="13324" max="13324" width="15.85546875" style="37" customWidth="1"/>
    <col min="13325" max="13325" width="13" style="37" customWidth="1"/>
    <col min="13326" max="13568" width="9.140625" style="37"/>
    <col min="13569" max="13569" width="59" style="37" customWidth="1"/>
    <col min="13570" max="13570" width="5.85546875" style="37" customWidth="1"/>
    <col min="13571" max="13571" width="10.28515625" style="37" customWidth="1"/>
    <col min="13572" max="13572" width="12.42578125" style="37" customWidth="1"/>
    <col min="13573" max="13573" width="7.85546875" style="37" customWidth="1"/>
    <col min="13574" max="13574" width="7.7109375" style="37" customWidth="1"/>
    <col min="13575" max="13575" width="12.42578125" style="37" customWidth="1"/>
    <col min="13576" max="13576" width="11.42578125" style="37" customWidth="1"/>
    <col min="13577" max="13577" width="11.5703125" style="37" customWidth="1"/>
    <col min="13578" max="13578" width="12.42578125" style="37" customWidth="1"/>
    <col min="13579" max="13579" width="14.7109375" style="37" customWidth="1"/>
    <col min="13580" max="13580" width="15.85546875" style="37" customWidth="1"/>
    <col min="13581" max="13581" width="13" style="37" customWidth="1"/>
    <col min="13582" max="13824" width="9.140625" style="37"/>
    <col min="13825" max="13825" width="59" style="37" customWidth="1"/>
    <col min="13826" max="13826" width="5.85546875" style="37" customWidth="1"/>
    <col min="13827" max="13827" width="10.28515625" style="37" customWidth="1"/>
    <col min="13828" max="13828" width="12.42578125" style="37" customWidth="1"/>
    <col min="13829" max="13829" width="7.85546875" style="37" customWidth="1"/>
    <col min="13830" max="13830" width="7.7109375" style="37" customWidth="1"/>
    <col min="13831" max="13831" width="12.42578125" style="37" customWidth="1"/>
    <col min="13832" max="13832" width="11.42578125" style="37" customWidth="1"/>
    <col min="13833" max="13833" width="11.5703125" style="37" customWidth="1"/>
    <col min="13834" max="13834" width="12.42578125" style="37" customWidth="1"/>
    <col min="13835" max="13835" width="14.7109375" style="37" customWidth="1"/>
    <col min="13836" max="13836" width="15.85546875" style="37" customWidth="1"/>
    <col min="13837" max="13837" width="13" style="37" customWidth="1"/>
    <col min="13838" max="14080" width="9.140625" style="37"/>
    <col min="14081" max="14081" width="59" style="37" customWidth="1"/>
    <col min="14082" max="14082" width="5.85546875" style="37" customWidth="1"/>
    <col min="14083" max="14083" width="10.28515625" style="37" customWidth="1"/>
    <col min="14084" max="14084" width="12.42578125" style="37" customWidth="1"/>
    <col min="14085" max="14085" width="7.85546875" style="37" customWidth="1"/>
    <col min="14086" max="14086" width="7.7109375" style="37" customWidth="1"/>
    <col min="14087" max="14087" width="12.42578125" style="37" customWidth="1"/>
    <col min="14088" max="14088" width="11.42578125" style="37" customWidth="1"/>
    <col min="14089" max="14089" width="11.5703125" style="37" customWidth="1"/>
    <col min="14090" max="14090" width="12.42578125" style="37" customWidth="1"/>
    <col min="14091" max="14091" width="14.7109375" style="37" customWidth="1"/>
    <col min="14092" max="14092" width="15.85546875" style="37" customWidth="1"/>
    <col min="14093" max="14093" width="13" style="37" customWidth="1"/>
    <col min="14094" max="14336" width="9.140625" style="37"/>
    <col min="14337" max="14337" width="59" style="37" customWidth="1"/>
    <col min="14338" max="14338" width="5.85546875" style="37" customWidth="1"/>
    <col min="14339" max="14339" width="10.28515625" style="37" customWidth="1"/>
    <col min="14340" max="14340" width="12.42578125" style="37" customWidth="1"/>
    <col min="14341" max="14341" width="7.85546875" style="37" customWidth="1"/>
    <col min="14342" max="14342" width="7.7109375" style="37" customWidth="1"/>
    <col min="14343" max="14343" width="12.42578125" style="37" customWidth="1"/>
    <col min="14344" max="14344" width="11.42578125" style="37" customWidth="1"/>
    <col min="14345" max="14345" width="11.5703125" style="37" customWidth="1"/>
    <col min="14346" max="14346" width="12.42578125" style="37" customWidth="1"/>
    <col min="14347" max="14347" width="14.7109375" style="37" customWidth="1"/>
    <col min="14348" max="14348" width="15.85546875" style="37" customWidth="1"/>
    <col min="14349" max="14349" width="13" style="37" customWidth="1"/>
    <col min="14350" max="14592" width="9.140625" style="37"/>
    <col min="14593" max="14593" width="59" style="37" customWidth="1"/>
    <col min="14594" max="14594" width="5.85546875" style="37" customWidth="1"/>
    <col min="14595" max="14595" width="10.28515625" style="37" customWidth="1"/>
    <col min="14596" max="14596" width="12.42578125" style="37" customWidth="1"/>
    <col min="14597" max="14597" width="7.85546875" style="37" customWidth="1"/>
    <col min="14598" max="14598" width="7.7109375" style="37" customWidth="1"/>
    <col min="14599" max="14599" width="12.42578125" style="37" customWidth="1"/>
    <col min="14600" max="14600" width="11.42578125" style="37" customWidth="1"/>
    <col min="14601" max="14601" width="11.5703125" style="37" customWidth="1"/>
    <col min="14602" max="14602" width="12.42578125" style="37" customWidth="1"/>
    <col min="14603" max="14603" width="14.7109375" style="37" customWidth="1"/>
    <col min="14604" max="14604" width="15.85546875" style="37" customWidth="1"/>
    <col min="14605" max="14605" width="13" style="37" customWidth="1"/>
    <col min="14606" max="14848" width="9.140625" style="37"/>
    <col min="14849" max="14849" width="59" style="37" customWidth="1"/>
    <col min="14850" max="14850" width="5.85546875" style="37" customWidth="1"/>
    <col min="14851" max="14851" width="10.28515625" style="37" customWidth="1"/>
    <col min="14852" max="14852" width="12.42578125" style="37" customWidth="1"/>
    <col min="14853" max="14853" width="7.85546875" style="37" customWidth="1"/>
    <col min="14854" max="14854" width="7.7109375" style="37" customWidth="1"/>
    <col min="14855" max="14855" width="12.42578125" style="37" customWidth="1"/>
    <col min="14856" max="14856" width="11.42578125" style="37" customWidth="1"/>
    <col min="14857" max="14857" width="11.5703125" style="37" customWidth="1"/>
    <col min="14858" max="14858" width="12.42578125" style="37" customWidth="1"/>
    <col min="14859" max="14859" width="14.7109375" style="37" customWidth="1"/>
    <col min="14860" max="14860" width="15.85546875" style="37" customWidth="1"/>
    <col min="14861" max="14861" width="13" style="37" customWidth="1"/>
    <col min="14862" max="15104" width="9.140625" style="37"/>
    <col min="15105" max="15105" width="59" style="37" customWidth="1"/>
    <col min="15106" max="15106" width="5.85546875" style="37" customWidth="1"/>
    <col min="15107" max="15107" width="10.28515625" style="37" customWidth="1"/>
    <col min="15108" max="15108" width="12.42578125" style="37" customWidth="1"/>
    <col min="15109" max="15109" width="7.85546875" style="37" customWidth="1"/>
    <col min="15110" max="15110" width="7.7109375" style="37" customWidth="1"/>
    <col min="15111" max="15111" width="12.42578125" style="37" customWidth="1"/>
    <col min="15112" max="15112" width="11.42578125" style="37" customWidth="1"/>
    <col min="15113" max="15113" width="11.5703125" style="37" customWidth="1"/>
    <col min="15114" max="15114" width="12.42578125" style="37" customWidth="1"/>
    <col min="15115" max="15115" width="14.7109375" style="37" customWidth="1"/>
    <col min="15116" max="15116" width="15.85546875" style="37" customWidth="1"/>
    <col min="15117" max="15117" width="13" style="37" customWidth="1"/>
    <col min="15118" max="15360" width="9.140625" style="37"/>
    <col min="15361" max="15361" width="59" style="37" customWidth="1"/>
    <col min="15362" max="15362" width="5.85546875" style="37" customWidth="1"/>
    <col min="15363" max="15363" width="10.28515625" style="37" customWidth="1"/>
    <col min="15364" max="15364" width="12.42578125" style="37" customWidth="1"/>
    <col min="15365" max="15365" width="7.85546875" style="37" customWidth="1"/>
    <col min="15366" max="15366" width="7.7109375" style="37" customWidth="1"/>
    <col min="15367" max="15367" width="12.42578125" style="37" customWidth="1"/>
    <col min="15368" max="15368" width="11.42578125" style="37" customWidth="1"/>
    <col min="15369" max="15369" width="11.5703125" style="37" customWidth="1"/>
    <col min="15370" max="15370" width="12.42578125" style="37" customWidth="1"/>
    <col min="15371" max="15371" width="14.7109375" style="37" customWidth="1"/>
    <col min="15372" max="15372" width="15.85546875" style="37" customWidth="1"/>
    <col min="15373" max="15373" width="13" style="37" customWidth="1"/>
    <col min="15374" max="15616" width="9.140625" style="37"/>
    <col min="15617" max="15617" width="59" style="37" customWidth="1"/>
    <col min="15618" max="15618" width="5.85546875" style="37" customWidth="1"/>
    <col min="15619" max="15619" width="10.28515625" style="37" customWidth="1"/>
    <col min="15620" max="15620" width="12.42578125" style="37" customWidth="1"/>
    <col min="15621" max="15621" width="7.85546875" style="37" customWidth="1"/>
    <col min="15622" max="15622" width="7.7109375" style="37" customWidth="1"/>
    <col min="15623" max="15623" width="12.42578125" style="37" customWidth="1"/>
    <col min="15624" max="15624" width="11.42578125" style="37" customWidth="1"/>
    <col min="15625" max="15625" width="11.5703125" style="37" customWidth="1"/>
    <col min="15626" max="15626" width="12.42578125" style="37" customWidth="1"/>
    <col min="15627" max="15627" width="14.7109375" style="37" customWidth="1"/>
    <col min="15628" max="15628" width="15.85546875" style="37" customWidth="1"/>
    <col min="15629" max="15629" width="13" style="37" customWidth="1"/>
    <col min="15630" max="15872" width="9.140625" style="37"/>
    <col min="15873" max="15873" width="59" style="37" customWidth="1"/>
    <col min="15874" max="15874" width="5.85546875" style="37" customWidth="1"/>
    <col min="15875" max="15875" width="10.28515625" style="37" customWidth="1"/>
    <col min="15876" max="15876" width="12.42578125" style="37" customWidth="1"/>
    <col min="15877" max="15877" width="7.85546875" style="37" customWidth="1"/>
    <col min="15878" max="15878" width="7.7109375" style="37" customWidth="1"/>
    <col min="15879" max="15879" width="12.42578125" style="37" customWidth="1"/>
    <col min="15880" max="15880" width="11.42578125" style="37" customWidth="1"/>
    <col min="15881" max="15881" width="11.5703125" style="37" customWidth="1"/>
    <col min="15882" max="15882" width="12.42578125" style="37" customWidth="1"/>
    <col min="15883" max="15883" width="14.7109375" style="37" customWidth="1"/>
    <col min="15884" max="15884" width="15.85546875" style="37" customWidth="1"/>
    <col min="15885" max="15885" width="13" style="37" customWidth="1"/>
    <col min="15886" max="16128" width="9.140625" style="37"/>
    <col min="16129" max="16129" width="59" style="37" customWidth="1"/>
    <col min="16130" max="16130" width="5.85546875" style="37" customWidth="1"/>
    <col min="16131" max="16131" width="10.28515625" style="37" customWidth="1"/>
    <col min="16132" max="16132" width="12.42578125" style="37" customWidth="1"/>
    <col min="16133" max="16133" width="7.85546875" style="37" customWidth="1"/>
    <col min="16134" max="16134" width="7.7109375" style="37" customWidth="1"/>
    <col min="16135" max="16135" width="12.42578125" style="37" customWidth="1"/>
    <col min="16136" max="16136" width="11.42578125" style="37" customWidth="1"/>
    <col min="16137" max="16137" width="11.5703125" style="37" customWidth="1"/>
    <col min="16138" max="16138" width="12.42578125" style="37" customWidth="1"/>
    <col min="16139" max="16139" width="14.7109375" style="37" customWidth="1"/>
    <col min="16140" max="16140" width="15.85546875" style="37" customWidth="1"/>
    <col min="16141" max="16141" width="13" style="37" customWidth="1"/>
    <col min="16142" max="16384" width="9.140625" style="37"/>
  </cols>
  <sheetData>
    <row r="1" spans="1:118" s="98" customFormat="1" ht="19.149999999999999" customHeight="1" thickBot="1" x14ac:dyDescent="0.3">
      <c r="A1" s="3506" t="s">
        <v>40</v>
      </c>
      <c r="B1" s="3506"/>
      <c r="C1" s="3506"/>
      <c r="D1" s="3506"/>
      <c r="E1" s="3506"/>
      <c r="F1" s="3506"/>
      <c r="G1" s="3506"/>
      <c r="H1" s="3506"/>
      <c r="I1" s="3506"/>
      <c r="J1" s="3506"/>
      <c r="K1" s="3506"/>
      <c r="L1" s="3506"/>
      <c r="M1" s="3506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</row>
    <row r="2" spans="1:118" s="98" customFormat="1" ht="16.5" thickBot="1" x14ac:dyDescent="0.3">
      <c r="A2" s="3507" t="s">
        <v>372</v>
      </c>
      <c r="B2" s="3508"/>
      <c r="C2" s="3508"/>
      <c r="D2" s="3508"/>
      <c r="E2" s="3508"/>
      <c r="F2" s="3508"/>
      <c r="G2" s="3508"/>
      <c r="H2" s="3508"/>
      <c r="I2" s="3508"/>
      <c r="J2" s="3508"/>
      <c r="K2" s="3509"/>
      <c r="L2" s="3509"/>
      <c r="M2" s="3510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</row>
    <row r="3" spans="1:118" s="98" customFormat="1" ht="16.149999999999999" customHeight="1" thickBot="1" x14ac:dyDescent="0.3">
      <c r="A3" s="3511" t="s">
        <v>9</v>
      </c>
      <c r="B3" s="3548" t="s">
        <v>289</v>
      </c>
      <c r="C3" s="3549"/>
      <c r="D3" s="3550"/>
      <c r="E3" s="3539" t="s">
        <v>73</v>
      </c>
      <c r="F3" s="3540"/>
      <c r="G3" s="3541"/>
      <c r="H3" s="3539" t="s">
        <v>60</v>
      </c>
      <c r="I3" s="3540"/>
      <c r="J3" s="3541"/>
      <c r="K3" s="2450"/>
      <c r="L3" s="2450"/>
      <c r="M3" s="2451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</row>
    <row r="4" spans="1:118" s="98" customFormat="1" ht="11.45" customHeight="1" x14ac:dyDescent="0.25">
      <c r="A4" s="3546"/>
      <c r="B4" s="3551">
        <v>1</v>
      </c>
      <c r="C4" s="3542"/>
      <c r="D4" s="3552"/>
      <c r="E4" s="3531">
        <v>2</v>
      </c>
      <c r="F4" s="3532"/>
      <c r="G4" s="3533"/>
      <c r="H4" s="3531">
        <v>3</v>
      </c>
      <c r="I4" s="3532"/>
      <c r="J4" s="3533"/>
      <c r="K4" s="3542" t="s">
        <v>41</v>
      </c>
      <c r="L4" s="3542"/>
      <c r="M4" s="3543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</row>
    <row r="5" spans="1:118" s="98" customFormat="1" ht="12" customHeight="1" x14ac:dyDescent="0.25">
      <c r="A5" s="3546"/>
      <c r="B5" s="3534" t="s">
        <v>42</v>
      </c>
      <c r="C5" s="3534"/>
      <c r="D5" s="3535"/>
      <c r="E5" s="3536" t="s">
        <v>42</v>
      </c>
      <c r="F5" s="3537"/>
      <c r="G5" s="3538"/>
      <c r="H5" s="3536" t="s">
        <v>42</v>
      </c>
      <c r="I5" s="3537"/>
      <c r="J5" s="3538"/>
      <c r="K5" s="3544"/>
      <c r="L5" s="3544"/>
      <c r="M5" s="3545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</row>
    <row r="6" spans="1:118" s="98" customFormat="1" ht="40.5" customHeight="1" x14ac:dyDescent="0.25">
      <c r="A6" s="3547"/>
      <c r="B6" s="492" t="s">
        <v>26</v>
      </c>
      <c r="C6" s="493" t="s">
        <v>43</v>
      </c>
      <c r="D6" s="2468" t="s">
        <v>4</v>
      </c>
      <c r="E6" s="1541" t="s">
        <v>26</v>
      </c>
      <c r="F6" s="493" t="s">
        <v>43</v>
      </c>
      <c r="G6" s="1540" t="s">
        <v>4</v>
      </c>
      <c r="H6" s="492" t="s">
        <v>26</v>
      </c>
      <c r="I6" s="493" t="s">
        <v>43</v>
      </c>
      <c r="J6" s="796" t="s">
        <v>4</v>
      </c>
      <c r="K6" s="1541" t="s">
        <v>26</v>
      </c>
      <c r="L6" s="493" t="s">
        <v>43</v>
      </c>
      <c r="M6" s="796" t="s">
        <v>4</v>
      </c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</row>
    <row r="7" spans="1:118" s="98" customFormat="1" ht="19.899999999999999" customHeight="1" x14ac:dyDescent="0.25">
      <c r="A7" s="430" t="s">
        <v>44</v>
      </c>
      <c r="B7" s="431"/>
      <c r="C7" s="797"/>
      <c r="D7" s="2469"/>
      <c r="E7" s="798"/>
      <c r="F7" s="494"/>
      <c r="G7" s="799"/>
      <c r="H7" s="822"/>
      <c r="I7" s="800"/>
      <c r="J7" s="801"/>
      <c r="K7" s="798"/>
      <c r="L7" s="800"/>
      <c r="M7" s="495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</row>
    <row r="8" spans="1:118" s="98" customFormat="1" ht="18.75" customHeight="1" x14ac:dyDescent="0.25">
      <c r="A8" s="774" t="s">
        <v>45</v>
      </c>
      <c r="B8" s="496">
        <f t="shared" ref="B8:H15" si="0">B19+B29</f>
        <v>15</v>
      </c>
      <c r="C8" s="497">
        <f t="shared" si="0"/>
        <v>4</v>
      </c>
      <c r="D8" s="1526">
        <f>D19+D29</f>
        <v>19</v>
      </c>
      <c r="E8" s="775">
        <f>E19+E29</f>
        <v>15</v>
      </c>
      <c r="F8" s="498">
        <f t="shared" si="0"/>
        <v>2</v>
      </c>
      <c r="G8" s="819">
        <f>G19+G29</f>
        <v>17</v>
      </c>
      <c r="H8" s="490">
        <f>H19+H29</f>
        <v>13</v>
      </c>
      <c r="I8" s="499">
        <f t="shared" ref="I8:J15" si="1">I19+I29</f>
        <v>3</v>
      </c>
      <c r="J8" s="823">
        <f>J19+J29</f>
        <v>16</v>
      </c>
      <c r="K8" s="775">
        <f>E8+B8+H8</f>
        <v>43</v>
      </c>
      <c r="L8" s="775">
        <f>F8+C8+I8</f>
        <v>9</v>
      </c>
      <c r="M8" s="491">
        <f>K8+L8</f>
        <v>52</v>
      </c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</row>
    <row r="9" spans="1:118" s="98" customFormat="1" ht="18.75" customHeight="1" x14ac:dyDescent="0.25">
      <c r="A9" s="268" t="s">
        <v>46</v>
      </c>
      <c r="B9" s="496">
        <f t="shared" si="0"/>
        <v>13</v>
      </c>
      <c r="C9" s="497">
        <f t="shared" si="0"/>
        <v>1</v>
      </c>
      <c r="D9" s="1526">
        <f t="shared" si="0"/>
        <v>14</v>
      </c>
      <c r="E9" s="775">
        <f t="shared" si="0"/>
        <v>13</v>
      </c>
      <c r="F9" s="498">
        <f t="shared" si="0"/>
        <v>1</v>
      </c>
      <c r="G9" s="819">
        <f t="shared" si="0"/>
        <v>14</v>
      </c>
      <c r="H9" s="490">
        <f t="shared" si="0"/>
        <v>18</v>
      </c>
      <c r="I9" s="499">
        <f t="shared" si="1"/>
        <v>0</v>
      </c>
      <c r="J9" s="823">
        <f t="shared" si="1"/>
        <v>18</v>
      </c>
      <c r="K9" s="775">
        <f t="shared" ref="K9:L39" si="2">E9+B9+H9</f>
        <v>44</v>
      </c>
      <c r="L9" s="775">
        <f t="shared" si="2"/>
        <v>2</v>
      </c>
      <c r="M9" s="491">
        <f>K9+L9</f>
        <v>46</v>
      </c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</row>
    <row r="10" spans="1:118" s="98" customFormat="1" ht="16.5" customHeight="1" x14ac:dyDescent="0.25">
      <c r="A10" s="776" t="s">
        <v>47</v>
      </c>
      <c r="B10" s="496">
        <f t="shared" si="0"/>
        <v>13</v>
      </c>
      <c r="C10" s="497">
        <f t="shared" si="0"/>
        <v>8</v>
      </c>
      <c r="D10" s="1526">
        <f t="shared" si="0"/>
        <v>21</v>
      </c>
      <c r="E10" s="775">
        <f t="shared" si="0"/>
        <v>15</v>
      </c>
      <c r="F10" s="498">
        <f t="shared" si="0"/>
        <v>12</v>
      </c>
      <c r="G10" s="819">
        <f t="shared" si="0"/>
        <v>27</v>
      </c>
      <c r="H10" s="490">
        <f t="shared" si="0"/>
        <v>16</v>
      </c>
      <c r="I10" s="499">
        <f t="shared" si="1"/>
        <v>14</v>
      </c>
      <c r="J10" s="823">
        <f t="shared" si="1"/>
        <v>30</v>
      </c>
      <c r="K10" s="775">
        <f t="shared" si="2"/>
        <v>44</v>
      </c>
      <c r="L10" s="775">
        <f t="shared" si="2"/>
        <v>34</v>
      </c>
      <c r="M10" s="491">
        <f t="shared" ref="M10:M39" si="3">K10+L10</f>
        <v>78</v>
      </c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</row>
    <row r="11" spans="1:118" s="98" customFormat="1" ht="18" customHeight="1" x14ac:dyDescent="0.25">
      <c r="A11" s="774" t="s">
        <v>79</v>
      </c>
      <c r="B11" s="496">
        <f t="shared" si="0"/>
        <v>0</v>
      </c>
      <c r="C11" s="497">
        <f t="shared" si="0"/>
        <v>0</v>
      </c>
      <c r="D11" s="1526">
        <f t="shared" si="0"/>
        <v>0</v>
      </c>
      <c r="E11" s="775">
        <f t="shared" si="0"/>
        <v>0</v>
      </c>
      <c r="F11" s="498">
        <f t="shared" si="0"/>
        <v>0</v>
      </c>
      <c r="G11" s="819">
        <f t="shared" si="0"/>
        <v>0</v>
      </c>
      <c r="H11" s="490">
        <f t="shared" si="0"/>
        <v>0</v>
      </c>
      <c r="I11" s="499">
        <f t="shared" si="1"/>
        <v>0</v>
      </c>
      <c r="J11" s="823">
        <f t="shared" si="1"/>
        <v>0</v>
      </c>
      <c r="K11" s="775">
        <f t="shared" si="2"/>
        <v>0</v>
      </c>
      <c r="L11" s="775">
        <f t="shared" si="2"/>
        <v>0</v>
      </c>
      <c r="M11" s="491">
        <f t="shared" si="3"/>
        <v>0</v>
      </c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99"/>
      <c r="CV11" s="99"/>
      <c r="CW11" s="99"/>
      <c r="CX11" s="99"/>
      <c r="CY11" s="99"/>
      <c r="CZ11" s="99"/>
      <c r="DA11" s="99"/>
      <c r="DB11" s="99"/>
      <c r="DC11" s="99"/>
      <c r="DD11" s="99"/>
      <c r="DE11" s="99"/>
      <c r="DF11" s="99"/>
      <c r="DG11" s="99"/>
      <c r="DH11" s="99"/>
      <c r="DI11" s="99"/>
      <c r="DJ11" s="99"/>
      <c r="DK11" s="99"/>
      <c r="DL11" s="99"/>
      <c r="DM11" s="99"/>
      <c r="DN11" s="99"/>
    </row>
    <row r="12" spans="1:118" s="98" customFormat="1" ht="19.5" customHeight="1" x14ac:dyDescent="0.25">
      <c r="A12" s="777" t="s">
        <v>49</v>
      </c>
      <c r="B12" s="496">
        <f t="shared" si="0"/>
        <v>11</v>
      </c>
      <c r="C12" s="497">
        <f t="shared" si="0"/>
        <v>3</v>
      </c>
      <c r="D12" s="1526">
        <f t="shared" si="0"/>
        <v>14</v>
      </c>
      <c r="E12" s="775">
        <f t="shared" si="0"/>
        <v>9</v>
      </c>
      <c r="F12" s="498">
        <f t="shared" si="0"/>
        <v>0</v>
      </c>
      <c r="G12" s="819">
        <f t="shared" si="0"/>
        <v>9</v>
      </c>
      <c r="H12" s="490">
        <f t="shared" si="0"/>
        <v>10</v>
      </c>
      <c r="I12" s="499">
        <f t="shared" si="1"/>
        <v>1</v>
      </c>
      <c r="J12" s="823">
        <f t="shared" si="1"/>
        <v>11</v>
      </c>
      <c r="K12" s="775">
        <f t="shared" si="2"/>
        <v>30</v>
      </c>
      <c r="L12" s="775">
        <f t="shared" si="2"/>
        <v>4</v>
      </c>
      <c r="M12" s="491">
        <f t="shared" si="3"/>
        <v>34</v>
      </c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</row>
    <row r="13" spans="1:118" s="98" customFormat="1" ht="18" customHeight="1" x14ac:dyDescent="0.25">
      <c r="A13" s="778" t="s">
        <v>50</v>
      </c>
      <c r="B13" s="496">
        <f t="shared" si="0"/>
        <v>11</v>
      </c>
      <c r="C13" s="497">
        <f t="shared" si="0"/>
        <v>4</v>
      </c>
      <c r="D13" s="1526">
        <f t="shared" si="0"/>
        <v>15</v>
      </c>
      <c r="E13" s="775">
        <f t="shared" si="0"/>
        <v>13</v>
      </c>
      <c r="F13" s="498">
        <f t="shared" si="0"/>
        <v>3</v>
      </c>
      <c r="G13" s="819">
        <f t="shared" si="0"/>
        <v>16</v>
      </c>
      <c r="H13" s="490">
        <f t="shared" si="0"/>
        <v>10</v>
      </c>
      <c r="I13" s="499">
        <f t="shared" si="1"/>
        <v>2</v>
      </c>
      <c r="J13" s="823">
        <f t="shared" si="1"/>
        <v>12</v>
      </c>
      <c r="K13" s="775">
        <f t="shared" si="2"/>
        <v>34</v>
      </c>
      <c r="L13" s="775">
        <f t="shared" si="2"/>
        <v>9</v>
      </c>
      <c r="M13" s="491">
        <f>K13+L13</f>
        <v>43</v>
      </c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</row>
    <row r="14" spans="1:118" s="98" customFormat="1" ht="21" customHeight="1" x14ac:dyDescent="0.25">
      <c r="A14" s="778" t="s">
        <v>51</v>
      </c>
      <c r="B14" s="496">
        <f t="shared" si="0"/>
        <v>8</v>
      </c>
      <c r="C14" s="497">
        <f t="shared" si="0"/>
        <v>0</v>
      </c>
      <c r="D14" s="1526">
        <f t="shared" si="0"/>
        <v>8</v>
      </c>
      <c r="E14" s="775">
        <f t="shared" si="0"/>
        <v>9</v>
      </c>
      <c r="F14" s="498">
        <f t="shared" si="0"/>
        <v>0</v>
      </c>
      <c r="G14" s="819">
        <f t="shared" si="0"/>
        <v>9</v>
      </c>
      <c r="H14" s="490">
        <f t="shared" si="0"/>
        <v>6</v>
      </c>
      <c r="I14" s="499">
        <f t="shared" si="1"/>
        <v>0</v>
      </c>
      <c r="J14" s="823">
        <f t="shared" si="1"/>
        <v>6</v>
      </c>
      <c r="K14" s="775">
        <f t="shared" si="2"/>
        <v>23</v>
      </c>
      <c r="L14" s="775">
        <f t="shared" si="2"/>
        <v>0</v>
      </c>
      <c r="M14" s="491">
        <f t="shared" si="3"/>
        <v>23</v>
      </c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</row>
    <row r="15" spans="1:118" s="98" customFormat="1" ht="21.75" customHeight="1" thickBot="1" x14ac:dyDescent="0.3">
      <c r="A15" s="802" t="s">
        <v>52</v>
      </c>
      <c r="B15" s="785">
        <f t="shared" si="0"/>
        <v>23</v>
      </c>
      <c r="C15" s="786">
        <f t="shared" si="0"/>
        <v>4</v>
      </c>
      <c r="D15" s="2470">
        <f t="shared" si="0"/>
        <v>27</v>
      </c>
      <c r="E15" s="2452">
        <f t="shared" si="0"/>
        <v>22</v>
      </c>
      <c r="F15" s="803">
        <f t="shared" si="0"/>
        <v>4</v>
      </c>
      <c r="G15" s="2466">
        <f t="shared" si="0"/>
        <v>26</v>
      </c>
      <c r="H15" s="789">
        <f t="shared" si="0"/>
        <v>21</v>
      </c>
      <c r="I15" s="804">
        <f t="shared" si="1"/>
        <v>3</v>
      </c>
      <c r="J15" s="1542">
        <f>J26+J36</f>
        <v>24</v>
      </c>
      <c r="K15" s="779">
        <f t="shared" si="2"/>
        <v>66</v>
      </c>
      <c r="L15" s="779">
        <f t="shared" si="2"/>
        <v>11</v>
      </c>
      <c r="M15" s="781">
        <f t="shared" si="3"/>
        <v>77</v>
      </c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</row>
    <row r="16" spans="1:118" s="98" customFormat="1" ht="20.25" customHeight="1" thickBot="1" x14ac:dyDescent="0.3">
      <c r="A16" s="2368" t="s">
        <v>12</v>
      </c>
      <c r="B16" s="1494">
        <f>SUM(B8:B15)</f>
        <v>94</v>
      </c>
      <c r="C16" s="1494">
        <f>SUM(C7:C15)</f>
        <v>24</v>
      </c>
      <c r="D16" s="234">
        <f>SUM(D7:D15)</f>
        <v>118</v>
      </c>
      <c r="E16" s="1494">
        <f>SUM(E7:E15)</f>
        <v>96</v>
      </c>
      <c r="F16" s="1494">
        <f>SUM(F7:F15)</f>
        <v>22</v>
      </c>
      <c r="G16" s="441">
        <f>SUM(G7:G15)</f>
        <v>118</v>
      </c>
      <c r="H16" s="2467">
        <f>SUM(H8:H15)</f>
        <v>94</v>
      </c>
      <c r="I16" s="2369">
        <f>SUM(I8:I15)</f>
        <v>23</v>
      </c>
      <c r="J16" s="234">
        <f>SUM(J7:J15)</f>
        <v>117</v>
      </c>
      <c r="K16" s="1535">
        <f>E16+B16+H16</f>
        <v>284</v>
      </c>
      <c r="L16" s="1535">
        <f>C16+F16+I16</f>
        <v>69</v>
      </c>
      <c r="M16" s="234">
        <f>K16+L16</f>
        <v>353</v>
      </c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</row>
    <row r="17" spans="1:118" s="98" customFormat="1" ht="15.75" x14ac:dyDescent="0.25">
      <c r="A17" s="269" t="s">
        <v>23</v>
      </c>
      <c r="B17" s="805"/>
      <c r="C17" s="806"/>
      <c r="D17" s="2471"/>
      <c r="E17" s="782"/>
      <c r="F17" s="782"/>
      <c r="G17" s="820"/>
      <c r="H17" s="790"/>
      <c r="I17" s="1536"/>
      <c r="J17" s="807"/>
      <c r="K17" s="782"/>
      <c r="L17" s="782"/>
      <c r="M17" s="808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</row>
    <row r="18" spans="1:118" s="98" customFormat="1" ht="15.75" x14ac:dyDescent="0.25">
      <c r="A18" s="269" t="s">
        <v>11</v>
      </c>
      <c r="B18" s="805"/>
      <c r="C18" s="806"/>
      <c r="D18" s="2472"/>
      <c r="E18" s="783"/>
      <c r="F18" s="783"/>
      <c r="G18" s="821"/>
      <c r="H18" s="791"/>
      <c r="I18" s="810"/>
      <c r="J18" s="809"/>
      <c r="K18" s="783"/>
      <c r="L18" s="783"/>
      <c r="M18" s="811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</row>
    <row r="19" spans="1:118" s="98" customFormat="1" ht="15.75" x14ac:dyDescent="0.25">
      <c r="A19" s="774" t="s">
        <v>45</v>
      </c>
      <c r="B19" s="500">
        <v>15</v>
      </c>
      <c r="C19" s="812">
        <v>4</v>
      </c>
      <c r="D19" s="501">
        <f>C19+B19</f>
        <v>19</v>
      </c>
      <c r="E19" s="2453">
        <v>15</v>
      </c>
      <c r="F19" s="812">
        <v>2</v>
      </c>
      <c r="G19" s="504">
        <f>E19+F19</f>
        <v>17</v>
      </c>
      <c r="H19" s="490">
        <v>13</v>
      </c>
      <c r="I19" s="813">
        <v>3</v>
      </c>
      <c r="J19" s="501">
        <f>H19+I19</f>
        <v>16</v>
      </c>
      <c r="K19" s="775">
        <f>E19+B19+H19</f>
        <v>43</v>
      </c>
      <c r="L19" s="775">
        <f t="shared" si="2"/>
        <v>9</v>
      </c>
      <c r="M19" s="491">
        <f>K19+L19</f>
        <v>52</v>
      </c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  <c r="DL19" s="99"/>
      <c r="DM19" s="99"/>
      <c r="DN19" s="99"/>
    </row>
    <row r="20" spans="1:118" s="98" customFormat="1" ht="15.75" x14ac:dyDescent="0.25">
      <c r="A20" s="268" t="s">
        <v>46</v>
      </c>
      <c r="B20" s="500">
        <v>12</v>
      </c>
      <c r="C20" s="812">
        <v>1</v>
      </c>
      <c r="D20" s="501">
        <f t="shared" ref="D20:D26" si="4">C20+B20</f>
        <v>13</v>
      </c>
      <c r="E20" s="2453">
        <v>13</v>
      </c>
      <c r="F20" s="502">
        <v>1</v>
      </c>
      <c r="G20" s="504">
        <f t="shared" ref="G20:G26" si="5">E20+F20</f>
        <v>14</v>
      </c>
      <c r="H20" s="490">
        <v>18</v>
      </c>
      <c r="I20" s="813">
        <v>0</v>
      </c>
      <c r="J20" s="501">
        <f t="shared" ref="J20:J26" si="6">H20+I20</f>
        <v>18</v>
      </c>
      <c r="K20" s="775">
        <f t="shared" si="2"/>
        <v>43</v>
      </c>
      <c r="L20" s="775">
        <f t="shared" si="2"/>
        <v>2</v>
      </c>
      <c r="M20" s="491">
        <f t="shared" si="3"/>
        <v>45</v>
      </c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  <c r="DI20" s="99"/>
      <c r="DJ20" s="99"/>
      <c r="DK20" s="99"/>
      <c r="DL20" s="99"/>
      <c r="DM20" s="99"/>
      <c r="DN20" s="99"/>
    </row>
    <row r="21" spans="1:118" s="98" customFormat="1" ht="15.75" x14ac:dyDescent="0.25">
      <c r="A21" s="776" t="s">
        <v>47</v>
      </c>
      <c r="B21" s="500">
        <v>13</v>
      </c>
      <c r="C21" s="812">
        <v>8</v>
      </c>
      <c r="D21" s="501">
        <f t="shared" si="4"/>
        <v>21</v>
      </c>
      <c r="E21" s="2453">
        <v>15</v>
      </c>
      <c r="F21" s="502">
        <v>12</v>
      </c>
      <c r="G21" s="504">
        <f t="shared" si="5"/>
        <v>27</v>
      </c>
      <c r="H21" s="490">
        <v>15</v>
      </c>
      <c r="I21" s="813">
        <v>14</v>
      </c>
      <c r="J21" s="501">
        <f t="shared" si="6"/>
        <v>29</v>
      </c>
      <c r="K21" s="775">
        <f t="shared" si="2"/>
        <v>43</v>
      </c>
      <c r="L21" s="775">
        <f t="shared" si="2"/>
        <v>34</v>
      </c>
      <c r="M21" s="491">
        <f t="shared" si="3"/>
        <v>77</v>
      </c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  <c r="DI21" s="99"/>
      <c r="DJ21" s="99"/>
      <c r="DK21" s="99"/>
      <c r="DL21" s="99"/>
      <c r="DM21" s="99"/>
      <c r="DN21" s="99"/>
    </row>
    <row r="22" spans="1:118" s="98" customFormat="1" ht="18.75" customHeight="1" x14ac:dyDescent="0.25">
      <c r="A22" s="774" t="s">
        <v>79</v>
      </c>
      <c r="B22" s="500">
        <v>0</v>
      </c>
      <c r="C22" s="812">
        <v>0</v>
      </c>
      <c r="D22" s="501">
        <f t="shared" si="4"/>
        <v>0</v>
      </c>
      <c r="E22" s="2453">
        <v>0</v>
      </c>
      <c r="F22" s="812">
        <v>0</v>
      </c>
      <c r="G22" s="504">
        <f t="shared" si="5"/>
        <v>0</v>
      </c>
      <c r="H22" s="490">
        <v>0</v>
      </c>
      <c r="I22" s="813">
        <v>0</v>
      </c>
      <c r="J22" s="501">
        <f t="shared" si="6"/>
        <v>0</v>
      </c>
      <c r="K22" s="775">
        <f t="shared" si="2"/>
        <v>0</v>
      </c>
      <c r="L22" s="775">
        <f t="shared" si="2"/>
        <v>0</v>
      </c>
      <c r="M22" s="491">
        <f t="shared" si="3"/>
        <v>0</v>
      </c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  <c r="DL22" s="99"/>
      <c r="DM22" s="99"/>
      <c r="DN22" s="99"/>
    </row>
    <row r="23" spans="1:118" s="98" customFormat="1" ht="18" customHeight="1" x14ac:dyDescent="0.25">
      <c r="A23" s="777" t="s">
        <v>49</v>
      </c>
      <c r="B23" s="500">
        <v>11</v>
      </c>
      <c r="C23" s="812">
        <v>2</v>
      </c>
      <c r="D23" s="501">
        <f t="shared" si="4"/>
        <v>13</v>
      </c>
      <c r="E23" s="2453">
        <v>9</v>
      </c>
      <c r="F23" s="812">
        <v>0</v>
      </c>
      <c r="G23" s="504">
        <f t="shared" si="5"/>
        <v>9</v>
      </c>
      <c r="H23" s="490">
        <v>9</v>
      </c>
      <c r="I23" s="813">
        <v>1</v>
      </c>
      <c r="J23" s="501">
        <f t="shared" si="6"/>
        <v>10</v>
      </c>
      <c r="K23" s="775">
        <f t="shared" si="2"/>
        <v>29</v>
      </c>
      <c r="L23" s="775">
        <f t="shared" si="2"/>
        <v>3</v>
      </c>
      <c r="M23" s="491">
        <f t="shared" si="3"/>
        <v>32</v>
      </c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  <c r="DL23" s="99"/>
      <c r="DM23" s="99"/>
      <c r="DN23" s="99"/>
    </row>
    <row r="24" spans="1:118" s="98" customFormat="1" ht="18.75" customHeight="1" x14ac:dyDescent="0.25">
      <c r="A24" s="778" t="s">
        <v>50</v>
      </c>
      <c r="B24" s="500">
        <v>11</v>
      </c>
      <c r="C24" s="812">
        <v>4</v>
      </c>
      <c r="D24" s="501">
        <f t="shared" si="4"/>
        <v>15</v>
      </c>
      <c r="E24" s="813">
        <v>12</v>
      </c>
      <c r="F24" s="503">
        <v>3</v>
      </c>
      <c r="G24" s="504">
        <f t="shared" si="5"/>
        <v>15</v>
      </c>
      <c r="H24" s="792">
        <v>10</v>
      </c>
      <c r="I24" s="504">
        <v>2</v>
      </c>
      <c r="J24" s="501">
        <f t="shared" si="6"/>
        <v>12</v>
      </c>
      <c r="K24" s="775">
        <f t="shared" si="2"/>
        <v>33</v>
      </c>
      <c r="L24" s="775">
        <f t="shared" si="2"/>
        <v>9</v>
      </c>
      <c r="M24" s="491">
        <f t="shared" si="3"/>
        <v>42</v>
      </c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  <c r="DI24" s="99"/>
      <c r="DJ24" s="99"/>
      <c r="DK24" s="99"/>
      <c r="DL24" s="99"/>
      <c r="DM24" s="99"/>
      <c r="DN24" s="99"/>
    </row>
    <row r="25" spans="1:118" s="98" customFormat="1" ht="21.75" customHeight="1" x14ac:dyDescent="0.25">
      <c r="A25" s="778" t="s">
        <v>51</v>
      </c>
      <c r="B25" s="500">
        <v>8</v>
      </c>
      <c r="C25" s="812">
        <v>0</v>
      </c>
      <c r="D25" s="501">
        <f t="shared" si="4"/>
        <v>8</v>
      </c>
      <c r="E25" s="2453">
        <v>9</v>
      </c>
      <c r="F25" s="812">
        <v>0</v>
      </c>
      <c r="G25" s="501">
        <f t="shared" si="5"/>
        <v>9</v>
      </c>
      <c r="H25" s="814">
        <v>6</v>
      </c>
      <c r="I25" s="813">
        <v>0</v>
      </c>
      <c r="J25" s="501">
        <f t="shared" si="6"/>
        <v>6</v>
      </c>
      <c r="K25" s="775">
        <f t="shared" si="2"/>
        <v>23</v>
      </c>
      <c r="L25" s="775">
        <f t="shared" si="2"/>
        <v>0</v>
      </c>
      <c r="M25" s="491">
        <f t="shared" si="3"/>
        <v>23</v>
      </c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  <c r="DL25" s="99"/>
      <c r="DM25" s="99"/>
      <c r="DN25" s="99"/>
    </row>
    <row r="26" spans="1:118" s="98" customFormat="1" ht="22.5" customHeight="1" thickBot="1" x14ac:dyDescent="0.3">
      <c r="A26" s="802" t="s">
        <v>52</v>
      </c>
      <c r="B26" s="815">
        <v>23</v>
      </c>
      <c r="C26" s="816">
        <v>4</v>
      </c>
      <c r="D26" s="817">
        <f t="shared" si="4"/>
        <v>27</v>
      </c>
      <c r="E26" s="2454">
        <v>22</v>
      </c>
      <c r="F26" s="816">
        <v>4</v>
      </c>
      <c r="G26" s="817">
        <f t="shared" si="5"/>
        <v>26</v>
      </c>
      <c r="H26" s="818">
        <v>21</v>
      </c>
      <c r="I26" s="2455">
        <v>3</v>
      </c>
      <c r="J26" s="817">
        <f t="shared" si="6"/>
        <v>24</v>
      </c>
      <c r="K26" s="779">
        <f t="shared" si="2"/>
        <v>66</v>
      </c>
      <c r="L26" s="779">
        <f t="shared" si="2"/>
        <v>11</v>
      </c>
      <c r="M26" s="781">
        <f t="shared" si="3"/>
        <v>77</v>
      </c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  <c r="DL26" s="99"/>
      <c r="DM26" s="99"/>
      <c r="DN26" s="99"/>
    </row>
    <row r="27" spans="1:118" s="98" customFormat="1" ht="22.5" customHeight="1" thickBot="1" x14ac:dyDescent="0.3">
      <c r="A27" s="2371" t="s">
        <v>8</v>
      </c>
      <c r="B27" s="1535">
        <f>SUM(B19:B26)</f>
        <v>93</v>
      </c>
      <c r="C27" s="1535">
        <f>SUM(C19:C26)</f>
        <v>23</v>
      </c>
      <c r="D27" s="235">
        <f>SUM(D19:D26)</f>
        <v>116</v>
      </c>
      <c r="E27" s="1535">
        <f t="shared" ref="E27:J27" si="7">SUM(E19:E26)</f>
        <v>95</v>
      </c>
      <c r="F27" s="1535">
        <f t="shared" si="7"/>
        <v>22</v>
      </c>
      <c r="G27" s="235">
        <f>SUM(G19:G26)</f>
        <v>117</v>
      </c>
      <c r="H27" s="2456">
        <f t="shared" si="7"/>
        <v>92</v>
      </c>
      <c r="I27" s="2457">
        <f t="shared" si="7"/>
        <v>23</v>
      </c>
      <c r="J27" s="235">
        <f t="shared" si="7"/>
        <v>115</v>
      </c>
      <c r="K27" s="1535">
        <f>E27+B27+H27</f>
        <v>280</v>
      </c>
      <c r="L27" s="1535">
        <f>F27+C27+I27</f>
        <v>68</v>
      </c>
      <c r="M27" s="234">
        <f>K27+L27</f>
        <v>348</v>
      </c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  <c r="DL27" s="99"/>
      <c r="DM27" s="99"/>
      <c r="DN27" s="99"/>
    </row>
    <row r="28" spans="1:118" s="98" customFormat="1" ht="18" customHeight="1" x14ac:dyDescent="0.25">
      <c r="A28" s="1501" t="s">
        <v>56</v>
      </c>
      <c r="B28" s="805"/>
      <c r="C28" s="1537"/>
      <c r="D28" s="2471"/>
      <c r="E28" s="782"/>
      <c r="F28" s="1495"/>
      <c r="G28" s="1538"/>
      <c r="H28" s="1539"/>
      <c r="I28" s="1496"/>
      <c r="J28" s="1538"/>
      <c r="K28" s="782"/>
      <c r="L28" s="782"/>
      <c r="M28" s="808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  <c r="DL28" s="99"/>
      <c r="DM28" s="99"/>
      <c r="DN28" s="99"/>
    </row>
    <row r="29" spans="1:118" s="98" customFormat="1" ht="19.5" customHeight="1" x14ac:dyDescent="0.25">
      <c r="A29" s="774" t="s">
        <v>45</v>
      </c>
      <c r="B29" s="496">
        <v>0</v>
      </c>
      <c r="C29" s="497">
        <v>0</v>
      </c>
      <c r="D29" s="1526">
        <f t="shared" ref="D29:D36" si="8">B29+C29</f>
        <v>0</v>
      </c>
      <c r="E29" s="2453">
        <v>0</v>
      </c>
      <c r="F29" s="502">
        <v>0</v>
      </c>
      <c r="G29" s="501">
        <f t="shared" ref="G29:G34" si="9">E29+F29</f>
        <v>0</v>
      </c>
      <c r="H29" s="814">
        <v>0</v>
      </c>
      <c r="I29" s="813">
        <v>0</v>
      </c>
      <c r="J29" s="501">
        <v>0</v>
      </c>
      <c r="K29" s="775">
        <f t="shared" si="2"/>
        <v>0</v>
      </c>
      <c r="L29" s="775">
        <f t="shared" si="2"/>
        <v>0</v>
      </c>
      <c r="M29" s="491">
        <f t="shared" si="3"/>
        <v>0</v>
      </c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  <c r="DL29" s="99"/>
      <c r="DM29" s="99"/>
      <c r="DN29" s="99"/>
    </row>
    <row r="30" spans="1:118" s="98" customFormat="1" ht="18" customHeight="1" x14ac:dyDescent="0.25">
      <c r="A30" s="268" t="s">
        <v>46</v>
      </c>
      <c r="B30" s="233">
        <v>1</v>
      </c>
      <c r="C30" s="497">
        <v>0</v>
      </c>
      <c r="D30" s="1526">
        <f t="shared" si="8"/>
        <v>1</v>
      </c>
      <c r="E30" s="2453">
        <v>0</v>
      </c>
      <c r="F30" s="502">
        <v>0</v>
      </c>
      <c r="G30" s="501">
        <f t="shared" si="9"/>
        <v>0</v>
      </c>
      <c r="H30" s="814">
        <v>0</v>
      </c>
      <c r="I30" s="813">
        <v>0</v>
      </c>
      <c r="J30" s="501">
        <f t="shared" ref="J30:J35" si="10">H30+I30</f>
        <v>0</v>
      </c>
      <c r="K30" s="775">
        <f>E30+B30+H30</f>
        <v>1</v>
      </c>
      <c r="L30" s="775">
        <f>F30+C30+I30</f>
        <v>0</v>
      </c>
      <c r="M30" s="491">
        <f>K30+L30</f>
        <v>1</v>
      </c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  <c r="DL30" s="99"/>
      <c r="DM30" s="99"/>
      <c r="DN30" s="99"/>
    </row>
    <row r="31" spans="1:118" s="98" customFormat="1" ht="21.75" customHeight="1" x14ac:dyDescent="0.25">
      <c r="A31" s="776" t="s">
        <v>47</v>
      </c>
      <c r="B31" s="233">
        <v>0</v>
      </c>
      <c r="C31" s="497">
        <v>0</v>
      </c>
      <c r="D31" s="1526">
        <f t="shared" si="8"/>
        <v>0</v>
      </c>
      <c r="E31" s="2453">
        <v>0</v>
      </c>
      <c r="F31" s="812">
        <v>0</v>
      </c>
      <c r="G31" s="501">
        <f t="shared" si="9"/>
        <v>0</v>
      </c>
      <c r="H31" s="814">
        <v>1</v>
      </c>
      <c r="I31" s="813">
        <v>0</v>
      </c>
      <c r="J31" s="501">
        <f t="shared" si="10"/>
        <v>1</v>
      </c>
      <c r="K31" s="775">
        <f t="shared" si="2"/>
        <v>1</v>
      </c>
      <c r="L31" s="775">
        <f t="shared" si="2"/>
        <v>0</v>
      </c>
      <c r="M31" s="491">
        <f t="shared" si="3"/>
        <v>1</v>
      </c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  <c r="DL31" s="99"/>
      <c r="DM31" s="99"/>
      <c r="DN31" s="99"/>
    </row>
    <row r="32" spans="1:118" s="98" customFormat="1" ht="18.75" customHeight="1" x14ac:dyDescent="0.25">
      <c r="A32" s="774" t="s">
        <v>79</v>
      </c>
      <c r="B32" s="233">
        <v>0</v>
      </c>
      <c r="C32" s="497">
        <v>0</v>
      </c>
      <c r="D32" s="1526">
        <f t="shared" si="8"/>
        <v>0</v>
      </c>
      <c r="E32" s="2453">
        <v>0</v>
      </c>
      <c r="F32" s="812">
        <v>0</v>
      </c>
      <c r="G32" s="501">
        <f t="shared" si="9"/>
        <v>0</v>
      </c>
      <c r="H32" s="814">
        <v>0</v>
      </c>
      <c r="I32" s="813">
        <v>0</v>
      </c>
      <c r="J32" s="501">
        <v>0</v>
      </c>
      <c r="K32" s="775">
        <f t="shared" si="2"/>
        <v>0</v>
      </c>
      <c r="L32" s="775">
        <f t="shared" si="2"/>
        <v>0</v>
      </c>
      <c r="M32" s="491">
        <f t="shared" si="3"/>
        <v>0</v>
      </c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</row>
    <row r="33" spans="1:118" s="98" customFormat="1" ht="18.75" customHeight="1" x14ac:dyDescent="0.25">
      <c r="A33" s="777" t="s">
        <v>49</v>
      </c>
      <c r="B33" s="233">
        <v>0</v>
      </c>
      <c r="C33" s="497">
        <v>1</v>
      </c>
      <c r="D33" s="1526">
        <f t="shared" si="8"/>
        <v>1</v>
      </c>
      <c r="E33" s="2453">
        <v>0</v>
      </c>
      <c r="F33" s="812">
        <v>0</v>
      </c>
      <c r="G33" s="501">
        <f t="shared" si="9"/>
        <v>0</v>
      </c>
      <c r="H33" s="814">
        <v>1</v>
      </c>
      <c r="I33" s="813">
        <v>0</v>
      </c>
      <c r="J33" s="501">
        <f t="shared" si="10"/>
        <v>1</v>
      </c>
      <c r="K33" s="775">
        <f t="shared" si="2"/>
        <v>1</v>
      </c>
      <c r="L33" s="775">
        <f t="shared" si="2"/>
        <v>1</v>
      </c>
      <c r="M33" s="491">
        <f t="shared" si="3"/>
        <v>2</v>
      </c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</row>
    <row r="34" spans="1:118" s="98" customFormat="1" ht="19.5" customHeight="1" x14ac:dyDescent="0.25">
      <c r="A34" s="778" t="s">
        <v>50</v>
      </c>
      <c r="B34" s="233">
        <v>0</v>
      </c>
      <c r="C34" s="497">
        <v>0</v>
      </c>
      <c r="D34" s="1526">
        <f t="shared" si="8"/>
        <v>0</v>
      </c>
      <c r="E34" s="2453">
        <v>1</v>
      </c>
      <c r="F34" s="812">
        <v>0</v>
      </c>
      <c r="G34" s="501">
        <f t="shared" si="9"/>
        <v>1</v>
      </c>
      <c r="H34" s="814">
        <v>0</v>
      </c>
      <c r="I34" s="813">
        <v>0</v>
      </c>
      <c r="J34" s="501">
        <f t="shared" si="10"/>
        <v>0</v>
      </c>
      <c r="K34" s="775">
        <f t="shared" si="2"/>
        <v>1</v>
      </c>
      <c r="L34" s="775">
        <f t="shared" si="2"/>
        <v>0</v>
      </c>
      <c r="M34" s="491">
        <f t="shared" si="3"/>
        <v>1</v>
      </c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</row>
    <row r="35" spans="1:118" s="98" customFormat="1" ht="22.9" customHeight="1" x14ac:dyDescent="0.25">
      <c r="A35" s="778" t="s">
        <v>51</v>
      </c>
      <c r="B35" s="233">
        <v>0</v>
      </c>
      <c r="C35" s="497">
        <v>0</v>
      </c>
      <c r="D35" s="1526">
        <f t="shared" si="8"/>
        <v>0</v>
      </c>
      <c r="E35" s="2453">
        <v>0</v>
      </c>
      <c r="F35" s="812">
        <v>0</v>
      </c>
      <c r="G35" s="501">
        <v>0</v>
      </c>
      <c r="H35" s="814">
        <v>0</v>
      </c>
      <c r="I35" s="813">
        <v>0</v>
      </c>
      <c r="J35" s="501">
        <f t="shared" si="10"/>
        <v>0</v>
      </c>
      <c r="K35" s="775">
        <f t="shared" si="2"/>
        <v>0</v>
      </c>
      <c r="L35" s="775">
        <f t="shared" si="2"/>
        <v>0</v>
      </c>
      <c r="M35" s="491">
        <f t="shared" si="3"/>
        <v>0</v>
      </c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  <c r="DL35" s="99"/>
      <c r="DM35" s="99"/>
      <c r="DN35" s="99"/>
    </row>
    <row r="36" spans="1:118" s="98" customFormat="1" ht="18.600000000000001" customHeight="1" thickBot="1" x14ac:dyDescent="0.3">
      <c r="A36" s="802" t="s">
        <v>52</v>
      </c>
      <c r="B36" s="296">
        <v>0</v>
      </c>
      <c r="C36" s="786">
        <v>0</v>
      </c>
      <c r="D36" s="2470">
        <f t="shared" si="8"/>
        <v>0</v>
      </c>
      <c r="E36" s="2454">
        <v>0</v>
      </c>
      <c r="F36" s="816">
        <v>0</v>
      </c>
      <c r="G36" s="817">
        <v>0</v>
      </c>
      <c r="H36" s="818">
        <v>0</v>
      </c>
      <c r="I36" s="2455">
        <v>0</v>
      </c>
      <c r="J36" s="817">
        <v>0</v>
      </c>
      <c r="K36" s="779">
        <f>E36+B36+H36</f>
        <v>0</v>
      </c>
      <c r="L36" s="779">
        <f>F36+C36+I36</f>
        <v>0</v>
      </c>
      <c r="M36" s="781">
        <f>K36+L36</f>
        <v>0</v>
      </c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</row>
    <row r="37" spans="1:118" s="98" customFormat="1" ht="19.5" customHeight="1" thickBot="1" x14ac:dyDescent="0.3">
      <c r="A37" s="2371" t="s">
        <v>57</v>
      </c>
      <c r="B37" s="1535">
        <f t="shared" ref="B37:J37" si="11">SUM(B29:B36)</f>
        <v>1</v>
      </c>
      <c r="C37" s="1535">
        <f t="shared" si="11"/>
        <v>1</v>
      </c>
      <c r="D37" s="235">
        <f t="shared" si="11"/>
        <v>2</v>
      </c>
      <c r="E37" s="1535">
        <f t="shared" si="11"/>
        <v>1</v>
      </c>
      <c r="F37" s="1535">
        <f t="shared" si="11"/>
        <v>0</v>
      </c>
      <c r="G37" s="235">
        <f t="shared" si="11"/>
        <v>1</v>
      </c>
      <c r="H37" s="2456">
        <f t="shared" si="11"/>
        <v>2</v>
      </c>
      <c r="I37" s="2457">
        <f t="shared" si="11"/>
        <v>0</v>
      </c>
      <c r="J37" s="235">
        <f t="shared" si="11"/>
        <v>2</v>
      </c>
      <c r="K37" s="1535">
        <f t="shared" si="2"/>
        <v>4</v>
      </c>
      <c r="L37" s="1535">
        <f t="shared" si="2"/>
        <v>1</v>
      </c>
      <c r="M37" s="234">
        <f t="shared" si="3"/>
        <v>5</v>
      </c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</row>
    <row r="38" spans="1:118" s="98" customFormat="1" ht="16.5" thickBot="1" x14ac:dyDescent="0.3">
      <c r="A38" s="2458" t="s">
        <v>58</v>
      </c>
      <c r="B38" s="1535">
        <f>B27</f>
        <v>93</v>
      </c>
      <c r="C38" s="1535">
        <f>C27</f>
        <v>23</v>
      </c>
      <c r="D38" s="235">
        <f t="shared" ref="D38:J38" si="12">D27</f>
        <v>116</v>
      </c>
      <c r="E38" s="1535">
        <f>E27</f>
        <v>95</v>
      </c>
      <c r="F38" s="303">
        <f t="shared" si="12"/>
        <v>22</v>
      </c>
      <c r="G38" s="235">
        <f>G27</f>
        <v>117</v>
      </c>
      <c r="H38" s="2456">
        <f>H27</f>
        <v>92</v>
      </c>
      <c r="I38" s="236">
        <f>I27</f>
        <v>23</v>
      </c>
      <c r="J38" s="235">
        <f t="shared" si="12"/>
        <v>115</v>
      </c>
      <c r="K38" s="1535">
        <f t="shared" si="2"/>
        <v>280</v>
      </c>
      <c r="L38" s="1535">
        <f t="shared" si="2"/>
        <v>68</v>
      </c>
      <c r="M38" s="234">
        <f t="shared" si="3"/>
        <v>348</v>
      </c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</row>
    <row r="39" spans="1:118" s="98" customFormat="1" ht="16.5" thickBot="1" x14ac:dyDescent="0.3">
      <c r="A39" s="2381" t="s">
        <v>57</v>
      </c>
      <c r="B39" s="787">
        <f>B37</f>
        <v>1</v>
      </c>
      <c r="C39" s="787">
        <f>C37</f>
        <v>1</v>
      </c>
      <c r="D39" s="304">
        <f t="shared" ref="D39:J39" si="13">D37</f>
        <v>2</v>
      </c>
      <c r="E39" s="787">
        <f t="shared" si="13"/>
        <v>1</v>
      </c>
      <c r="F39" s="440">
        <f t="shared" si="13"/>
        <v>0</v>
      </c>
      <c r="G39" s="304">
        <f>G37</f>
        <v>1</v>
      </c>
      <c r="H39" s="305">
        <f>H37</f>
        <v>2</v>
      </c>
      <c r="I39" s="305">
        <f>I37</f>
        <v>0</v>
      </c>
      <c r="J39" s="304">
        <f t="shared" si="13"/>
        <v>2</v>
      </c>
      <c r="K39" s="237">
        <f t="shared" si="2"/>
        <v>4</v>
      </c>
      <c r="L39" s="1535">
        <f t="shared" si="2"/>
        <v>1</v>
      </c>
      <c r="M39" s="234">
        <f t="shared" si="3"/>
        <v>5</v>
      </c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</row>
    <row r="40" spans="1:118" s="98" customFormat="1" ht="23.25" customHeight="1" thickBot="1" x14ac:dyDescent="0.3">
      <c r="A40" s="2459" t="s">
        <v>59</v>
      </c>
      <c r="B40" s="2463">
        <f>B39+B38</f>
        <v>94</v>
      </c>
      <c r="C40" s="2463">
        <f>C39+C38</f>
        <v>24</v>
      </c>
      <c r="D40" s="2462">
        <f t="shared" ref="D40:J40" si="14">D39+D38</f>
        <v>118</v>
      </c>
      <c r="E40" s="2463">
        <f t="shared" si="14"/>
        <v>96</v>
      </c>
      <c r="F40" s="2464">
        <f t="shared" si="14"/>
        <v>22</v>
      </c>
      <c r="G40" s="2462">
        <f t="shared" si="14"/>
        <v>118</v>
      </c>
      <c r="H40" s="2465">
        <f t="shared" si="14"/>
        <v>94</v>
      </c>
      <c r="I40" s="2465">
        <f t="shared" si="14"/>
        <v>23</v>
      </c>
      <c r="J40" s="2462">
        <f t="shared" si="14"/>
        <v>117</v>
      </c>
      <c r="K40" s="2460">
        <f>E40+B40+H40</f>
        <v>284</v>
      </c>
      <c r="L40" s="2461">
        <f>F40+C40+I40</f>
        <v>69</v>
      </c>
      <c r="M40" s="2462">
        <f>K40+L40</f>
        <v>353</v>
      </c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</row>
    <row r="41" spans="1:118" s="98" customFormat="1" ht="15.75" x14ac:dyDescent="0.25">
      <c r="B41" s="1758"/>
      <c r="C41" s="1758"/>
      <c r="D41" s="1758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</row>
    <row r="42" spans="1:118" s="98" customFormat="1" ht="15.75" x14ac:dyDescent="0.25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</row>
    <row r="43" spans="1:118" s="98" customFormat="1" ht="15.75" x14ac:dyDescent="0.25">
      <c r="A43" s="3530"/>
      <c r="B43" s="3530"/>
      <c r="C43" s="3530"/>
      <c r="D43" s="3530"/>
      <c r="E43" s="3530"/>
      <c r="F43" s="3530"/>
      <c r="G43" s="3530"/>
      <c r="H43" s="3530"/>
      <c r="I43" s="3530"/>
      <c r="J43" s="3530"/>
      <c r="K43" s="3530"/>
      <c r="L43" s="3530"/>
      <c r="M43" s="3530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</row>
    <row r="44" spans="1:118" s="98" customFormat="1" ht="15.75" x14ac:dyDescent="0.25">
      <c r="B44" s="1758"/>
      <c r="C44" s="1758"/>
      <c r="D44" s="1758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  <c r="AP44" s="99"/>
      <c r="AQ44" s="99"/>
      <c r="AR44" s="99"/>
      <c r="AS44" s="99"/>
      <c r="AT44" s="99"/>
      <c r="AU44" s="99"/>
      <c r="AV44" s="99"/>
      <c r="AW44" s="99"/>
      <c r="AX44" s="99"/>
      <c r="AY44" s="99"/>
      <c r="AZ44" s="99"/>
      <c r="BA44" s="99"/>
      <c r="BB44" s="99"/>
      <c r="BC44" s="99"/>
      <c r="BD44" s="99"/>
      <c r="BE44" s="99"/>
      <c r="BF44" s="99"/>
      <c r="BG44" s="99"/>
      <c r="BH44" s="99"/>
      <c r="BI44" s="99"/>
      <c r="BJ44" s="99"/>
      <c r="BK44" s="99"/>
      <c r="BL44" s="99"/>
      <c r="BM44" s="99"/>
      <c r="BN44" s="99"/>
      <c r="BO44" s="99"/>
      <c r="BP44" s="99"/>
      <c r="BQ44" s="99"/>
      <c r="BR44" s="99"/>
      <c r="BS44" s="99"/>
      <c r="BT44" s="99"/>
      <c r="BU44" s="99"/>
      <c r="BV44" s="99"/>
      <c r="BW44" s="99"/>
      <c r="BX44" s="99"/>
      <c r="BY44" s="99"/>
      <c r="BZ44" s="99"/>
      <c r="CA44" s="99"/>
      <c r="CB44" s="99"/>
      <c r="CC44" s="99"/>
      <c r="CD44" s="99"/>
      <c r="CE44" s="99"/>
      <c r="CF44" s="99"/>
      <c r="CG44" s="99"/>
      <c r="CH44" s="99"/>
      <c r="CI44" s="99"/>
      <c r="CJ44" s="99"/>
      <c r="CK44" s="99"/>
      <c r="CL44" s="99"/>
      <c r="CM44" s="99"/>
      <c r="CN44" s="99"/>
      <c r="CO44" s="99"/>
      <c r="CP44" s="99"/>
      <c r="CQ44" s="99"/>
      <c r="CR44" s="99"/>
      <c r="CS44" s="99"/>
      <c r="CT44" s="99"/>
      <c r="CU44" s="99"/>
      <c r="CV44" s="99"/>
      <c r="CW44" s="99"/>
      <c r="CX44" s="99"/>
      <c r="CY44" s="99"/>
      <c r="CZ44" s="99"/>
      <c r="DA44" s="99"/>
      <c r="DB44" s="99"/>
      <c r="DC44" s="99"/>
      <c r="DD44" s="99"/>
      <c r="DE44" s="99"/>
      <c r="DF44" s="99"/>
      <c r="DG44" s="99"/>
      <c r="DH44" s="99"/>
      <c r="DI44" s="99"/>
      <c r="DJ44" s="99"/>
      <c r="DK44" s="99"/>
      <c r="DL44" s="99"/>
      <c r="DM44" s="99"/>
      <c r="DN44" s="9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D39"/>
  <sheetViews>
    <sheetView topLeftCell="A13" zoomScale="50" zoomScaleNormal="50" workbookViewId="0">
      <selection activeCell="U28" sqref="U28"/>
    </sheetView>
  </sheetViews>
  <sheetFormatPr defaultRowHeight="25.5" x14ac:dyDescent="0.35"/>
  <cols>
    <col min="1" max="1" width="106.5703125" style="354" bestFit="1" customWidth="1"/>
    <col min="2" max="2" width="15.5703125" style="354" customWidth="1"/>
    <col min="3" max="3" width="14.42578125" style="354" customWidth="1"/>
    <col min="4" max="4" width="13.28515625" style="354" customWidth="1"/>
    <col min="5" max="5" width="15" style="354" customWidth="1"/>
    <col min="6" max="6" width="14.42578125" style="354" customWidth="1"/>
    <col min="7" max="7" width="13.7109375" style="354" customWidth="1"/>
    <col min="8" max="8" width="15.140625" style="354" customWidth="1"/>
    <col min="9" max="10" width="12.28515625" style="354" customWidth="1"/>
    <col min="11" max="11" width="15.140625" style="354" customWidth="1"/>
    <col min="12" max="12" width="12" style="354" customWidth="1"/>
    <col min="13" max="13" width="13.28515625" style="354" customWidth="1"/>
    <col min="14" max="14" width="16" style="354" customWidth="1"/>
    <col min="15" max="15" width="13.85546875" style="354" customWidth="1"/>
    <col min="16" max="16" width="14" style="354" customWidth="1"/>
    <col min="17" max="18" width="10.7109375" style="354" customWidth="1"/>
    <col min="19" max="19" width="9.140625" style="354"/>
    <col min="20" max="20" width="12.85546875" style="354" customWidth="1"/>
    <col min="21" max="21" width="23.42578125" style="354" customWidth="1"/>
    <col min="22" max="23" width="9.140625" style="354"/>
    <col min="24" max="24" width="10.5703125" style="354" bestFit="1" customWidth="1"/>
    <col min="25" max="25" width="11.28515625" style="354" customWidth="1"/>
    <col min="26" max="16384" width="9.140625" style="354"/>
  </cols>
  <sheetData>
    <row r="1" spans="1:82" ht="25.5" customHeight="1" x14ac:dyDescent="0.35">
      <c r="A1" s="3416" t="s">
        <v>80</v>
      </c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6"/>
      <c r="R1" s="346"/>
      <c r="S1" s="346"/>
      <c r="T1" s="346"/>
    </row>
    <row r="2" spans="1:82" ht="26.25" customHeight="1" x14ac:dyDescent="0.35">
      <c r="A2" s="3430" t="s">
        <v>81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82" ht="37.5" customHeight="1" x14ac:dyDescent="0.35">
      <c r="A3" s="3553" t="s">
        <v>329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3553"/>
      <c r="O3" s="3553"/>
      <c r="P3" s="3553"/>
      <c r="Q3" s="2534"/>
      <c r="R3" s="2534"/>
    </row>
    <row r="4" spans="1:82" ht="33" customHeight="1" x14ac:dyDescent="0.35">
      <c r="A4" s="3399" t="s">
        <v>378</v>
      </c>
      <c r="B4" s="3399"/>
      <c r="C4" s="3399"/>
      <c r="D4" s="3399"/>
      <c r="E4" s="3399"/>
      <c r="F4" s="3399"/>
      <c r="G4" s="3399"/>
      <c r="H4" s="3399"/>
      <c r="I4" s="3399"/>
      <c r="J4" s="3399"/>
      <c r="K4" s="3399"/>
      <c r="L4" s="3399"/>
      <c r="M4" s="3399"/>
      <c r="N4" s="3399"/>
      <c r="O4" s="3399"/>
      <c r="P4" s="3399"/>
      <c r="Q4" s="2534"/>
      <c r="R4" s="2534"/>
    </row>
    <row r="5" spans="1:82" ht="33" customHeight="1" thickBot="1" x14ac:dyDescent="0.4">
      <c r="A5" s="345"/>
    </row>
    <row r="6" spans="1:82" ht="33" customHeight="1" x14ac:dyDescent="0.35">
      <c r="A6" s="3555" t="s">
        <v>9</v>
      </c>
      <c r="B6" s="3557" t="s">
        <v>0</v>
      </c>
      <c r="C6" s="3558"/>
      <c r="D6" s="3420"/>
      <c r="E6" s="3557" t="s">
        <v>1</v>
      </c>
      <c r="F6" s="3558"/>
      <c r="G6" s="3420"/>
      <c r="H6" s="3557" t="s">
        <v>2</v>
      </c>
      <c r="I6" s="3558"/>
      <c r="J6" s="3420"/>
      <c r="K6" s="3557" t="s">
        <v>3</v>
      </c>
      <c r="L6" s="3558"/>
      <c r="M6" s="3420"/>
      <c r="N6" s="3561" t="s">
        <v>6</v>
      </c>
      <c r="O6" s="3562"/>
      <c r="P6" s="3412"/>
      <c r="Q6" s="347"/>
      <c r="R6" s="347"/>
    </row>
    <row r="7" spans="1:82" ht="9" customHeight="1" thickBot="1" x14ac:dyDescent="0.4">
      <c r="A7" s="3393"/>
      <c r="B7" s="3421"/>
      <c r="C7" s="3559"/>
      <c r="D7" s="3560"/>
      <c r="E7" s="3424"/>
      <c r="F7" s="3425"/>
      <c r="G7" s="3426"/>
      <c r="H7" s="3424"/>
      <c r="I7" s="3425"/>
      <c r="J7" s="3426"/>
      <c r="K7" s="3421"/>
      <c r="L7" s="3559"/>
      <c r="M7" s="3560"/>
      <c r="N7" s="3413"/>
      <c r="O7" s="3563"/>
      <c r="P7" s="3564"/>
      <c r="Q7" s="347"/>
      <c r="R7" s="347"/>
    </row>
    <row r="8" spans="1:82" ht="84" customHeight="1" thickBot="1" x14ac:dyDescent="0.4">
      <c r="A8" s="3556"/>
      <c r="B8" s="2555" t="s">
        <v>26</v>
      </c>
      <c r="C8" s="2556" t="s">
        <v>27</v>
      </c>
      <c r="D8" s="3183" t="s">
        <v>4</v>
      </c>
      <c r="E8" s="2555" t="s">
        <v>26</v>
      </c>
      <c r="F8" s="2556" t="s">
        <v>27</v>
      </c>
      <c r="G8" s="3183" t="s">
        <v>4</v>
      </c>
      <c r="H8" s="2555" t="s">
        <v>26</v>
      </c>
      <c r="I8" s="2556" t="s">
        <v>27</v>
      </c>
      <c r="J8" s="3183" t="s">
        <v>4</v>
      </c>
      <c r="K8" s="2555" t="s">
        <v>26</v>
      </c>
      <c r="L8" s="2556" t="s">
        <v>27</v>
      </c>
      <c r="M8" s="3183" t="s">
        <v>4</v>
      </c>
      <c r="N8" s="2555" t="s">
        <v>26</v>
      </c>
      <c r="O8" s="2556" t="s">
        <v>27</v>
      </c>
      <c r="P8" s="2557" t="s">
        <v>4</v>
      </c>
      <c r="Q8" s="347"/>
      <c r="R8" s="347"/>
    </row>
    <row r="9" spans="1:82" ht="29.25" customHeight="1" x14ac:dyDescent="0.35">
      <c r="A9" s="3184" t="s">
        <v>22</v>
      </c>
      <c r="B9" s="3298"/>
      <c r="C9" s="3299"/>
      <c r="D9" s="3300"/>
      <c r="E9" s="3298"/>
      <c r="F9" s="3299"/>
      <c r="G9" s="3300"/>
      <c r="H9" s="3298"/>
      <c r="I9" s="3299"/>
      <c r="J9" s="3300"/>
      <c r="K9" s="3298"/>
      <c r="L9" s="3299"/>
      <c r="M9" s="3300"/>
      <c r="N9" s="3301"/>
      <c r="O9" s="3302"/>
      <c r="P9" s="3303"/>
      <c r="Q9" s="347"/>
      <c r="R9" s="347"/>
    </row>
    <row r="10" spans="1:82" ht="26.25" x14ac:dyDescent="0.35">
      <c r="A10" s="608" t="s">
        <v>292</v>
      </c>
      <c r="B10" s="955">
        <f>B19+B27</f>
        <v>100</v>
      </c>
      <c r="C10" s="590">
        <f>C19+C27</f>
        <v>14</v>
      </c>
      <c r="D10" s="956">
        <f>B10+C10</f>
        <v>114</v>
      </c>
      <c r="E10" s="955">
        <f>E19+E27</f>
        <v>91</v>
      </c>
      <c r="F10" s="590">
        <f>F19+F27</f>
        <v>27</v>
      </c>
      <c r="G10" s="956">
        <f>E10+F10</f>
        <v>118</v>
      </c>
      <c r="H10" s="955">
        <f>H19+H27</f>
        <v>100</v>
      </c>
      <c r="I10" s="590">
        <f>I19+I27</f>
        <v>36</v>
      </c>
      <c r="J10" s="956">
        <f>H10+I10</f>
        <v>136</v>
      </c>
      <c r="K10" s="955">
        <f>K19+K27</f>
        <v>132</v>
      </c>
      <c r="L10" s="590">
        <f>L19+L27</f>
        <v>3</v>
      </c>
      <c r="M10" s="956">
        <f>K10+L10</f>
        <v>135</v>
      </c>
      <c r="N10" s="598">
        <f>SUM(B10+E10+H10+K10)</f>
        <v>423</v>
      </c>
      <c r="O10" s="599">
        <f>SUM(C10+F10+I10+L10)</f>
        <v>80</v>
      </c>
      <c r="P10" s="959">
        <f>SUM(N10:O10)</f>
        <v>503</v>
      </c>
      <c r="Q10" s="347"/>
      <c r="R10" s="347"/>
    </row>
    <row r="11" spans="1:82" ht="26.25" x14ac:dyDescent="0.35">
      <c r="A11" s="608" t="s">
        <v>71</v>
      </c>
      <c r="B11" s="955">
        <f t="shared" ref="B11:C15" si="0">B20+B28</f>
        <v>51</v>
      </c>
      <c r="C11" s="590">
        <f t="shared" si="0"/>
        <v>2</v>
      </c>
      <c r="D11" s="956">
        <f t="shared" ref="D11:D15" si="1">B11+C11</f>
        <v>53</v>
      </c>
      <c r="E11" s="955">
        <f t="shared" ref="E11:F15" si="2">E20+E28</f>
        <v>46</v>
      </c>
      <c r="F11" s="590">
        <f t="shared" si="2"/>
        <v>15</v>
      </c>
      <c r="G11" s="956">
        <f t="shared" ref="G11:G15" si="3">E11+F11</f>
        <v>61</v>
      </c>
      <c r="H11" s="955">
        <f t="shared" ref="H11:I15" si="4">H20+H28</f>
        <v>48</v>
      </c>
      <c r="I11" s="590">
        <f t="shared" si="4"/>
        <v>8</v>
      </c>
      <c r="J11" s="956">
        <f t="shared" ref="J11:J15" si="5">H11+I11</f>
        <v>56</v>
      </c>
      <c r="K11" s="955">
        <f t="shared" ref="K11:L15" si="6">K20+K28</f>
        <v>57</v>
      </c>
      <c r="L11" s="590">
        <f t="shared" si="6"/>
        <v>4</v>
      </c>
      <c r="M11" s="956">
        <f t="shared" ref="M11:M15" si="7">K11+L11</f>
        <v>61</v>
      </c>
      <c r="N11" s="598">
        <f t="shared" ref="N11:O15" si="8">SUM(B11+E11+H11+K11)</f>
        <v>202</v>
      </c>
      <c r="O11" s="599">
        <f t="shared" si="8"/>
        <v>29</v>
      </c>
      <c r="P11" s="959">
        <f t="shared" ref="P11:P15" si="9">SUM(N11:O11)</f>
        <v>231</v>
      </c>
      <c r="Q11" s="347"/>
      <c r="R11" s="347"/>
    </row>
    <row r="12" spans="1:82" ht="26.25" x14ac:dyDescent="0.35">
      <c r="A12" s="2558" t="s">
        <v>294</v>
      </c>
      <c r="B12" s="955">
        <f t="shared" si="0"/>
        <v>35</v>
      </c>
      <c r="C12" s="590">
        <f t="shared" si="0"/>
        <v>0</v>
      </c>
      <c r="D12" s="956">
        <f t="shared" si="1"/>
        <v>35</v>
      </c>
      <c r="E12" s="955">
        <f t="shared" si="2"/>
        <v>28</v>
      </c>
      <c r="F12" s="590">
        <f t="shared" si="2"/>
        <v>10</v>
      </c>
      <c r="G12" s="956">
        <f t="shared" si="3"/>
        <v>38</v>
      </c>
      <c r="H12" s="955">
        <f t="shared" si="4"/>
        <v>30</v>
      </c>
      <c r="I12" s="590">
        <f t="shared" si="4"/>
        <v>5</v>
      </c>
      <c r="J12" s="956">
        <f t="shared" si="5"/>
        <v>35</v>
      </c>
      <c r="K12" s="955">
        <f t="shared" si="6"/>
        <v>22</v>
      </c>
      <c r="L12" s="590">
        <f t="shared" si="6"/>
        <v>6</v>
      </c>
      <c r="M12" s="956">
        <f t="shared" si="7"/>
        <v>28</v>
      </c>
      <c r="N12" s="598">
        <f t="shared" si="8"/>
        <v>115</v>
      </c>
      <c r="O12" s="599">
        <f t="shared" si="8"/>
        <v>21</v>
      </c>
      <c r="P12" s="959">
        <f t="shared" si="9"/>
        <v>136</v>
      </c>
      <c r="Q12" s="347"/>
      <c r="R12" s="347"/>
    </row>
    <row r="13" spans="1:82" ht="26.25" x14ac:dyDescent="0.35">
      <c r="A13" s="3304" t="s">
        <v>98</v>
      </c>
      <c r="B13" s="955">
        <f t="shared" si="0"/>
        <v>40</v>
      </c>
      <c r="C13" s="590">
        <f t="shared" si="0"/>
        <v>5</v>
      </c>
      <c r="D13" s="956">
        <f t="shared" si="1"/>
        <v>45</v>
      </c>
      <c r="E13" s="955">
        <f t="shared" si="2"/>
        <v>38</v>
      </c>
      <c r="F13" s="590">
        <f t="shared" si="2"/>
        <v>22</v>
      </c>
      <c r="G13" s="956">
        <f t="shared" si="3"/>
        <v>60</v>
      </c>
      <c r="H13" s="955">
        <f t="shared" si="4"/>
        <v>29</v>
      </c>
      <c r="I13" s="590">
        <f t="shared" si="4"/>
        <v>17</v>
      </c>
      <c r="J13" s="956">
        <f t="shared" si="5"/>
        <v>46</v>
      </c>
      <c r="K13" s="955">
        <f t="shared" si="6"/>
        <v>38</v>
      </c>
      <c r="L13" s="590">
        <f t="shared" si="6"/>
        <v>21</v>
      </c>
      <c r="M13" s="956">
        <f t="shared" si="7"/>
        <v>59</v>
      </c>
      <c r="N13" s="598">
        <f t="shared" si="8"/>
        <v>145</v>
      </c>
      <c r="O13" s="599">
        <f t="shared" si="8"/>
        <v>65</v>
      </c>
      <c r="P13" s="959">
        <f t="shared" si="9"/>
        <v>210</v>
      </c>
      <c r="Q13" s="347"/>
      <c r="R13" s="347"/>
    </row>
    <row r="14" spans="1:82" ht="26.25" x14ac:dyDescent="0.35">
      <c r="A14" s="608" t="s">
        <v>293</v>
      </c>
      <c r="B14" s="955">
        <f t="shared" si="0"/>
        <v>25</v>
      </c>
      <c r="C14" s="590">
        <f t="shared" si="0"/>
        <v>7</v>
      </c>
      <c r="D14" s="956">
        <f t="shared" si="1"/>
        <v>32</v>
      </c>
      <c r="E14" s="955">
        <f t="shared" si="2"/>
        <v>20</v>
      </c>
      <c r="F14" s="590">
        <f t="shared" si="2"/>
        <v>4</v>
      </c>
      <c r="G14" s="956">
        <f t="shared" si="3"/>
        <v>24</v>
      </c>
      <c r="H14" s="955">
        <f t="shared" si="4"/>
        <v>21</v>
      </c>
      <c r="I14" s="590">
        <f t="shared" si="4"/>
        <v>1</v>
      </c>
      <c r="J14" s="956">
        <f t="shared" si="5"/>
        <v>22</v>
      </c>
      <c r="K14" s="955">
        <f t="shared" si="6"/>
        <v>32</v>
      </c>
      <c r="L14" s="590">
        <f t="shared" si="6"/>
        <v>2</v>
      </c>
      <c r="M14" s="956">
        <f t="shared" si="7"/>
        <v>34</v>
      </c>
      <c r="N14" s="598">
        <f t="shared" si="8"/>
        <v>98</v>
      </c>
      <c r="O14" s="599">
        <f t="shared" si="8"/>
        <v>14</v>
      </c>
      <c r="P14" s="959">
        <f t="shared" si="9"/>
        <v>112</v>
      </c>
      <c r="Q14" s="347"/>
      <c r="R14" s="347"/>
    </row>
    <row r="15" spans="1:82" s="3305" customFormat="1" ht="26.25" x14ac:dyDescent="0.35">
      <c r="A15" s="2558" t="s">
        <v>295</v>
      </c>
      <c r="B15" s="955">
        <f t="shared" si="0"/>
        <v>30</v>
      </c>
      <c r="C15" s="590">
        <f t="shared" si="0"/>
        <v>2</v>
      </c>
      <c r="D15" s="956">
        <f t="shared" si="1"/>
        <v>32</v>
      </c>
      <c r="E15" s="955">
        <f t="shared" si="2"/>
        <v>25</v>
      </c>
      <c r="F15" s="590">
        <f t="shared" si="2"/>
        <v>11</v>
      </c>
      <c r="G15" s="956">
        <f t="shared" si="3"/>
        <v>36</v>
      </c>
      <c r="H15" s="955">
        <f t="shared" si="4"/>
        <v>29</v>
      </c>
      <c r="I15" s="590">
        <f t="shared" si="4"/>
        <v>4</v>
      </c>
      <c r="J15" s="956">
        <f t="shared" si="5"/>
        <v>33</v>
      </c>
      <c r="K15" s="955">
        <f t="shared" si="6"/>
        <v>31</v>
      </c>
      <c r="L15" s="590">
        <f t="shared" si="6"/>
        <v>0</v>
      </c>
      <c r="M15" s="956">
        <f t="shared" si="7"/>
        <v>31</v>
      </c>
      <c r="N15" s="598">
        <f t="shared" si="8"/>
        <v>115</v>
      </c>
      <c r="O15" s="599">
        <f t="shared" si="8"/>
        <v>17</v>
      </c>
      <c r="P15" s="959">
        <f t="shared" si="9"/>
        <v>132</v>
      </c>
      <c r="Q15" s="144"/>
      <c r="R15" s="144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/>
      <c r="BN15" s="137"/>
      <c r="BO15" s="137"/>
      <c r="BP15" s="137"/>
      <c r="BQ15" s="137"/>
      <c r="BR15" s="137"/>
      <c r="BS15" s="137"/>
      <c r="BT15" s="137"/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</row>
    <row r="16" spans="1:82" ht="27" thickBot="1" x14ac:dyDescent="0.4">
      <c r="A16" s="2559" t="s">
        <v>12</v>
      </c>
      <c r="B16" s="2560">
        <f>SUM(B10:B15)</f>
        <v>281</v>
      </c>
      <c r="C16" s="2561">
        <f>SUM(C10:C15)</f>
        <v>30</v>
      </c>
      <c r="D16" s="2562">
        <f t="shared" ref="D16:M16" si="10">SUM(D10:D15)</f>
        <v>311</v>
      </c>
      <c r="E16" s="2560">
        <f t="shared" si="10"/>
        <v>248</v>
      </c>
      <c r="F16" s="2561">
        <f t="shared" si="10"/>
        <v>89</v>
      </c>
      <c r="G16" s="2562">
        <f t="shared" si="10"/>
        <v>337</v>
      </c>
      <c r="H16" s="2560">
        <f t="shared" si="10"/>
        <v>257</v>
      </c>
      <c r="I16" s="2561">
        <f t="shared" si="10"/>
        <v>71</v>
      </c>
      <c r="J16" s="2562">
        <f t="shared" si="10"/>
        <v>328</v>
      </c>
      <c r="K16" s="2560">
        <f t="shared" si="10"/>
        <v>312</v>
      </c>
      <c r="L16" s="2561">
        <f t="shared" si="10"/>
        <v>36</v>
      </c>
      <c r="M16" s="2562">
        <f t="shared" si="10"/>
        <v>348</v>
      </c>
      <c r="N16" s="3306">
        <f>SUM(N10:N15)</f>
        <v>1098</v>
      </c>
      <c r="O16" s="2561">
        <f t="shared" ref="O16" si="11">SUM(O10:O15)</f>
        <v>226</v>
      </c>
      <c r="P16" s="2562">
        <f>SUM(P10:P15)</f>
        <v>1324</v>
      </c>
      <c r="Q16" s="144"/>
      <c r="R16" s="144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37"/>
      <c r="AW16" s="137"/>
      <c r="AX16" s="137"/>
      <c r="AY16" s="137"/>
      <c r="AZ16" s="137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</row>
    <row r="17" spans="1:82" ht="26.25" x14ac:dyDescent="0.35">
      <c r="A17" s="3191" t="s">
        <v>23</v>
      </c>
      <c r="B17" s="3307"/>
      <c r="C17" s="3308"/>
      <c r="D17" s="3309"/>
      <c r="E17" s="3307"/>
      <c r="F17" s="3308"/>
      <c r="G17" s="3309"/>
      <c r="H17" s="3307"/>
      <c r="I17" s="3308"/>
      <c r="J17" s="3309"/>
      <c r="K17" s="3307"/>
      <c r="L17" s="3308"/>
      <c r="M17" s="3309"/>
      <c r="N17" s="3301"/>
      <c r="O17" s="3302"/>
      <c r="P17" s="3303"/>
      <c r="Q17" s="96"/>
      <c r="R17" s="96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  <c r="AV17" s="137"/>
      <c r="AW17" s="137"/>
      <c r="AX17" s="137"/>
      <c r="AY17" s="137"/>
      <c r="AZ17" s="137"/>
      <c r="BA17" s="137"/>
      <c r="BB17" s="137"/>
      <c r="BC17" s="137"/>
      <c r="BD17" s="137"/>
      <c r="BE17" s="137"/>
      <c r="BF17" s="137"/>
      <c r="BG17" s="137"/>
      <c r="BH17" s="137"/>
      <c r="BI17" s="137"/>
      <c r="BJ17" s="137"/>
      <c r="BK17" s="137"/>
      <c r="BL17" s="137"/>
      <c r="BM17" s="137"/>
      <c r="BN17" s="137"/>
      <c r="BO17" s="137"/>
      <c r="BP17" s="137"/>
      <c r="BQ17" s="137"/>
      <c r="BR17" s="137"/>
      <c r="BS17" s="137"/>
      <c r="BT17" s="137"/>
      <c r="BU17" s="137"/>
      <c r="BV17" s="137"/>
      <c r="BW17" s="137"/>
      <c r="BX17" s="137"/>
      <c r="BY17" s="137"/>
      <c r="BZ17" s="137"/>
      <c r="CA17" s="137"/>
      <c r="CB17" s="137"/>
      <c r="CC17" s="137"/>
      <c r="CD17" s="137"/>
    </row>
    <row r="18" spans="1:82" ht="26.25" x14ac:dyDescent="0.35">
      <c r="A18" s="2564" t="s">
        <v>11</v>
      </c>
      <c r="B18" s="3310"/>
      <c r="C18" s="2565"/>
      <c r="D18" s="2566"/>
      <c r="E18" s="3310"/>
      <c r="F18" s="2565"/>
      <c r="G18" s="2566"/>
      <c r="H18" s="3310"/>
      <c r="I18" s="2565" t="s">
        <v>7</v>
      </c>
      <c r="J18" s="2566"/>
      <c r="K18" s="3310"/>
      <c r="L18" s="2565"/>
      <c r="M18" s="2566"/>
      <c r="N18" s="3311"/>
      <c r="O18" s="2567"/>
      <c r="P18" s="2566"/>
      <c r="Q18" s="141"/>
      <c r="R18" s="141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</row>
    <row r="19" spans="1:82" ht="26.25" x14ac:dyDescent="0.35">
      <c r="A19" s="608" t="s">
        <v>292</v>
      </c>
      <c r="B19" s="955">
        <v>98</v>
      </c>
      <c r="C19" s="590">
        <v>13</v>
      </c>
      <c r="D19" s="956">
        <f>SUM(B19:C19)</f>
        <v>111</v>
      </c>
      <c r="E19" s="955">
        <f>18+25+24+22+1</f>
        <v>90</v>
      </c>
      <c r="F19" s="590">
        <f>16+11</f>
        <v>27</v>
      </c>
      <c r="G19" s="956">
        <f>SUM(E19:F19)</f>
        <v>117</v>
      </c>
      <c r="H19" s="955">
        <f>41+12+16+15+13</f>
        <v>97</v>
      </c>
      <c r="I19" s="590">
        <f>15+7+11</f>
        <v>33</v>
      </c>
      <c r="J19" s="956">
        <f>SUM(H19:I19)</f>
        <v>130</v>
      </c>
      <c r="K19" s="955">
        <f>26+29+21+25+24</f>
        <v>125</v>
      </c>
      <c r="L19" s="590">
        <v>2</v>
      </c>
      <c r="M19" s="956">
        <f>SUM(K19:L19)</f>
        <v>127</v>
      </c>
      <c r="N19" s="598">
        <f>SUM(B19+E19+H19+K19)</f>
        <v>410</v>
      </c>
      <c r="O19" s="599">
        <f>SUM(C19+F19+I19+L19)</f>
        <v>75</v>
      </c>
      <c r="P19" s="959">
        <f>SUM(N19:O19)</f>
        <v>485</v>
      </c>
      <c r="Q19" s="141"/>
      <c r="R19" s="141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  <c r="AV19" s="137"/>
      <c r="AW19" s="137"/>
      <c r="AX19" s="137"/>
      <c r="AY19" s="137"/>
      <c r="AZ19" s="137"/>
      <c r="BA19" s="137"/>
      <c r="BB19" s="137"/>
      <c r="BC19" s="137"/>
      <c r="BD19" s="137"/>
      <c r="BE19" s="137"/>
      <c r="BF19" s="137"/>
      <c r="BG19" s="137"/>
      <c r="BH19" s="137"/>
      <c r="BI19" s="137"/>
      <c r="BJ19" s="137"/>
      <c r="BK19" s="137"/>
      <c r="BL19" s="137"/>
      <c r="BM19" s="137"/>
      <c r="BN19" s="137"/>
      <c r="BO19" s="137"/>
      <c r="BP19" s="137"/>
      <c r="BQ19" s="137"/>
      <c r="BR19" s="137"/>
      <c r="BS19" s="137"/>
      <c r="BT19" s="137"/>
      <c r="BU19" s="137"/>
      <c r="BV19" s="137"/>
      <c r="BW19" s="137"/>
      <c r="BX19" s="137"/>
      <c r="BY19" s="137"/>
      <c r="BZ19" s="137"/>
      <c r="CA19" s="137"/>
      <c r="CB19" s="137"/>
      <c r="CC19" s="137"/>
      <c r="CD19" s="137"/>
    </row>
    <row r="20" spans="1:82" s="137" customFormat="1" ht="26.25" x14ac:dyDescent="0.35">
      <c r="A20" s="608" t="s">
        <v>71</v>
      </c>
      <c r="B20" s="955">
        <f>1+49</f>
        <v>50</v>
      </c>
      <c r="C20" s="590">
        <v>2</v>
      </c>
      <c r="D20" s="956">
        <f t="shared" ref="D20:D24" si="12">SUM(B20:C20)</f>
        <v>52</v>
      </c>
      <c r="E20" s="955">
        <f>32+11</f>
        <v>43</v>
      </c>
      <c r="F20" s="590">
        <v>15</v>
      </c>
      <c r="G20" s="956">
        <f t="shared" ref="G20:G24" si="13">SUM(E20:F20)</f>
        <v>58</v>
      </c>
      <c r="H20" s="955">
        <f>20+26</f>
        <v>46</v>
      </c>
      <c r="I20" s="590">
        <v>8</v>
      </c>
      <c r="J20" s="956">
        <f t="shared" ref="J20:J24" si="14">SUM(H20:I20)</f>
        <v>54</v>
      </c>
      <c r="K20" s="955">
        <f>36+21</f>
        <v>57</v>
      </c>
      <c r="L20" s="590">
        <v>3</v>
      </c>
      <c r="M20" s="956">
        <f t="shared" ref="M20:M24" si="15">SUM(K20:L20)</f>
        <v>60</v>
      </c>
      <c r="N20" s="598">
        <f t="shared" ref="N20:O24" si="16">SUM(B20+E20+H20+K20)</f>
        <v>196</v>
      </c>
      <c r="O20" s="599">
        <f t="shared" si="16"/>
        <v>28</v>
      </c>
      <c r="P20" s="959">
        <f t="shared" ref="P20:P24" si="17">SUM(N20:O20)</f>
        <v>224</v>
      </c>
      <c r="Q20" s="141"/>
      <c r="R20" s="141"/>
    </row>
    <row r="21" spans="1:82" ht="26.25" x14ac:dyDescent="0.35">
      <c r="A21" s="2558" t="s">
        <v>294</v>
      </c>
      <c r="B21" s="955">
        <v>35</v>
      </c>
      <c r="C21" s="590">
        <v>0</v>
      </c>
      <c r="D21" s="956">
        <f t="shared" si="12"/>
        <v>35</v>
      </c>
      <c r="E21" s="955">
        <v>28</v>
      </c>
      <c r="F21" s="590">
        <v>10</v>
      </c>
      <c r="G21" s="956">
        <f t="shared" si="13"/>
        <v>38</v>
      </c>
      <c r="H21" s="2568">
        <v>29</v>
      </c>
      <c r="I21" s="592">
        <v>5</v>
      </c>
      <c r="J21" s="956">
        <f t="shared" si="14"/>
        <v>34</v>
      </c>
      <c r="K21" s="2568">
        <v>22</v>
      </c>
      <c r="L21" s="592">
        <v>6</v>
      </c>
      <c r="M21" s="956">
        <f t="shared" si="15"/>
        <v>28</v>
      </c>
      <c r="N21" s="598">
        <f t="shared" si="16"/>
        <v>114</v>
      </c>
      <c r="O21" s="599">
        <f t="shared" si="16"/>
        <v>21</v>
      </c>
      <c r="P21" s="959">
        <f t="shared" si="17"/>
        <v>135</v>
      </c>
      <c r="Q21" s="141"/>
      <c r="R21" s="141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  <c r="BE21" s="137"/>
      <c r="BF21" s="137"/>
      <c r="BG21" s="137"/>
      <c r="BH21" s="137"/>
      <c r="BI21" s="137"/>
      <c r="BJ21" s="137"/>
      <c r="BK21" s="137"/>
      <c r="BL21" s="137"/>
      <c r="BM21" s="137"/>
      <c r="BN21" s="137"/>
      <c r="BO21" s="137"/>
      <c r="BP21" s="137"/>
      <c r="BQ21" s="137"/>
      <c r="BR21" s="137"/>
      <c r="BS21" s="137"/>
      <c r="BT21" s="137"/>
      <c r="BU21" s="137"/>
      <c r="BV21" s="137"/>
      <c r="BW21" s="137"/>
      <c r="BX21" s="137"/>
      <c r="BY21" s="137"/>
      <c r="BZ21" s="137"/>
      <c r="CA21" s="137"/>
      <c r="CB21" s="137"/>
      <c r="CC21" s="137"/>
      <c r="CD21" s="137"/>
    </row>
    <row r="22" spans="1:82" ht="26.25" x14ac:dyDescent="0.35">
      <c r="A22" s="3304" t="s">
        <v>98</v>
      </c>
      <c r="B22" s="955">
        <v>39</v>
      </c>
      <c r="C22" s="590">
        <v>5</v>
      </c>
      <c r="D22" s="956">
        <f t="shared" si="12"/>
        <v>44</v>
      </c>
      <c r="E22" s="955">
        <v>38</v>
      </c>
      <c r="F22" s="590">
        <v>22</v>
      </c>
      <c r="G22" s="956">
        <f t="shared" si="13"/>
        <v>60</v>
      </c>
      <c r="H22" s="2568">
        <v>29</v>
      </c>
      <c r="I22" s="592">
        <v>16</v>
      </c>
      <c r="J22" s="956">
        <f t="shared" si="14"/>
        <v>45</v>
      </c>
      <c r="K22" s="2568">
        <f>18+15+4</f>
        <v>37</v>
      </c>
      <c r="L22" s="592">
        <v>21</v>
      </c>
      <c r="M22" s="956">
        <f t="shared" si="15"/>
        <v>58</v>
      </c>
      <c r="N22" s="598">
        <f t="shared" si="16"/>
        <v>143</v>
      </c>
      <c r="O22" s="599">
        <f t="shared" si="16"/>
        <v>64</v>
      </c>
      <c r="P22" s="959">
        <f t="shared" si="17"/>
        <v>207</v>
      </c>
      <c r="Q22" s="141"/>
      <c r="R22" s="141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  <c r="BE22" s="137"/>
      <c r="BF22" s="137"/>
      <c r="BG22" s="137"/>
      <c r="BH22" s="137"/>
      <c r="BI22" s="137"/>
      <c r="BJ22" s="137"/>
      <c r="BK22" s="137"/>
      <c r="BL22" s="137"/>
      <c r="BM22" s="137"/>
      <c r="BN22" s="137"/>
      <c r="BO22" s="137"/>
      <c r="BP22" s="137"/>
      <c r="BQ22" s="137"/>
      <c r="BR22" s="137"/>
      <c r="BS22" s="137"/>
      <c r="BT22" s="137"/>
      <c r="BU22" s="137"/>
      <c r="BV22" s="137"/>
      <c r="BW22" s="137"/>
      <c r="BX22" s="137"/>
      <c r="BY22" s="137"/>
      <c r="BZ22" s="137"/>
      <c r="CA22" s="137"/>
      <c r="CB22" s="137"/>
      <c r="CC22" s="137"/>
      <c r="CD22" s="137"/>
    </row>
    <row r="23" spans="1:82" ht="26.25" x14ac:dyDescent="0.35">
      <c r="A23" s="608" t="s">
        <v>293</v>
      </c>
      <c r="B23" s="955">
        <v>25</v>
      </c>
      <c r="C23" s="590">
        <v>5</v>
      </c>
      <c r="D23" s="956">
        <f t="shared" si="12"/>
        <v>30</v>
      </c>
      <c r="E23" s="955">
        <v>19</v>
      </c>
      <c r="F23" s="590">
        <v>4</v>
      </c>
      <c r="G23" s="956">
        <f t="shared" si="13"/>
        <v>23</v>
      </c>
      <c r="H23" s="955">
        <v>20</v>
      </c>
      <c r="I23" s="590">
        <v>1</v>
      </c>
      <c r="J23" s="956">
        <f t="shared" si="14"/>
        <v>21</v>
      </c>
      <c r="K23" s="955">
        <f>15+17</f>
        <v>32</v>
      </c>
      <c r="L23" s="590">
        <v>1</v>
      </c>
      <c r="M23" s="956">
        <f t="shared" si="15"/>
        <v>33</v>
      </c>
      <c r="N23" s="598">
        <f t="shared" si="16"/>
        <v>96</v>
      </c>
      <c r="O23" s="599">
        <f t="shared" si="16"/>
        <v>11</v>
      </c>
      <c r="P23" s="959">
        <f t="shared" si="17"/>
        <v>107</v>
      </c>
      <c r="Q23" s="141"/>
      <c r="R23" s="141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</row>
    <row r="24" spans="1:82" s="3305" customFormat="1" ht="26.25" x14ac:dyDescent="0.35">
      <c r="A24" s="2558" t="s">
        <v>295</v>
      </c>
      <c r="B24" s="955">
        <v>30</v>
      </c>
      <c r="C24" s="590">
        <v>2</v>
      </c>
      <c r="D24" s="956">
        <f t="shared" si="12"/>
        <v>32</v>
      </c>
      <c r="E24" s="955">
        <v>25</v>
      </c>
      <c r="F24" s="590">
        <v>10</v>
      </c>
      <c r="G24" s="956">
        <f t="shared" si="13"/>
        <v>35</v>
      </c>
      <c r="H24" s="2568">
        <v>29</v>
      </c>
      <c r="I24" s="592">
        <v>4</v>
      </c>
      <c r="J24" s="956">
        <f t="shared" si="14"/>
        <v>33</v>
      </c>
      <c r="K24" s="2568">
        <v>31</v>
      </c>
      <c r="L24" s="592">
        <v>0</v>
      </c>
      <c r="M24" s="956">
        <f t="shared" si="15"/>
        <v>31</v>
      </c>
      <c r="N24" s="598">
        <f t="shared" si="16"/>
        <v>115</v>
      </c>
      <c r="O24" s="599">
        <f t="shared" si="16"/>
        <v>16</v>
      </c>
      <c r="P24" s="959">
        <f t="shared" si="17"/>
        <v>131</v>
      </c>
      <c r="Q24" s="141"/>
      <c r="R24" s="141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7"/>
      <c r="BN24" s="137"/>
      <c r="BO24" s="137"/>
      <c r="BP24" s="137"/>
      <c r="BQ24" s="137"/>
      <c r="BR24" s="137"/>
      <c r="BS24" s="137"/>
      <c r="BT24" s="137"/>
      <c r="BU24" s="137"/>
      <c r="BV24" s="137"/>
      <c r="BW24" s="137"/>
      <c r="BX24" s="137"/>
      <c r="BY24" s="137"/>
      <c r="BZ24" s="137"/>
      <c r="CA24" s="137"/>
      <c r="CB24" s="137"/>
      <c r="CC24" s="137"/>
      <c r="CD24" s="137"/>
    </row>
    <row r="25" spans="1:82" ht="26.25" thickBot="1" x14ac:dyDescent="0.4">
      <c r="A25" s="3312" t="s">
        <v>386</v>
      </c>
      <c r="B25" s="2560">
        <f t="shared" ref="B25:M25" si="18">SUM(B19:B24)</f>
        <v>277</v>
      </c>
      <c r="C25" s="2561">
        <f t="shared" si="18"/>
        <v>27</v>
      </c>
      <c r="D25" s="2562">
        <f t="shared" si="18"/>
        <v>304</v>
      </c>
      <c r="E25" s="2560">
        <f t="shared" si="18"/>
        <v>243</v>
      </c>
      <c r="F25" s="2561">
        <f t="shared" si="18"/>
        <v>88</v>
      </c>
      <c r="G25" s="2562">
        <f t="shared" si="18"/>
        <v>331</v>
      </c>
      <c r="H25" s="2560">
        <f t="shared" si="18"/>
        <v>250</v>
      </c>
      <c r="I25" s="2561">
        <f t="shared" si="18"/>
        <v>67</v>
      </c>
      <c r="J25" s="2562">
        <f t="shared" si="18"/>
        <v>317</v>
      </c>
      <c r="K25" s="2560">
        <f t="shared" si="18"/>
        <v>304</v>
      </c>
      <c r="L25" s="2561">
        <f t="shared" si="18"/>
        <v>33</v>
      </c>
      <c r="M25" s="2562">
        <f t="shared" si="18"/>
        <v>337</v>
      </c>
      <c r="N25" s="3306">
        <f>SUM(N19:N24)</f>
        <v>1074</v>
      </c>
      <c r="O25" s="2561">
        <f t="shared" ref="O25:P25" si="19">SUM(O19:O24)</f>
        <v>215</v>
      </c>
      <c r="P25" s="2562">
        <f t="shared" si="19"/>
        <v>1289</v>
      </c>
      <c r="Q25" s="141"/>
      <c r="R25" s="141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7"/>
      <c r="BN25" s="137"/>
      <c r="BO25" s="137"/>
      <c r="BP25" s="137"/>
      <c r="BQ25" s="137"/>
      <c r="BR25" s="137"/>
      <c r="BS25" s="137"/>
      <c r="BT25" s="137"/>
      <c r="BU25" s="137"/>
      <c r="BV25" s="137"/>
      <c r="BW25" s="137"/>
      <c r="BX25" s="137"/>
      <c r="BY25" s="137"/>
      <c r="BZ25" s="137"/>
      <c r="CA25" s="137"/>
      <c r="CB25" s="137"/>
      <c r="CC25" s="137"/>
      <c r="CD25" s="137"/>
    </row>
    <row r="26" spans="1:82" x14ac:dyDescent="0.35">
      <c r="A26" s="3195" t="s">
        <v>25</v>
      </c>
      <c r="B26" s="3192"/>
      <c r="C26" s="3193"/>
      <c r="D26" s="3194"/>
      <c r="E26" s="3192"/>
      <c r="F26" s="3193"/>
      <c r="G26" s="3194"/>
      <c r="H26" s="3192"/>
      <c r="I26" s="3193"/>
      <c r="J26" s="3194"/>
      <c r="K26" s="3192"/>
      <c r="L26" s="3193"/>
      <c r="M26" s="3194"/>
      <c r="N26" s="3313">
        <f t="shared" ref="N26:O26" si="20">SUM(B26+E26+H26+K26)</f>
        <v>0</v>
      </c>
      <c r="O26" s="3189">
        <f t="shared" si="20"/>
        <v>0</v>
      </c>
      <c r="P26" s="3190">
        <f t="shared" ref="P26" si="21">SUM(N26:O26)</f>
        <v>0</v>
      </c>
      <c r="Q26" s="141"/>
      <c r="R26" s="141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</row>
    <row r="27" spans="1:82" ht="26.25" x14ac:dyDescent="0.35">
      <c r="A27" s="608" t="s">
        <v>292</v>
      </c>
      <c r="B27" s="955">
        <v>2</v>
      </c>
      <c r="C27" s="590">
        <v>1</v>
      </c>
      <c r="D27" s="956">
        <f>SUM(B27:C27)</f>
        <v>3</v>
      </c>
      <c r="E27" s="955">
        <v>1</v>
      </c>
      <c r="F27" s="590">
        <v>0</v>
      </c>
      <c r="G27" s="956">
        <f>SUM(E27:F27)</f>
        <v>1</v>
      </c>
      <c r="H27" s="955">
        <v>3</v>
      </c>
      <c r="I27" s="590">
        <v>3</v>
      </c>
      <c r="J27" s="957">
        <f>SUM(H27:I27)</f>
        <v>6</v>
      </c>
      <c r="K27" s="2568">
        <v>7</v>
      </c>
      <c r="L27" s="592">
        <v>1</v>
      </c>
      <c r="M27" s="957">
        <f>SUM(K27:L27)</f>
        <v>8</v>
      </c>
      <c r="N27" s="598">
        <f>SUM(B27+E27+H27+K27)</f>
        <v>13</v>
      </c>
      <c r="O27" s="599">
        <f>SUM(C27+F27+I27+L27)</f>
        <v>5</v>
      </c>
      <c r="P27" s="959">
        <f>SUM(N27:O27)</f>
        <v>18</v>
      </c>
      <c r="Q27" s="145"/>
      <c r="R27" s="145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/>
      <c r="BN27" s="137"/>
      <c r="BO27" s="137"/>
      <c r="BP27" s="137"/>
      <c r="BQ27" s="137"/>
      <c r="BR27" s="137"/>
      <c r="BS27" s="137"/>
      <c r="BT27" s="137"/>
      <c r="BU27" s="137"/>
      <c r="BV27" s="137"/>
      <c r="BW27" s="137"/>
      <c r="BX27" s="137"/>
      <c r="BY27" s="137"/>
      <c r="BZ27" s="137"/>
      <c r="CA27" s="137"/>
      <c r="CB27" s="137"/>
      <c r="CC27" s="137"/>
      <c r="CD27" s="137"/>
    </row>
    <row r="28" spans="1:82" ht="26.25" x14ac:dyDescent="0.35">
      <c r="A28" s="608" t="s">
        <v>71</v>
      </c>
      <c r="B28" s="955">
        <v>1</v>
      </c>
      <c r="C28" s="590">
        <v>0</v>
      </c>
      <c r="D28" s="956">
        <f t="shared" ref="D28:D32" si="22">SUM(B28:C28)</f>
        <v>1</v>
      </c>
      <c r="E28" s="955">
        <v>3</v>
      </c>
      <c r="F28" s="590">
        <v>0</v>
      </c>
      <c r="G28" s="956">
        <f t="shared" ref="G28:G32" si="23">SUM(E28:F28)</f>
        <v>3</v>
      </c>
      <c r="H28" s="955">
        <v>2</v>
      </c>
      <c r="I28" s="590">
        <v>0</v>
      </c>
      <c r="J28" s="957">
        <f t="shared" ref="J28:J32" si="24">SUM(H28:I28)</f>
        <v>2</v>
      </c>
      <c r="K28" s="955">
        <v>0</v>
      </c>
      <c r="L28" s="590">
        <v>1</v>
      </c>
      <c r="M28" s="957">
        <f t="shared" ref="M28:M32" si="25">SUM(K28:L28)</f>
        <v>1</v>
      </c>
      <c r="N28" s="598">
        <f t="shared" ref="N28:O32" si="26">SUM(B28+E28+H28+K28)</f>
        <v>6</v>
      </c>
      <c r="O28" s="599">
        <f t="shared" si="26"/>
        <v>1</v>
      </c>
      <c r="P28" s="959">
        <f t="shared" ref="P28:P32" si="27">SUM(N28:O28)</f>
        <v>7</v>
      </c>
      <c r="Q28" s="145"/>
      <c r="R28" s="145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</row>
    <row r="29" spans="1:82" ht="26.25" x14ac:dyDescent="0.35">
      <c r="A29" s="2558" t="s">
        <v>294</v>
      </c>
      <c r="B29" s="955">
        <v>0</v>
      </c>
      <c r="C29" s="590">
        <v>0</v>
      </c>
      <c r="D29" s="956">
        <f t="shared" si="22"/>
        <v>0</v>
      </c>
      <c r="E29" s="955">
        <v>0</v>
      </c>
      <c r="F29" s="590">
        <v>0</v>
      </c>
      <c r="G29" s="956">
        <f t="shared" si="23"/>
        <v>0</v>
      </c>
      <c r="H29" s="2568">
        <v>1</v>
      </c>
      <c r="I29" s="592">
        <v>0</v>
      </c>
      <c r="J29" s="957">
        <f t="shared" si="24"/>
        <v>1</v>
      </c>
      <c r="K29" s="2568">
        <v>0</v>
      </c>
      <c r="L29" s="592">
        <v>0</v>
      </c>
      <c r="M29" s="957">
        <f t="shared" si="25"/>
        <v>0</v>
      </c>
      <c r="N29" s="598">
        <f t="shared" si="26"/>
        <v>1</v>
      </c>
      <c r="O29" s="599">
        <f t="shared" si="26"/>
        <v>0</v>
      </c>
      <c r="P29" s="959">
        <f t="shared" si="27"/>
        <v>1</v>
      </c>
      <c r="Q29" s="145"/>
      <c r="R29" s="145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37"/>
      <c r="AN29" s="137"/>
      <c r="AO29" s="137"/>
      <c r="AP29" s="137"/>
      <c r="AQ29" s="137"/>
      <c r="AR29" s="137"/>
      <c r="AS29" s="137"/>
      <c r="AT29" s="137"/>
      <c r="AU29" s="137"/>
      <c r="AV29" s="137"/>
      <c r="AW29" s="137"/>
      <c r="AX29" s="137"/>
      <c r="AY29" s="137"/>
      <c r="AZ29" s="137"/>
      <c r="BA29" s="137"/>
      <c r="BB29" s="137"/>
      <c r="BC29" s="137"/>
      <c r="BD29" s="137"/>
      <c r="BE29" s="137"/>
      <c r="BF29" s="137"/>
      <c r="BG29" s="137"/>
      <c r="BH29" s="137"/>
      <c r="BI29" s="137"/>
      <c r="BJ29" s="137"/>
      <c r="BK29" s="137"/>
      <c r="BL29" s="137"/>
      <c r="BM29" s="137"/>
      <c r="BN29" s="137"/>
      <c r="BO29" s="137"/>
      <c r="BP29" s="137"/>
      <c r="BQ29" s="137"/>
      <c r="BR29" s="137"/>
      <c r="BS29" s="137"/>
      <c r="BT29" s="137"/>
      <c r="BU29" s="137"/>
      <c r="BV29" s="137"/>
      <c r="BW29" s="137"/>
      <c r="BX29" s="137"/>
      <c r="BY29" s="137"/>
      <c r="BZ29" s="137"/>
      <c r="CA29" s="137"/>
      <c r="CB29" s="137"/>
      <c r="CC29" s="137"/>
      <c r="CD29" s="137"/>
    </row>
    <row r="30" spans="1:82" ht="26.25" x14ac:dyDescent="0.35">
      <c r="A30" s="3304" t="s">
        <v>98</v>
      </c>
      <c r="B30" s="955">
        <v>1</v>
      </c>
      <c r="C30" s="590">
        <v>0</v>
      </c>
      <c r="D30" s="956">
        <f t="shared" si="22"/>
        <v>1</v>
      </c>
      <c r="E30" s="955">
        <v>0</v>
      </c>
      <c r="F30" s="590">
        <v>0</v>
      </c>
      <c r="G30" s="956">
        <f t="shared" si="23"/>
        <v>0</v>
      </c>
      <c r="H30" s="2568">
        <v>0</v>
      </c>
      <c r="I30" s="592">
        <v>1</v>
      </c>
      <c r="J30" s="957">
        <f t="shared" si="24"/>
        <v>1</v>
      </c>
      <c r="K30" s="2568">
        <v>1</v>
      </c>
      <c r="L30" s="592">
        <v>0</v>
      </c>
      <c r="M30" s="957">
        <f t="shared" si="25"/>
        <v>1</v>
      </c>
      <c r="N30" s="598">
        <f t="shared" si="26"/>
        <v>2</v>
      </c>
      <c r="O30" s="599">
        <f t="shared" si="26"/>
        <v>1</v>
      </c>
      <c r="P30" s="959">
        <f t="shared" si="27"/>
        <v>3</v>
      </c>
      <c r="Q30" s="145"/>
      <c r="R30" s="145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  <c r="BF30" s="137"/>
      <c r="BG30" s="137"/>
      <c r="BH30" s="137"/>
      <c r="BI30" s="137"/>
      <c r="BJ30" s="137"/>
      <c r="BK30" s="137"/>
      <c r="BL30" s="137"/>
      <c r="BM30" s="137"/>
      <c r="BN30" s="137"/>
      <c r="BO30" s="137"/>
      <c r="BP30" s="137"/>
      <c r="BQ30" s="137"/>
      <c r="BR30" s="137"/>
      <c r="BS30" s="137"/>
      <c r="BT30" s="137"/>
      <c r="BU30" s="137"/>
      <c r="BV30" s="137"/>
      <c r="BW30" s="137"/>
      <c r="BX30" s="137"/>
      <c r="BY30" s="137"/>
      <c r="BZ30" s="137"/>
      <c r="CA30" s="137"/>
      <c r="CB30" s="137"/>
      <c r="CC30" s="137"/>
      <c r="CD30" s="137"/>
    </row>
    <row r="31" spans="1:82" ht="26.25" x14ac:dyDescent="0.35">
      <c r="A31" s="608" t="s">
        <v>293</v>
      </c>
      <c r="B31" s="955">
        <v>0</v>
      </c>
      <c r="C31" s="590">
        <v>2</v>
      </c>
      <c r="D31" s="956">
        <f t="shared" si="22"/>
        <v>2</v>
      </c>
      <c r="E31" s="955">
        <v>1</v>
      </c>
      <c r="F31" s="590">
        <v>0</v>
      </c>
      <c r="G31" s="956">
        <f t="shared" si="23"/>
        <v>1</v>
      </c>
      <c r="H31" s="955">
        <v>1</v>
      </c>
      <c r="I31" s="590">
        <v>0</v>
      </c>
      <c r="J31" s="957">
        <f t="shared" si="24"/>
        <v>1</v>
      </c>
      <c r="K31" s="955">
        <v>0</v>
      </c>
      <c r="L31" s="590">
        <v>1</v>
      </c>
      <c r="M31" s="957">
        <f t="shared" si="25"/>
        <v>1</v>
      </c>
      <c r="N31" s="598">
        <f t="shared" si="26"/>
        <v>2</v>
      </c>
      <c r="O31" s="599">
        <f t="shared" si="26"/>
        <v>3</v>
      </c>
      <c r="P31" s="959">
        <f t="shared" si="27"/>
        <v>5</v>
      </c>
      <c r="Q31" s="146"/>
      <c r="R31" s="146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</row>
    <row r="32" spans="1:82" s="3305" customFormat="1" ht="26.25" x14ac:dyDescent="0.35">
      <c r="A32" s="2558" t="s">
        <v>295</v>
      </c>
      <c r="B32" s="955">
        <v>0</v>
      </c>
      <c r="C32" s="590">
        <v>0</v>
      </c>
      <c r="D32" s="956">
        <f t="shared" si="22"/>
        <v>0</v>
      </c>
      <c r="E32" s="955">
        <v>0</v>
      </c>
      <c r="F32" s="590">
        <v>1</v>
      </c>
      <c r="G32" s="956">
        <f t="shared" si="23"/>
        <v>1</v>
      </c>
      <c r="H32" s="2568">
        <v>0</v>
      </c>
      <c r="I32" s="592">
        <v>0</v>
      </c>
      <c r="J32" s="957">
        <f t="shared" si="24"/>
        <v>0</v>
      </c>
      <c r="K32" s="2568">
        <v>0</v>
      </c>
      <c r="L32" s="592">
        <v>0</v>
      </c>
      <c r="M32" s="957">
        <f t="shared" si="25"/>
        <v>0</v>
      </c>
      <c r="N32" s="598">
        <f t="shared" si="26"/>
        <v>0</v>
      </c>
      <c r="O32" s="599">
        <f t="shared" si="26"/>
        <v>1</v>
      </c>
      <c r="P32" s="959">
        <f t="shared" si="27"/>
        <v>1</v>
      </c>
      <c r="Q32" s="146"/>
      <c r="R32" s="146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7"/>
      <c r="BN32" s="137"/>
      <c r="BO32" s="137"/>
      <c r="BP32" s="137"/>
      <c r="BQ32" s="137"/>
      <c r="BR32" s="137"/>
      <c r="BS32" s="137"/>
      <c r="BT32" s="137"/>
      <c r="BU32" s="137"/>
      <c r="BV32" s="137"/>
      <c r="BW32" s="137"/>
      <c r="BX32" s="137"/>
      <c r="BY32" s="137"/>
      <c r="BZ32" s="137"/>
      <c r="CA32" s="137"/>
      <c r="CB32" s="137"/>
      <c r="CC32" s="137"/>
      <c r="CD32" s="137"/>
    </row>
    <row r="33" spans="1:82" ht="26.25" thickBot="1" x14ac:dyDescent="0.4">
      <c r="A33" s="2570" t="s">
        <v>13</v>
      </c>
      <c r="B33" s="2571">
        <f t="shared" ref="B33:M33" si="28">SUM(B27:B32)</f>
        <v>4</v>
      </c>
      <c r="C33" s="2572">
        <f t="shared" si="28"/>
        <v>3</v>
      </c>
      <c r="D33" s="2573">
        <f t="shared" si="28"/>
        <v>7</v>
      </c>
      <c r="E33" s="2571">
        <f t="shared" si="28"/>
        <v>5</v>
      </c>
      <c r="F33" s="2572">
        <f t="shared" si="28"/>
        <v>1</v>
      </c>
      <c r="G33" s="2573">
        <f t="shared" si="28"/>
        <v>6</v>
      </c>
      <c r="H33" s="2571">
        <f t="shared" si="28"/>
        <v>7</v>
      </c>
      <c r="I33" s="2572">
        <f t="shared" si="28"/>
        <v>4</v>
      </c>
      <c r="J33" s="2573">
        <f t="shared" si="28"/>
        <v>11</v>
      </c>
      <c r="K33" s="2571">
        <f t="shared" si="28"/>
        <v>8</v>
      </c>
      <c r="L33" s="2572">
        <f t="shared" si="28"/>
        <v>3</v>
      </c>
      <c r="M33" s="2573">
        <f t="shared" si="28"/>
        <v>11</v>
      </c>
      <c r="N33" s="3314">
        <f>SUM(N27:N32)</f>
        <v>24</v>
      </c>
      <c r="O33" s="2572">
        <f t="shared" ref="O33:P33" si="29">SUM(O27:O32)</f>
        <v>11</v>
      </c>
      <c r="P33" s="2573">
        <f t="shared" si="29"/>
        <v>35</v>
      </c>
      <c r="Q33" s="142"/>
      <c r="R33" s="142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7"/>
      <c r="BN33" s="137"/>
      <c r="BO33" s="137"/>
      <c r="BP33" s="137"/>
      <c r="BQ33" s="137"/>
      <c r="BR33" s="137"/>
      <c r="BS33" s="137"/>
      <c r="BT33" s="137"/>
      <c r="BU33" s="137"/>
      <c r="BV33" s="137"/>
      <c r="BW33" s="137"/>
      <c r="BX33" s="137"/>
      <c r="BY33" s="137"/>
      <c r="BZ33" s="137"/>
      <c r="CA33" s="137"/>
      <c r="CB33" s="137"/>
      <c r="CC33" s="137"/>
      <c r="CD33" s="137"/>
    </row>
    <row r="34" spans="1:82" x14ac:dyDescent="0.35">
      <c r="A34" s="2574" t="s">
        <v>10</v>
      </c>
      <c r="B34" s="2575">
        <f>B25</f>
        <v>277</v>
      </c>
      <c r="C34" s="2576">
        <f t="shared" ref="C34:M34" si="30">C25</f>
        <v>27</v>
      </c>
      <c r="D34" s="2577">
        <f t="shared" si="30"/>
        <v>304</v>
      </c>
      <c r="E34" s="2575">
        <f t="shared" si="30"/>
        <v>243</v>
      </c>
      <c r="F34" s="2576">
        <f t="shared" si="30"/>
        <v>88</v>
      </c>
      <c r="G34" s="2577">
        <f t="shared" si="30"/>
        <v>331</v>
      </c>
      <c r="H34" s="2575">
        <f t="shared" si="30"/>
        <v>250</v>
      </c>
      <c r="I34" s="2576">
        <f t="shared" si="30"/>
        <v>67</v>
      </c>
      <c r="J34" s="2577">
        <f t="shared" si="30"/>
        <v>317</v>
      </c>
      <c r="K34" s="2575">
        <f t="shared" si="30"/>
        <v>304</v>
      </c>
      <c r="L34" s="2576">
        <f t="shared" si="30"/>
        <v>33</v>
      </c>
      <c r="M34" s="2577">
        <f t="shared" si="30"/>
        <v>337</v>
      </c>
      <c r="N34" s="3315">
        <f>N25</f>
        <v>1074</v>
      </c>
      <c r="O34" s="2576">
        <f t="shared" ref="O34" si="31">O25</f>
        <v>215</v>
      </c>
      <c r="P34" s="2577">
        <f>P25</f>
        <v>1289</v>
      </c>
      <c r="Q34" s="142"/>
      <c r="R34" s="142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37"/>
      <c r="BL34" s="137"/>
      <c r="BM34" s="137"/>
      <c r="BN34" s="137"/>
      <c r="BO34" s="137"/>
      <c r="BP34" s="137"/>
      <c r="BQ34" s="137"/>
      <c r="BR34" s="137"/>
      <c r="BS34" s="137"/>
      <c r="BT34" s="137"/>
      <c r="BU34" s="137"/>
      <c r="BV34" s="137"/>
      <c r="BW34" s="137"/>
      <c r="BX34" s="137"/>
      <c r="BY34" s="137"/>
      <c r="BZ34" s="137"/>
      <c r="CA34" s="137"/>
      <c r="CB34" s="137"/>
      <c r="CC34" s="137"/>
      <c r="CD34" s="137"/>
    </row>
    <row r="35" spans="1:82" x14ac:dyDescent="0.35">
      <c r="A35" s="2564" t="s">
        <v>14</v>
      </c>
      <c r="B35" s="2578">
        <f>B33</f>
        <v>4</v>
      </c>
      <c r="C35" s="2579">
        <f t="shared" ref="C35:M35" si="32">C33</f>
        <v>3</v>
      </c>
      <c r="D35" s="2580">
        <f t="shared" si="32"/>
        <v>7</v>
      </c>
      <c r="E35" s="2578">
        <f t="shared" si="32"/>
        <v>5</v>
      </c>
      <c r="F35" s="2579">
        <f t="shared" si="32"/>
        <v>1</v>
      </c>
      <c r="G35" s="2580">
        <f t="shared" si="32"/>
        <v>6</v>
      </c>
      <c r="H35" s="2578">
        <f t="shared" si="32"/>
        <v>7</v>
      </c>
      <c r="I35" s="2579">
        <f t="shared" si="32"/>
        <v>4</v>
      </c>
      <c r="J35" s="2580">
        <f t="shared" si="32"/>
        <v>11</v>
      </c>
      <c r="K35" s="2578">
        <f t="shared" si="32"/>
        <v>8</v>
      </c>
      <c r="L35" s="2579">
        <f t="shared" si="32"/>
        <v>3</v>
      </c>
      <c r="M35" s="2580">
        <f t="shared" si="32"/>
        <v>11</v>
      </c>
      <c r="N35" s="3316">
        <f>N33</f>
        <v>24</v>
      </c>
      <c r="O35" s="2579">
        <f t="shared" ref="O35:P35" si="33">O33</f>
        <v>11</v>
      </c>
      <c r="P35" s="2580">
        <f t="shared" si="33"/>
        <v>35</v>
      </c>
      <c r="Q35" s="140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137"/>
      <c r="BH35" s="137"/>
      <c r="BI35" s="137"/>
      <c r="BJ35" s="137"/>
      <c r="BK35" s="137"/>
      <c r="BL35" s="137"/>
      <c r="BM35" s="137"/>
      <c r="BN35" s="137"/>
      <c r="BO35" s="137"/>
      <c r="BP35" s="137"/>
      <c r="BQ35" s="137"/>
      <c r="BR35" s="137"/>
      <c r="BS35" s="137"/>
      <c r="BT35" s="137"/>
      <c r="BU35" s="137"/>
      <c r="BV35" s="137"/>
      <c r="BW35" s="137"/>
      <c r="BX35" s="137"/>
      <c r="BY35" s="137"/>
      <c r="BZ35" s="137"/>
      <c r="CA35" s="137"/>
      <c r="CB35" s="137"/>
      <c r="CC35" s="137"/>
      <c r="CD35" s="137"/>
    </row>
    <row r="36" spans="1:82" ht="26.25" thickBot="1" x14ac:dyDescent="0.4">
      <c r="A36" s="2559" t="s">
        <v>15</v>
      </c>
      <c r="B36" s="3317">
        <f>SUM(B34:B35)</f>
        <v>281</v>
      </c>
      <c r="C36" s="3318">
        <f t="shared" ref="C36:M36" si="34">SUM(C34:C35)</f>
        <v>30</v>
      </c>
      <c r="D36" s="3319">
        <f t="shared" si="34"/>
        <v>311</v>
      </c>
      <c r="E36" s="3317">
        <f t="shared" si="34"/>
        <v>248</v>
      </c>
      <c r="F36" s="3318">
        <f t="shared" si="34"/>
        <v>89</v>
      </c>
      <c r="G36" s="3319">
        <f t="shared" si="34"/>
        <v>337</v>
      </c>
      <c r="H36" s="3317">
        <f t="shared" si="34"/>
        <v>257</v>
      </c>
      <c r="I36" s="3318">
        <f t="shared" si="34"/>
        <v>71</v>
      </c>
      <c r="J36" s="3319">
        <f t="shared" si="34"/>
        <v>328</v>
      </c>
      <c r="K36" s="3317">
        <f t="shared" si="34"/>
        <v>312</v>
      </c>
      <c r="L36" s="3318">
        <f t="shared" si="34"/>
        <v>36</v>
      </c>
      <c r="M36" s="3319">
        <f t="shared" si="34"/>
        <v>348</v>
      </c>
      <c r="N36" s="3320">
        <f>SUM(N34:N35)</f>
        <v>1098</v>
      </c>
      <c r="O36" s="3318">
        <f t="shared" ref="O36" si="35">SUM(O34:O35)</f>
        <v>226</v>
      </c>
      <c r="P36" s="3319">
        <f>P34+P35</f>
        <v>1324</v>
      </c>
      <c r="Q36" s="142"/>
      <c r="R36" s="142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7"/>
      <c r="BI36" s="137"/>
      <c r="BJ36" s="137"/>
      <c r="BK36" s="137"/>
      <c r="BL36" s="137"/>
      <c r="BM36" s="137"/>
      <c r="BN36" s="137"/>
      <c r="BO36" s="137"/>
      <c r="BP36" s="137"/>
      <c r="BQ36" s="137"/>
      <c r="BR36" s="137"/>
      <c r="BS36" s="137"/>
      <c r="BT36" s="137"/>
      <c r="BU36" s="137"/>
      <c r="BV36" s="137"/>
      <c r="BW36" s="137"/>
      <c r="BX36" s="137"/>
      <c r="BY36" s="137"/>
      <c r="BZ36" s="137"/>
      <c r="CA36" s="137"/>
      <c r="CB36" s="137"/>
      <c r="CC36" s="137"/>
      <c r="CD36" s="137"/>
    </row>
    <row r="37" spans="1:82" ht="26.25" x14ac:dyDescent="0.35">
      <c r="A37" s="3565"/>
      <c r="B37" s="3565"/>
      <c r="C37" s="3565"/>
      <c r="D37" s="3565"/>
      <c r="E37" s="3565"/>
      <c r="F37" s="3565"/>
      <c r="G37" s="3565"/>
      <c r="H37" s="3565"/>
      <c r="I37" s="3565"/>
      <c r="J37" s="3565"/>
      <c r="K37" s="3565"/>
      <c r="L37" s="3565"/>
      <c r="M37" s="3565"/>
      <c r="N37" s="3565"/>
      <c r="O37" s="3565"/>
      <c r="P37" s="3565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  <c r="AF37" s="137"/>
      <c r="AG37" s="137"/>
      <c r="AH37" s="137"/>
      <c r="AI37" s="137"/>
      <c r="AJ37" s="137"/>
      <c r="AK37" s="137"/>
      <c r="AL37" s="137"/>
      <c r="AM37" s="137"/>
      <c r="AN37" s="137"/>
      <c r="AO37" s="137"/>
      <c r="AP37" s="137"/>
      <c r="AQ37" s="137"/>
      <c r="AR37" s="137"/>
      <c r="AS37" s="137"/>
      <c r="AT37" s="137"/>
      <c r="AU37" s="137"/>
      <c r="AV37" s="137"/>
      <c r="AW37" s="137"/>
      <c r="AX37" s="137"/>
      <c r="AY37" s="137"/>
      <c r="AZ37" s="137"/>
      <c r="BA37" s="137"/>
      <c r="BB37" s="137"/>
      <c r="BC37" s="137"/>
      <c r="BD37" s="137"/>
      <c r="BE37" s="137"/>
      <c r="BF37" s="137"/>
      <c r="BG37" s="137"/>
      <c r="BH37" s="137"/>
      <c r="BI37" s="137"/>
      <c r="BJ37" s="137"/>
      <c r="BK37" s="137"/>
      <c r="BL37" s="137"/>
      <c r="BM37" s="137"/>
      <c r="BN37" s="137"/>
      <c r="BO37" s="137"/>
      <c r="BP37" s="137"/>
      <c r="BQ37" s="137"/>
      <c r="BR37" s="137"/>
      <c r="BS37" s="137"/>
      <c r="BT37" s="137"/>
      <c r="BU37" s="137"/>
      <c r="BV37" s="137"/>
      <c r="BW37" s="137"/>
      <c r="BX37" s="137"/>
      <c r="BY37" s="137"/>
      <c r="BZ37" s="137"/>
      <c r="CA37" s="137"/>
      <c r="CB37" s="137"/>
      <c r="CC37" s="137"/>
      <c r="CD37" s="137"/>
    </row>
    <row r="38" spans="1:82" ht="55.5" customHeight="1" x14ac:dyDescent="0.35">
      <c r="A38" s="3554"/>
      <c r="B38" s="3554"/>
      <c r="C38" s="3554"/>
      <c r="D38" s="3554"/>
      <c r="E38" s="3554"/>
      <c r="F38" s="3554"/>
      <c r="G38" s="3554"/>
      <c r="H38" s="3554"/>
      <c r="I38" s="3554"/>
      <c r="J38" s="3554"/>
      <c r="K38" s="3554"/>
      <c r="L38" s="3554"/>
      <c r="M38" s="3554"/>
      <c r="N38" s="3554"/>
      <c r="O38" s="3554"/>
      <c r="P38" s="3554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  <c r="AF38" s="137"/>
      <c r="AG38" s="137"/>
      <c r="AH38" s="137"/>
      <c r="AI38" s="137"/>
      <c r="AJ38" s="137"/>
      <c r="AK38" s="137"/>
      <c r="AL38" s="137"/>
      <c r="AM38" s="137"/>
      <c r="AN38" s="137"/>
      <c r="AO38" s="137"/>
      <c r="AP38" s="137"/>
      <c r="AQ38" s="137"/>
      <c r="AR38" s="137"/>
      <c r="AS38" s="137"/>
      <c r="AT38" s="137"/>
      <c r="AU38" s="137"/>
      <c r="AV38" s="137"/>
      <c r="AW38" s="137"/>
      <c r="AX38" s="137"/>
      <c r="AY38" s="137"/>
      <c r="AZ38" s="137"/>
      <c r="BA38" s="137"/>
      <c r="BB38" s="137"/>
      <c r="BC38" s="137"/>
      <c r="BD38" s="137"/>
      <c r="BE38" s="137"/>
      <c r="BF38" s="137"/>
      <c r="BG38" s="137"/>
      <c r="BH38" s="137"/>
      <c r="BI38" s="137"/>
      <c r="BJ38" s="137"/>
      <c r="BK38" s="137"/>
      <c r="BL38" s="137"/>
      <c r="BM38" s="137"/>
      <c r="BN38" s="137"/>
      <c r="BO38" s="137"/>
      <c r="BP38" s="137"/>
      <c r="BQ38" s="137"/>
      <c r="BR38" s="137"/>
      <c r="BS38" s="137"/>
      <c r="BT38" s="137"/>
      <c r="BU38" s="137"/>
      <c r="BV38" s="137"/>
      <c r="BW38" s="137"/>
      <c r="BX38" s="137"/>
      <c r="BY38" s="137"/>
      <c r="BZ38" s="137"/>
      <c r="CA38" s="137"/>
      <c r="CB38" s="137"/>
      <c r="CC38" s="137"/>
      <c r="CD38" s="137"/>
    </row>
    <row r="39" spans="1:82" ht="40.5" customHeight="1" x14ac:dyDescent="0.35">
      <c r="B39" s="356"/>
      <c r="C39" s="356"/>
      <c r="D39" s="356"/>
      <c r="E39" s="356"/>
      <c r="F39" s="356"/>
      <c r="G39" s="356"/>
      <c r="H39" s="356"/>
      <c r="I39" s="356"/>
      <c r="J39" s="356"/>
      <c r="K39" s="356"/>
      <c r="L39" s="356"/>
      <c r="M39" s="356"/>
      <c r="N39" s="356"/>
      <c r="O39" s="356"/>
      <c r="P39" s="356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13" zoomScale="50" zoomScaleNormal="50" workbookViewId="0">
      <selection activeCell="Z32" sqref="Z32"/>
    </sheetView>
  </sheetViews>
  <sheetFormatPr defaultRowHeight="25.5" x14ac:dyDescent="0.35"/>
  <cols>
    <col min="1" max="1" width="113.140625" style="354" customWidth="1"/>
    <col min="2" max="2" width="15.5703125" style="354" customWidth="1"/>
    <col min="3" max="3" width="12.85546875" style="354" customWidth="1"/>
    <col min="4" max="4" width="12.28515625" style="354" customWidth="1"/>
    <col min="5" max="5" width="14.85546875" style="354" customWidth="1"/>
    <col min="6" max="6" width="12.140625" style="354" customWidth="1"/>
    <col min="7" max="7" width="12.7109375" style="354" customWidth="1"/>
    <col min="8" max="8" width="14.85546875" style="354" customWidth="1"/>
    <col min="9" max="9" width="13.28515625" style="354" customWidth="1"/>
    <col min="10" max="10" width="14.28515625" style="354" customWidth="1"/>
    <col min="11" max="11" width="16.28515625" style="354" customWidth="1"/>
    <col min="12" max="12" width="14" style="354" customWidth="1"/>
    <col min="13" max="13" width="12" style="354" customWidth="1"/>
    <col min="14" max="14" width="16.42578125" style="354" customWidth="1"/>
    <col min="15" max="15" width="13.28515625" style="354" customWidth="1"/>
    <col min="16" max="16" width="12" style="354" customWidth="1"/>
    <col min="17" max="17" width="16.42578125" style="354" customWidth="1"/>
    <col min="18" max="18" width="12.28515625" style="354" customWidth="1"/>
    <col min="19" max="19" width="11.28515625" style="354" customWidth="1"/>
    <col min="20" max="20" width="14.28515625" style="354" hidden="1" customWidth="1"/>
    <col min="21" max="21" width="9.28515625" style="354" bestFit="1" customWidth="1"/>
    <col min="22" max="16384" width="9.140625" style="354"/>
  </cols>
  <sheetData>
    <row r="1" spans="1:20" ht="25.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16"/>
    </row>
    <row r="2" spans="1:20" ht="26.25" customHeight="1" x14ac:dyDescent="0.35">
      <c r="A2" s="3566" t="s">
        <v>82</v>
      </c>
      <c r="B2" s="3566"/>
      <c r="C2" s="3566"/>
      <c r="D2" s="3566"/>
      <c r="E2" s="3566"/>
      <c r="F2" s="3566"/>
      <c r="G2" s="3566"/>
      <c r="H2" s="3566"/>
      <c r="I2" s="3566"/>
      <c r="J2" s="3566"/>
      <c r="K2" s="3566"/>
      <c r="L2" s="3566"/>
      <c r="M2" s="3566"/>
      <c r="N2" s="3566"/>
      <c r="O2" s="3566"/>
      <c r="P2" s="3566"/>
      <c r="Q2" s="3566"/>
      <c r="R2" s="3566"/>
      <c r="S2" s="3566"/>
      <c r="T2" s="3566"/>
    </row>
    <row r="3" spans="1:20" ht="25.5" customHeight="1" x14ac:dyDescent="0.35">
      <c r="A3" s="3430" t="s">
        <v>81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3430"/>
      <c r="O3" s="3430"/>
      <c r="P3" s="3430"/>
      <c r="Q3" s="3430"/>
      <c r="R3" s="3430"/>
      <c r="S3" s="3430"/>
      <c r="T3" s="3430"/>
    </row>
    <row r="4" spans="1:20" ht="25.5" customHeight="1" x14ac:dyDescent="0.35">
      <c r="A4" s="3553" t="s">
        <v>329</v>
      </c>
      <c r="B4" s="3553"/>
      <c r="C4" s="3553"/>
      <c r="D4" s="3553"/>
      <c r="E4" s="3553"/>
      <c r="F4" s="3553"/>
      <c r="G4" s="3553"/>
      <c r="H4" s="3553"/>
      <c r="I4" s="3553"/>
      <c r="J4" s="3553"/>
      <c r="K4" s="3553"/>
      <c r="L4" s="3553"/>
      <c r="M4" s="3553"/>
      <c r="N4" s="3553"/>
      <c r="O4" s="3553"/>
      <c r="P4" s="3553"/>
      <c r="Q4" s="3553"/>
      <c r="R4" s="3553"/>
      <c r="S4" s="3553"/>
      <c r="T4" s="3553"/>
    </row>
    <row r="5" spans="1:20" ht="24" customHeight="1" x14ac:dyDescent="0.35">
      <c r="A5" s="3567" t="s">
        <v>375</v>
      </c>
      <c r="B5" s="3567"/>
      <c r="C5" s="3567"/>
      <c r="D5" s="3567"/>
      <c r="E5" s="3567"/>
      <c r="F5" s="3567"/>
      <c r="G5" s="3567"/>
      <c r="H5" s="3567"/>
      <c r="I5" s="3567"/>
      <c r="J5" s="3567"/>
      <c r="K5" s="3567"/>
      <c r="L5" s="3567"/>
      <c r="M5" s="3567"/>
      <c r="N5" s="3567"/>
      <c r="O5" s="3567"/>
      <c r="P5" s="3567"/>
      <c r="Q5" s="3567"/>
      <c r="R5" s="3567"/>
      <c r="S5" s="3567"/>
      <c r="T5" s="3567"/>
    </row>
    <row r="6" spans="1:20" ht="13.5" customHeight="1" thickBot="1" x14ac:dyDescent="0.4">
      <c r="A6" s="2535"/>
      <c r="B6" s="2535"/>
      <c r="C6" s="2535"/>
      <c r="D6" s="2535"/>
      <c r="E6" s="2535"/>
      <c r="F6" s="2535"/>
      <c r="G6" s="2535"/>
      <c r="H6" s="2535"/>
      <c r="I6" s="2535"/>
      <c r="J6" s="2535"/>
      <c r="K6" s="2535"/>
      <c r="L6" s="2535"/>
      <c r="M6" s="2535"/>
      <c r="N6" s="2535"/>
      <c r="O6" s="2535"/>
      <c r="P6" s="2535"/>
      <c r="Q6" s="2535"/>
      <c r="R6" s="2535"/>
      <c r="S6" s="2535"/>
      <c r="T6" s="2535"/>
    </row>
    <row r="7" spans="1:20" ht="37.5" customHeight="1" x14ac:dyDescent="0.35">
      <c r="A7" s="3576" t="s">
        <v>9</v>
      </c>
      <c r="B7" s="3557" t="s">
        <v>0</v>
      </c>
      <c r="C7" s="3568"/>
      <c r="D7" s="3569"/>
      <c r="E7" s="3557" t="s">
        <v>1</v>
      </c>
      <c r="F7" s="3568"/>
      <c r="G7" s="3569"/>
      <c r="H7" s="3558" t="s">
        <v>2</v>
      </c>
      <c r="I7" s="3568"/>
      <c r="J7" s="3568"/>
      <c r="K7" s="3557" t="s">
        <v>3</v>
      </c>
      <c r="L7" s="3568"/>
      <c r="M7" s="3569"/>
      <c r="N7" s="3557">
        <v>5</v>
      </c>
      <c r="O7" s="3568"/>
      <c r="P7" s="3568"/>
      <c r="Q7" s="3561" t="s">
        <v>6</v>
      </c>
      <c r="R7" s="3562"/>
      <c r="S7" s="3412"/>
    </row>
    <row r="8" spans="1:20" ht="36.75" customHeight="1" thickBot="1" x14ac:dyDescent="0.4">
      <c r="A8" s="3556"/>
      <c r="B8" s="3570"/>
      <c r="C8" s="3571"/>
      <c r="D8" s="3572"/>
      <c r="E8" s="3573"/>
      <c r="F8" s="3574"/>
      <c r="G8" s="3575"/>
      <c r="H8" s="3574"/>
      <c r="I8" s="3574"/>
      <c r="J8" s="3574"/>
      <c r="K8" s="3577"/>
      <c r="L8" s="3578"/>
      <c r="M8" s="3579"/>
      <c r="N8" s="3570"/>
      <c r="O8" s="3571"/>
      <c r="P8" s="3571"/>
      <c r="Q8" s="3413"/>
      <c r="R8" s="3563"/>
      <c r="S8" s="3564"/>
    </row>
    <row r="9" spans="1:20" ht="84" customHeight="1" thickBot="1" x14ac:dyDescent="0.4">
      <c r="A9" s="3556"/>
      <c r="B9" s="2555" t="s">
        <v>26</v>
      </c>
      <c r="C9" s="2556" t="s">
        <v>27</v>
      </c>
      <c r="D9" s="2557" t="s">
        <v>4</v>
      </c>
      <c r="E9" s="2555" t="s">
        <v>26</v>
      </c>
      <c r="F9" s="2556" t="s">
        <v>27</v>
      </c>
      <c r="G9" s="2557" t="s">
        <v>4</v>
      </c>
      <c r="H9" s="2581" t="s">
        <v>26</v>
      </c>
      <c r="I9" s="2556" t="s">
        <v>27</v>
      </c>
      <c r="J9" s="3183" t="s">
        <v>4</v>
      </c>
      <c r="K9" s="2555" t="s">
        <v>26</v>
      </c>
      <c r="L9" s="2556" t="s">
        <v>27</v>
      </c>
      <c r="M9" s="3183" t="s">
        <v>4</v>
      </c>
      <c r="N9" s="2555" t="s">
        <v>26</v>
      </c>
      <c r="O9" s="2556" t="s">
        <v>27</v>
      </c>
      <c r="P9" s="2557" t="s">
        <v>4</v>
      </c>
      <c r="Q9" s="2555" t="s">
        <v>26</v>
      </c>
      <c r="R9" s="2556" t="s">
        <v>27</v>
      </c>
      <c r="S9" s="2557" t="s">
        <v>4</v>
      </c>
    </row>
    <row r="10" spans="1:20" ht="33" customHeight="1" x14ac:dyDescent="0.35">
      <c r="A10" s="3184" t="s">
        <v>22</v>
      </c>
      <c r="B10" s="3185"/>
      <c r="C10" s="3186"/>
      <c r="D10" s="3187"/>
      <c r="E10" s="3185"/>
      <c r="F10" s="3186"/>
      <c r="G10" s="3187"/>
      <c r="H10" s="3185"/>
      <c r="I10" s="3186"/>
      <c r="J10" s="3187"/>
      <c r="K10" s="3185"/>
      <c r="L10" s="3186"/>
      <c r="M10" s="3187"/>
      <c r="N10" s="3185"/>
      <c r="O10" s="3186"/>
      <c r="P10" s="3187"/>
      <c r="Q10" s="3188"/>
      <c r="R10" s="3189"/>
      <c r="S10" s="3190"/>
    </row>
    <row r="11" spans="1:20" ht="27.75" customHeight="1" x14ac:dyDescent="0.35">
      <c r="A11" s="2558" t="s">
        <v>292</v>
      </c>
      <c r="B11" s="2568">
        <f>B20+B28</f>
        <v>1</v>
      </c>
      <c r="C11" s="592">
        <f>C20+C28</f>
        <v>33</v>
      </c>
      <c r="D11" s="957">
        <f>B11+C11</f>
        <v>34</v>
      </c>
      <c r="E11" s="955">
        <f>E20+E28</f>
        <v>17</v>
      </c>
      <c r="F11" s="590">
        <f>F20+F28</f>
        <v>24</v>
      </c>
      <c r="G11" s="956">
        <f>E11+F11</f>
        <v>41</v>
      </c>
      <c r="H11" s="955">
        <f>H20+H28</f>
        <v>25</v>
      </c>
      <c r="I11" s="590">
        <f>I20+I28</f>
        <v>19</v>
      </c>
      <c r="J11" s="956">
        <f>H11+I11</f>
        <v>44</v>
      </c>
      <c r="K11" s="955">
        <f>K20+K28</f>
        <v>30</v>
      </c>
      <c r="L11" s="590">
        <f>L20+L28</f>
        <v>34</v>
      </c>
      <c r="M11" s="956">
        <f>K11+L11</f>
        <v>64</v>
      </c>
      <c r="N11" s="955">
        <f>N20+N28</f>
        <v>39</v>
      </c>
      <c r="O11" s="590">
        <f>O20+O28</f>
        <v>46</v>
      </c>
      <c r="P11" s="956">
        <f>P20+P28</f>
        <v>85</v>
      </c>
      <c r="Q11" s="960">
        <f>SUM(B11+E11+H11+K11+N11)</f>
        <v>112</v>
      </c>
      <c r="R11" s="599">
        <f>SUM(C11+F11+I11+L11+O11)</f>
        <v>156</v>
      </c>
      <c r="S11" s="959">
        <f>SUM(Q11:R11)</f>
        <v>268</v>
      </c>
    </row>
    <row r="12" spans="1:20" ht="34.5" customHeight="1" x14ac:dyDescent="0.35">
      <c r="A12" s="608" t="s">
        <v>71</v>
      </c>
      <c r="B12" s="2568">
        <f t="shared" ref="B12:C16" si="0">B21+B29</f>
        <v>0</v>
      </c>
      <c r="C12" s="592">
        <f t="shared" si="0"/>
        <v>2</v>
      </c>
      <c r="D12" s="957">
        <f t="shared" ref="D12:D16" si="1">B12+C12</f>
        <v>2</v>
      </c>
      <c r="E12" s="955">
        <f t="shared" ref="E12:F16" si="2">E21+E29</f>
        <v>11</v>
      </c>
      <c r="F12" s="590">
        <f t="shared" si="2"/>
        <v>6</v>
      </c>
      <c r="G12" s="956">
        <f t="shared" ref="G12:G16" si="3">E12+F12</f>
        <v>17</v>
      </c>
      <c r="H12" s="955">
        <f t="shared" ref="H12:I16" si="4">H21+H29</f>
        <v>9</v>
      </c>
      <c r="I12" s="590">
        <f t="shared" si="4"/>
        <v>2</v>
      </c>
      <c r="J12" s="956">
        <f t="shared" ref="J12:J16" si="5">H12+I12</f>
        <v>11</v>
      </c>
      <c r="K12" s="955">
        <f t="shared" ref="K12:L16" si="6">K21+K29</f>
        <v>21</v>
      </c>
      <c r="L12" s="590">
        <f t="shared" si="6"/>
        <v>13</v>
      </c>
      <c r="M12" s="956">
        <f t="shared" ref="M12:M16" si="7">K12+L12</f>
        <v>34</v>
      </c>
      <c r="N12" s="955">
        <f t="shared" ref="N12:P16" si="8">N21+N29</f>
        <v>15</v>
      </c>
      <c r="O12" s="590">
        <f t="shared" si="8"/>
        <v>17</v>
      </c>
      <c r="P12" s="956">
        <f t="shared" si="8"/>
        <v>32</v>
      </c>
      <c r="Q12" s="960">
        <f t="shared" ref="Q12:R16" si="9">SUM(B12+E12+H12+K12+N12)</f>
        <v>56</v>
      </c>
      <c r="R12" s="599">
        <f t="shared" si="9"/>
        <v>40</v>
      </c>
      <c r="S12" s="959">
        <f t="shared" ref="S12:S16" si="10">SUM(Q12:R12)</f>
        <v>96</v>
      </c>
    </row>
    <row r="13" spans="1:20" ht="34.5" customHeight="1" x14ac:dyDescent="0.35">
      <c r="A13" s="608" t="s">
        <v>294</v>
      </c>
      <c r="B13" s="2568">
        <f t="shared" si="0"/>
        <v>0</v>
      </c>
      <c r="C13" s="592">
        <f t="shared" si="0"/>
        <v>0</v>
      </c>
      <c r="D13" s="957">
        <f t="shared" si="1"/>
        <v>0</v>
      </c>
      <c r="E13" s="955">
        <f t="shared" si="2"/>
        <v>5</v>
      </c>
      <c r="F13" s="590">
        <f t="shared" si="2"/>
        <v>9</v>
      </c>
      <c r="G13" s="956">
        <f t="shared" si="3"/>
        <v>14</v>
      </c>
      <c r="H13" s="955">
        <f t="shared" si="4"/>
        <v>3</v>
      </c>
      <c r="I13" s="590">
        <f t="shared" si="4"/>
        <v>12</v>
      </c>
      <c r="J13" s="956">
        <f t="shared" si="5"/>
        <v>15</v>
      </c>
      <c r="K13" s="955">
        <f t="shared" si="6"/>
        <v>8</v>
      </c>
      <c r="L13" s="590">
        <f t="shared" si="6"/>
        <v>12</v>
      </c>
      <c r="M13" s="956">
        <f t="shared" si="7"/>
        <v>20</v>
      </c>
      <c r="N13" s="955">
        <f t="shared" si="8"/>
        <v>2</v>
      </c>
      <c r="O13" s="590">
        <f t="shared" si="8"/>
        <v>18</v>
      </c>
      <c r="P13" s="956">
        <f t="shared" si="8"/>
        <v>20</v>
      </c>
      <c r="Q13" s="960">
        <f t="shared" si="9"/>
        <v>18</v>
      </c>
      <c r="R13" s="599">
        <f t="shared" si="9"/>
        <v>51</v>
      </c>
      <c r="S13" s="959">
        <f t="shared" si="10"/>
        <v>69</v>
      </c>
    </row>
    <row r="14" spans="1:20" ht="34.5" customHeight="1" x14ac:dyDescent="0.35">
      <c r="A14" s="2582" t="s">
        <v>98</v>
      </c>
      <c r="B14" s="2568">
        <f t="shared" si="0"/>
        <v>0</v>
      </c>
      <c r="C14" s="592">
        <f t="shared" si="0"/>
        <v>26</v>
      </c>
      <c r="D14" s="957">
        <f t="shared" si="1"/>
        <v>26</v>
      </c>
      <c r="E14" s="955">
        <f t="shared" si="2"/>
        <v>6</v>
      </c>
      <c r="F14" s="590">
        <f t="shared" si="2"/>
        <v>15</v>
      </c>
      <c r="G14" s="956">
        <f t="shared" si="3"/>
        <v>21</v>
      </c>
      <c r="H14" s="955">
        <f t="shared" si="4"/>
        <v>5</v>
      </c>
      <c r="I14" s="590">
        <f t="shared" si="4"/>
        <v>15</v>
      </c>
      <c r="J14" s="956">
        <f t="shared" si="5"/>
        <v>20</v>
      </c>
      <c r="K14" s="955">
        <f t="shared" si="6"/>
        <v>6</v>
      </c>
      <c r="L14" s="590">
        <f t="shared" si="6"/>
        <v>23</v>
      </c>
      <c r="M14" s="956">
        <f t="shared" si="7"/>
        <v>29</v>
      </c>
      <c r="N14" s="955">
        <f t="shared" si="8"/>
        <v>14</v>
      </c>
      <c r="O14" s="590">
        <f t="shared" si="8"/>
        <v>19</v>
      </c>
      <c r="P14" s="956">
        <f t="shared" si="8"/>
        <v>33</v>
      </c>
      <c r="Q14" s="960">
        <f t="shared" si="9"/>
        <v>31</v>
      </c>
      <c r="R14" s="599">
        <f t="shared" si="9"/>
        <v>98</v>
      </c>
      <c r="S14" s="959">
        <f t="shared" si="10"/>
        <v>129</v>
      </c>
    </row>
    <row r="15" spans="1:20" ht="33" customHeight="1" x14ac:dyDescent="0.35">
      <c r="A15" s="608" t="s">
        <v>293</v>
      </c>
      <c r="B15" s="2568">
        <f t="shared" si="0"/>
        <v>0</v>
      </c>
      <c r="C15" s="592">
        <f t="shared" si="0"/>
        <v>0</v>
      </c>
      <c r="D15" s="957">
        <f t="shared" si="1"/>
        <v>0</v>
      </c>
      <c r="E15" s="955">
        <f t="shared" si="2"/>
        <v>0</v>
      </c>
      <c r="F15" s="590">
        <f t="shared" si="2"/>
        <v>0</v>
      </c>
      <c r="G15" s="956">
        <f t="shared" si="3"/>
        <v>0</v>
      </c>
      <c r="H15" s="955">
        <f t="shared" si="4"/>
        <v>3</v>
      </c>
      <c r="I15" s="590">
        <f t="shared" si="4"/>
        <v>4</v>
      </c>
      <c r="J15" s="956">
        <f t="shared" si="5"/>
        <v>7</v>
      </c>
      <c r="K15" s="955">
        <f t="shared" si="6"/>
        <v>5</v>
      </c>
      <c r="L15" s="590">
        <f t="shared" si="6"/>
        <v>1</v>
      </c>
      <c r="M15" s="956">
        <f t="shared" si="7"/>
        <v>6</v>
      </c>
      <c r="N15" s="955">
        <f t="shared" si="8"/>
        <v>0</v>
      </c>
      <c r="O15" s="590">
        <f t="shared" si="8"/>
        <v>0</v>
      </c>
      <c r="P15" s="956">
        <f t="shared" si="8"/>
        <v>0</v>
      </c>
      <c r="Q15" s="960">
        <f t="shared" si="9"/>
        <v>8</v>
      </c>
      <c r="R15" s="599">
        <f t="shared" si="9"/>
        <v>5</v>
      </c>
      <c r="S15" s="959">
        <f t="shared" si="10"/>
        <v>13</v>
      </c>
    </row>
    <row r="16" spans="1:20" ht="39" customHeight="1" x14ac:dyDescent="0.35">
      <c r="A16" s="608" t="s">
        <v>295</v>
      </c>
      <c r="B16" s="2568">
        <f t="shared" si="0"/>
        <v>1</v>
      </c>
      <c r="C16" s="592">
        <f t="shared" si="0"/>
        <v>0</v>
      </c>
      <c r="D16" s="957">
        <f t="shared" si="1"/>
        <v>1</v>
      </c>
      <c r="E16" s="955">
        <f t="shared" si="2"/>
        <v>4</v>
      </c>
      <c r="F16" s="590">
        <f t="shared" si="2"/>
        <v>4</v>
      </c>
      <c r="G16" s="956">
        <f t="shared" si="3"/>
        <v>8</v>
      </c>
      <c r="H16" s="955">
        <f t="shared" si="4"/>
        <v>6</v>
      </c>
      <c r="I16" s="590">
        <f t="shared" si="4"/>
        <v>1</v>
      </c>
      <c r="J16" s="956">
        <f t="shared" si="5"/>
        <v>7</v>
      </c>
      <c r="K16" s="955">
        <f t="shared" si="6"/>
        <v>12</v>
      </c>
      <c r="L16" s="590">
        <f t="shared" si="6"/>
        <v>4</v>
      </c>
      <c r="M16" s="956">
        <f t="shared" si="7"/>
        <v>16</v>
      </c>
      <c r="N16" s="955">
        <f t="shared" si="8"/>
        <v>7</v>
      </c>
      <c r="O16" s="590">
        <f t="shared" si="8"/>
        <v>10</v>
      </c>
      <c r="P16" s="956">
        <f t="shared" si="8"/>
        <v>17</v>
      </c>
      <c r="Q16" s="960">
        <f t="shared" si="9"/>
        <v>30</v>
      </c>
      <c r="R16" s="599">
        <f t="shared" si="9"/>
        <v>19</v>
      </c>
      <c r="S16" s="959">
        <f t="shared" si="10"/>
        <v>49</v>
      </c>
    </row>
    <row r="17" spans="1:22" ht="26.25" thickBot="1" x14ac:dyDescent="0.4">
      <c r="A17" s="2570" t="s">
        <v>16</v>
      </c>
      <c r="B17" s="2560">
        <f>SUM(B11:B16)</f>
        <v>2</v>
      </c>
      <c r="C17" s="2561">
        <f t="shared" ref="C17:P17" si="11">SUM(C11:C16)</f>
        <v>61</v>
      </c>
      <c r="D17" s="2562">
        <f t="shared" si="11"/>
        <v>63</v>
      </c>
      <c r="E17" s="2560">
        <f t="shared" si="11"/>
        <v>43</v>
      </c>
      <c r="F17" s="2561">
        <f t="shared" si="11"/>
        <v>58</v>
      </c>
      <c r="G17" s="2562">
        <f t="shared" si="11"/>
        <v>101</v>
      </c>
      <c r="H17" s="2560">
        <f t="shared" si="11"/>
        <v>51</v>
      </c>
      <c r="I17" s="2561">
        <f t="shared" si="11"/>
        <v>53</v>
      </c>
      <c r="J17" s="2562">
        <f t="shared" si="11"/>
        <v>104</v>
      </c>
      <c r="K17" s="2560">
        <f t="shared" si="11"/>
        <v>82</v>
      </c>
      <c r="L17" s="2561">
        <f t="shared" si="11"/>
        <v>87</v>
      </c>
      <c r="M17" s="2562">
        <f t="shared" si="11"/>
        <v>169</v>
      </c>
      <c r="N17" s="2560">
        <f t="shared" si="11"/>
        <v>77</v>
      </c>
      <c r="O17" s="2561">
        <f t="shared" si="11"/>
        <v>110</v>
      </c>
      <c r="P17" s="2562">
        <f t="shared" si="11"/>
        <v>187</v>
      </c>
      <c r="Q17" s="2560">
        <f>SUM(Q11:Q16)</f>
        <v>255</v>
      </c>
      <c r="R17" s="2561">
        <f t="shared" ref="R17:T17" si="12">SUM(R11:R16)</f>
        <v>369</v>
      </c>
      <c r="S17" s="2562">
        <f>SUM(S11:S16)</f>
        <v>624</v>
      </c>
      <c r="T17" s="2583">
        <f t="shared" si="12"/>
        <v>0</v>
      </c>
      <c r="V17" s="354" t="s">
        <v>330</v>
      </c>
    </row>
    <row r="18" spans="1:22" x14ac:dyDescent="0.35">
      <c r="A18" s="3191" t="s">
        <v>23</v>
      </c>
      <c r="B18" s="3192"/>
      <c r="C18" s="3193"/>
      <c r="D18" s="3194"/>
      <c r="E18" s="3192"/>
      <c r="F18" s="3193"/>
      <c r="G18" s="3194"/>
      <c r="H18" s="3192"/>
      <c r="I18" s="3193"/>
      <c r="J18" s="3194"/>
      <c r="K18" s="3192"/>
      <c r="L18" s="3193"/>
      <c r="M18" s="3194"/>
      <c r="N18" s="3192"/>
      <c r="O18" s="3193"/>
      <c r="P18" s="3194"/>
      <c r="Q18" s="3192"/>
      <c r="R18" s="3193"/>
      <c r="S18" s="3194"/>
    </row>
    <row r="19" spans="1:22" ht="26.25" x14ac:dyDescent="0.35">
      <c r="A19" s="2564" t="s">
        <v>11</v>
      </c>
      <c r="B19" s="953"/>
      <c r="C19" s="605" t="s">
        <v>7</v>
      </c>
      <c r="D19" s="2580"/>
      <c r="E19" s="953"/>
      <c r="F19" s="605"/>
      <c r="G19" s="2580"/>
      <c r="H19" s="953"/>
      <c r="I19" s="605" t="s">
        <v>7</v>
      </c>
      <c r="J19" s="2580"/>
      <c r="K19" s="953"/>
      <c r="L19" s="605"/>
      <c r="M19" s="2580"/>
      <c r="N19" s="2578"/>
      <c r="O19" s="2579"/>
      <c r="P19" s="2580"/>
      <c r="Q19" s="960"/>
      <c r="R19" s="599"/>
      <c r="S19" s="959"/>
    </row>
    <row r="20" spans="1:22" s="358" customFormat="1" ht="26.25" x14ac:dyDescent="0.35">
      <c r="A20" s="608" t="s">
        <v>292</v>
      </c>
      <c r="B20" s="955">
        <v>1</v>
      </c>
      <c r="C20" s="590">
        <f>2+31</f>
        <v>33</v>
      </c>
      <c r="D20" s="956">
        <f>SUM(B20:C20)</f>
        <v>34</v>
      </c>
      <c r="E20" s="955">
        <v>17</v>
      </c>
      <c r="F20" s="590">
        <f>15+7</f>
        <v>22</v>
      </c>
      <c r="G20" s="956">
        <f>SUM(E20:F20)</f>
        <v>39</v>
      </c>
      <c r="H20" s="955">
        <f>16+8</f>
        <v>24</v>
      </c>
      <c r="I20" s="590">
        <v>19</v>
      </c>
      <c r="J20" s="956">
        <f>SUM(H20:I20)</f>
        <v>43</v>
      </c>
      <c r="K20" s="955">
        <v>30</v>
      </c>
      <c r="L20" s="590">
        <v>34</v>
      </c>
      <c r="M20" s="956">
        <f>SUM(K20:L20)</f>
        <v>64</v>
      </c>
      <c r="N20" s="955">
        <f>27+12</f>
        <v>39</v>
      </c>
      <c r="O20" s="590">
        <f>7+14+12+12</f>
        <v>45</v>
      </c>
      <c r="P20" s="956">
        <f>N20+O20</f>
        <v>84</v>
      </c>
      <c r="Q20" s="960">
        <f>SUM(B20+E20+H20+K20+N20)</f>
        <v>111</v>
      </c>
      <c r="R20" s="599">
        <f>SUM(C20+F20+I20+L20+O20)</f>
        <v>153</v>
      </c>
      <c r="S20" s="959">
        <f>SUM(Q20:R20)</f>
        <v>264</v>
      </c>
    </row>
    <row r="21" spans="1:22" ht="26.25" x14ac:dyDescent="0.35">
      <c r="A21" s="608" t="s">
        <v>71</v>
      </c>
      <c r="B21" s="955">
        <v>0</v>
      </c>
      <c r="C21" s="590">
        <v>2</v>
      </c>
      <c r="D21" s="956">
        <f t="shared" ref="D21:D25" si="13">SUM(B21:C21)</f>
        <v>2</v>
      </c>
      <c r="E21" s="955">
        <v>11</v>
      </c>
      <c r="F21" s="590">
        <v>6</v>
      </c>
      <c r="G21" s="956">
        <f t="shared" ref="G21:G25" si="14">SUM(E21:F21)</f>
        <v>17</v>
      </c>
      <c r="H21" s="955">
        <v>9</v>
      </c>
      <c r="I21" s="590">
        <v>2</v>
      </c>
      <c r="J21" s="956">
        <f t="shared" ref="J21:J25" si="15">SUM(H21:I21)</f>
        <v>11</v>
      </c>
      <c r="K21" s="955">
        <v>21</v>
      </c>
      <c r="L21" s="590">
        <v>13</v>
      </c>
      <c r="M21" s="956">
        <f t="shared" ref="M21:M25" si="16">SUM(K21:L21)</f>
        <v>34</v>
      </c>
      <c r="N21" s="955">
        <v>15</v>
      </c>
      <c r="O21" s="590">
        <v>17</v>
      </c>
      <c r="P21" s="956">
        <f t="shared" ref="P21:P25" si="17">N21+O21</f>
        <v>32</v>
      </c>
      <c r="Q21" s="960">
        <f t="shared" ref="Q21:R25" si="18">SUM(B21+E21+H21+K21+N21)</f>
        <v>56</v>
      </c>
      <c r="R21" s="599">
        <f t="shared" si="18"/>
        <v>40</v>
      </c>
      <c r="S21" s="959">
        <f t="shared" ref="S21:S25" si="19">SUM(Q21:R21)</f>
        <v>96</v>
      </c>
    </row>
    <row r="22" spans="1:22" ht="26.25" x14ac:dyDescent="0.35">
      <c r="A22" s="608" t="s">
        <v>294</v>
      </c>
      <c r="B22" s="955">
        <v>0</v>
      </c>
      <c r="C22" s="590">
        <v>0</v>
      </c>
      <c r="D22" s="956">
        <f t="shared" si="13"/>
        <v>0</v>
      </c>
      <c r="E22" s="955">
        <v>4</v>
      </c>
      <c r="F22" s="590">
        <v>8</v>
      </c>
      <c r="G22" s="956">
        <f t="shared" si="14"/>
        <v>12</v>
      </c>
      <c r="H22" s="955">
        <v>3</v>
      </c>
      <c r="I22" s="590">
        <v>11</v>
      </c>
      <c r="J22" s="956">
        <f t="shared" si="15"/>
        <v>14</v>
      </c>
      <c r="K22" s="955">
        <v>8</v>
      </c>
      <c r="L22" s="590">
        <v>12</v>
      </c>
      <c r="M22" s="956">
        <f t="shared" si="16"/>
        <v>20</v>
      </c>
      <c r="N22" s="955">
        <v>2</v>
      </c>
      <c r="O22" s="590">
        <v>18</v>
      </c>
      <c r="P22" s="956">
        <f t="shared" si="17"/>
        <v>20</v>
      </c>
      <c r="Q22" s="960">
        <f t="shared" si="18"/>
        <v>17</v>
      </c>
      <c r="R22" s="599">
        <f t="shared" si="18"/>
        <v>49</v>
      </c>
      <c r="S22" s="959">
        <f t="shared" si="19"/>
        <v>66</v>
      </c>
    </row>
    <row r="23" spans="1:22" ht="26.25" x14ac:dyDescent="0.35">
      <c r="A23" s="2582" t="s">
        <v>98</v>
      </c>
      <c r="B23" s="955">
        <v>0</v>
      </c>
      <c r="C23" s="590">
        <v>25</v>
      </c>
      <c r="D23" s="956">
        <f t="shared" si="13"/>
        <v>25</v>
      </c>
      <c r="E23" s="955">
        <v>6</v>
      </c>
      <c r="F23" s="590">
        <v>14</v>
      </c>
      <c r="G23" s="956">
        <f t="shared" si="14"/>
        <v>20</v>
      </c>
      <c r="H23" s="955">
        <v>3</v>
      </c>
      <c r="I23" s="590">
        <v>15</v>
      </c>
      <c r="J23" s="956">
        <f t="shared" si="15"/>
        <v>18</v>
      </c>
      <c r="K23" s="955">
        <v>6</v>
      </c>
      <c r="L23" s="590">
        <v>22</v>
      </c>
      <c r="M23" s="956">
        <f t="shared" si="16"/>
        <v>28</v>
      </c>
      <c r="N23" s="955">
        <v>14</v>
      </c>
      <c r="O23" s="590">
        <v>17</v>
      </c>
      <c r="P23" s="956">
        <f t="shared" si="17"/>
        <v>31</v>
      </c>
      <c r="Q23" s="960">
        <f t="shared" si="18"/>
        <v>29</v>
      </c>
      <c r="R23" s="599">
        <f t="shared" si="18"/>
        <v>93</v>
      </c>
      <c r="S23" s="959">
        <f t="shared" si="19"/>
        <v>122</v>
      </c>
    </row>
    <row r="24" spans="1:22" ht="26.25" x14ac:dyDescent="0.35">
      <c r="A24" s="608" t="s">
        <v>293</v>
      </c>
      <c r="B24" s="955">
        <v>0</v>
      </c>
      <c r="C24" s="590">
        <v>0</v>
      </c>
      <c r="D24" s="956">
        <f t="shared" si="13"/>
        <v>0</v>
      </c>
      <c r="E24" s="955">
        <v>0</v>
      </c>
      <c r="F24" s="590">
        <v>0</v>
      </c>
      <c r="G24" s="956">
        <f t="shared" si="14"/>
        <v>0</v>
      </c>
      <c r="H24" s="955">
        <v>2</v>
      </c>
      <c r="I24" s="590">
        <v>4</v>
      </c>
      <c r="J24" s="956">
        <f t="shared" si="15"/>
        <v>6</v>
      </c>
      <c r="K24" s="955">
        <v>5</v>
      </c>
      <c r="L24" s="590">
        <v>1</v>
      </c>
      <c r="M24" s="956">
        <f t="shared" si="16"/>
        <v>6</v>
      </c>
      <c r="N24" s="955">
        <v>0</v>
      </c>
      <c r="O24" s="590">
        <v>0</v>
      </c>
      <c r="P24" s="956">
        <f t="shared" si="17"/>
        <v>0</v>
      </c>
      <c r="Q24" s="960">
        <f t="shared" si="18"/>
        <v>7</v>
      </c>
      <c r="R24" s="599">
        <f t="shared" si="18"/>
        <v>5</v>
      </c>
      <c r="S24" s="959">
        <f t="shared" si="19"/>
        <v>12</v>
      </c>
    </row>
    <row r="25" spans="1:22" ht="26.25" x14ac:dyDescent="0.35">
      <c r="A25" s="608" t="s">
        <v>295</v>
      </c>
      <c r="B25" s="955">
        <v>1</v>
      </c>
      <c r="C25" s="590">
        <v>0</v>
      </c>
      <c r="D25" s="956">
        <f t="shared" si="13"/>
        <v>1</v>
      </c>
      <c r="E25" s="955">
        <v>3</v>
      </c>
      <c r="F25" s="590">
        <v>3</v>
      </c>
      <c r="G25" s="956">
        <f t="shared" si="14"/>
        <v>6</v>
      </c>
      <c r="H25" s="955">
        <v>6</v>
      </c>
      <c r="I25" s="590">
        <v>1</v>
      </c>
      <c r="J25" s="956">
        <f t="shared" si="15"/>
        <v>7</v>
      </c>
      <c r="K25" s="955">
        <v>12</v>
      </c>
      <c r="L25" s="590">
        <v>4</v>
      </c>
      <c r="M25" s="956">
        <f t="shared" si="16"/>
        <v>16</v>
      </c>
      <c r="N25" s="955">
        <v>7</v>
      </c>
      <c r="O25" s="590">
        <v>10</v>
      </c>
      <c r="P25" s="956">
        <f t="shared" si="17"/>
        <v>17</v>
      </c>
      <c r="Q25" s="960">
        <f t="shared" si="18"/>
        <v>29</v>
      </c>
      <c r="R25" s="599">
        <f t="shared" si="18"/>
        <v>18</v>
      </c>
      <c r="S25" s="959">
        <f t="shared" si="19"/>
        <v>47</v>
      </c>
    </row>
    <row r="26" spans="1:22" ht="26.25" thickBot="1" x14ac:dyDescent="0.4">
      <c r="A26" s="2559" t="s">
        <v>8</v>
      </c>
      <c r="B26" s="2560">
        <f>SUM(B20:B25)</f>
        <v>2</v>
      </c>
      <c r="C26" s="2561">
        <f t="shared" ref="C26:P26" si="20">SUM(C20:C25)</f>
        <v>60</v>
      </c>
      <c r="D26" s="2562">
        <f t="shared" si="20"/>
        <v>62</v>
      </c>
      <c r="E26" s="2560">
        <f t="shared" si="20"/>
        <v>41</v>
      </c>
      <c r="F26" s="2561">
        <f t="shared" si="20"/>
        <v>53</v>
      </c>
      <c r="G26" s="2562">
        <f t="shared" si="20"/>
        <v>94</v>
      </c>
      <c r="H26" s="2560">
        <f t="shared" si="20"/>
        <v>47</v>
      </c>
      <c r="I26" s="2561">
        <f t="shared" si="20"/>
        <v>52</v>
      </c>
      <c r="J26" s="2562">
        <f t="shared" si="20"/>
        <v>99</v>
      </c>
      <c r="K26" s="2560">
        <f t="shared" si="20"/>
        <v>82</v>
      </c>
      <c r="L26" s="2561">
        <f t="shared" si="20"/>
        <v>86</v>
      </c>
      <c r="M26" s="2562">
        <f t="shared" si="20"/>
        <v>168</v>
      </c>
      <c r="N26" s="2560">
        <f t="shared" si="20"/>
        <v>77</v>
      </c>
      <c r="O26" s="2561">
        <f t="shared" si="20"/>
        <v>107</v>
      </c>
      <c r="P26" s="2562">
        <f t="shared" si="20"/>
        <v>184</v>
      </c>
      <c r="Q26" s="2560">
        <f>SUM(Q20:Q25)</f>
        <v>249</v>
      </c>
      <c r="R26" s="2561">
        <f t="shared" ref="R26:T26" si="21">SUM(R20:R25)</f>
        <v>358</v>
      </c>
      <c r="S26" s="2562">
        <f t="shared" si="21"/>
        <v>607</v>
      </c>
      <c r="T26" s="2583">
        <f t="shared" si="21"/>
        <v>0</v>
      </c>
    </row>
    <row r="27" spans="1:22" ht="26.25" x14ac:dyDescent="0.35">
      <c r="A27" s="3195" t="s">
        <v>25</v>
      </c>
      <c r="B27" s="3196"/>
      <c r="C27" s="3197"/>
      <c r="D27" s="3198"/>
      <c r="E27" s="3196"/>
      <c r="F27" s="3197"/>
      <c r="G27" s="3198"/>
      <c r="H27" s="3196"/>
      <c r="I27" s="3197"/>
      <c r="J27" s="3198"/>
      <c r="K27" s="3196"/>
      <c r="L27" s="3197"/>
      <c r="M27" s="3198"/>
      <c r="N27" s="3196"/>
      <c r="O27" s="3197"/>
      <c r="P27" s="3198"/>
      <c r="Q27" s="3196"/>
      <c r="R27" s="3197"/>
      <c r="S27" s="3198"/>
    </row>
    <row r="28" spans="1:22" ht="26.25" x14ac:dyDescent="0.35">
      <c r="A28" s="608" t="s">
        <v>292</v>
      </c>
      <c r="B28" s="968">
        <v>0</v>
      </c>
      <c r="C28" s="601">
        <v>0</v>
      </c>
      <c r="D28" s="956">
        <f>SUM(B28:C28)</f>
        <v>0</v>
      </c>
      <c r="E28" s="968">
        <v>0</v>
      </c>
      <c r="F28" s="601">
        <v>2</v>
      </c>
      <c r="G28" s="956">
        <f>SUM(E28:F28)</f>
        <v>2</v>
      </c>
      <c r="H28" s="968">
        <v>1</v>
      </c>
      <c r="I28" s="601">
        <v>0</v>
      </c>
      <c r="J28" s="956">
        <f>SUM(H28:I28)</f>
        <v>1</v>
      </c>
      <c r="K28" s="968">
        <v>0</v>
      </c>
      <c r="L28" s="601">
        <v>0</v>
      </c>
      <c r="M28" s="956">
        <f>SUM(K28:L28)</f>
        <v>0</v>
      </c>
      <c r="N28" s="968">
        <v>0</v>
      </c>
      <c r="O28" s="601">
        <v>1</v>
      </c>
      <c r="P28" s="956">
        <f>N28+O28</f>
        <v>1</v>
      </c>
      <c r="Q28" s="960">
        <f>B28+E28+H28+K28+N28</f>
        <v>1</v>
      </c>
      <c r="R28" s="599">
        <f>C28+F28+I28+L28+O28</f>
        <v>3</v>
      </c>
      <c r="S28" s="959">
        <f>SUM(Q28:R28)</f>
        <v>4</v>
      </c>
    </row>
    <row r="29" spans="1:22" ht="26.25" x14ac:dyDescent="0.35">
      <c r="A29" s="608" t="s">
        <v>71</v>
      </c>
      <c r="B29" s="968">
        <v>0</v>
      </c>
      <c r="C29" s="601">
        <v>0</v>
      </c>
      <c r="D29" s="956">
        <f t="shared" ref="D29:D33" si="22">SUM(B29:C29)</f>
        <v>0</v>
      </c>
      <c r="E29" s="968">
        <v>0</v>
      </c>
      <c r="F29" s="601">
        <v>0</v>
      </c>
      <c r="G29" s="956">
        <f t="shared" ref="G29:G33" si="23">SUM(E29:F29)</f>
        <v>0</v>
      </c>
      <c r="H29" s="968">
        <v>0</v>
      </c>
      <c r="I29" s="601">
        <v>0</v>
      </c>
      <c r="J29" s="956">
        <f t="shared" ref="J29:J33" si="24">SUM(H29:I29)</f>
        <v>0</v>
      </c>
      <c r="K29" s="968">
        <v>0</v>
      </c>
      <c r="L29" s="601">
        <v>0</v>
      </c>
      <c r="M29" s="956">
        <f t="shared" ref="M29:M33" si="25">SUM(K29:L29)</f>
        <v>0</v>
      </c>
      <c r="N29" s="968">
        <v>0</v>
      </c>
      <c r="O29" s="601">
        <v>0</v>
      </c>
      <c r="P29" s="956">
        <f t="shared" ref="P29:P33" si="26">N29+O29</f>
        <v>0</v>
      </c>
      <c r="Q29" s="960">
        <f t="shared" ref="Q29:R33" si="27">B29+E29+H29+K29+N29</f>
        <v>0</v>
      </c>
      <c r="R29" s="599">
        <f t="shared" si="27"/>
        <v>0</v>
      </c>
      <c r="S29" s="959">
        <f t="shared" ref="S29:S33" si="28">SUM(Q29:R29)</f>
        <v>0</v>
      </c>
    </row>
    <row r="30" spans="1:22" ht="26.25" x14ac:dyDescent="0.35">
      <c r="A30" s="608" t="s">
        <v>294</v>
      </c>
      <c r="B30" s="968">
        <v>0</v>
      </c>
      <c r="C30" s="601">
        <v>0</v>
      </c>
      <c r="D30" s="956">
        <f t="shared" si="22"/>
        <v>0</v>
      </c>
      <c r="E30" s="968">
        <v>1</v>
      </c>
      <c r="F30" s="601">
        <v>1</v>
      </c>
      <c r="G30" s="956">
        <f t="shared" si="23"/>
        <v>2</v>
      </c>
      <c r="H30" s="968">
        <v>0</v>
      </c>
      <c r="I30" s="601">
        <v>1</v>
      </c>
      <c r="J30" s="956">
        <f t="shared" si="24"/>
        <v>1</v>
      </c>
      <c r="K30" s="968">
        <v>0</v>
      </c>
      <c r="L30" s="601">
        <v>0</v>
      </c>
      <c r="M30" s="956">
        <f t="shared" si="25"/>
        <v>0</v>
      </c>
      <c r="N30" s="968">
        <v>0</v>
      </c>
      <c r="O30" s="601">
        <v>0</v>
      </c>
      <c r="P30" s="956">
        <f t="shared" si="26"/>
        <v>0</v>
      </c>
      <c r="Q30" s="960">
        <f t="shared" si="27"/>
        <v>1</v>
      </c>
      <c r="R30" s="599">
        <f t="shared" si="27"/>
        <v>2</v>
      </c>
      <c r="S30" s="959">
        <f t="shared" si="28"/>
        <v>3</v>
      </c>
    </row>
    <row r="31" spans="1:22" ht="26.25" x14ac:dyDescent="0.35">
      <c r="A31" s="2582" t="s">
        <v>98</v>
      </c>
      <c r="B31" s="968">
        <v>0</v>
      </c>
      <c r="C31" s="601">
        <v>1</v>
      </c>
      <c r="D31" s="956">
        <f t="shared" si="22"/>
        <v>1</v>
      </c>
      <c r="E31" s="968">
        <v>0</v>
      </c>
      <c r="F31" s="601">
        <v>1</v>
      </c>
      <c r="G31" s="956">
        <f t="shared" si="23"/>
        <v>1</v>
      </c>
      <c r="H31" s="968">
        <v>2</v>
      </c>
      <c r="I31" s="601">
        <v>0</v>
      </c>
      <c r="J31" s="956">
        <f t="shared" si="24"/>
        <v>2</v>
      </c>
      <c r="K31" s="968">
        <v>0</v>
      </c>
      <c r="L31" s="601">
        <v>1</v>
      </c>
      <c r="M31" s="956">
        <f t="shared" si="25"/>
        <v>1</v>
      </c>
      <c r="N31" s="968">
        <v>0</v>
      </c>
      <c r="O31" s="601">
        <v>2</v>
      </c>
      <c r="P31" s="956">
        <f t="shared" si="26"/>
        <v>2</v>
      </c>
      <c r="Q31" s="960">
        <f t="shared" si="27"/>
        <v>2</v>
      </c>
      <c r="R31" s="599">
        <f t="shared" si="27"/>
        <v>5</v>
      </c>
      <c r="S31" s="959">
        <f t="shared" si="28"/>
        <v>7</v>
      </c>
    </row>
    <row r="32" spans="1:22" ht="26.25" x14ac:dyDescent="0.35">
      <c r="A32" s="608" t="s">
        <v>293</v>
      </c>
      <c r="B32" s="968">
        <v>0</v>
      </c>
      <c r="C32" s="601">
        <v>0</v>
      </c>
      <c r="D32" s="956">
        <f t="shared" si="22"/>
        <v>0</v>
      </c>
      <c r="E32" s="968">
        <v>0</v>
      </c>
      <c r="F32" s="601">
        <v>0</v>
      </c>
      <c r="G32" s="956">
        <f t="shared" si="23"/>
        <v>0</v>
      </c>
      <c r="H32" s="968">
        <v>1</v>
      </c>
      <c r="I32" s="601">
        <v>0</v>
      </c>
      <c r="J32" s="956">
        <f t="shared" si="24"/>
        <v>1</v>
      </c>
      <c r="K32" s="968">
        <v>0</v>
      </c>
      <c r="L32" s="601">
        <v>0</v>
      </c>
      <c r="M32" s="956">
        <f t="shared" si="25"/>
        <v>0</v>
      </c>
      <c r="N32" s="968">
        <v>0</v>
      </c>
      <c r="O32" s="601">
        <v>0</v>
      </c>
      <c r="P32" s="956">
        <f t="shared" si="26"/>
        <v>0</v>
      </c>
      <c r="Q32" s="960">
        <f t="shared" si="27"/>
        <v>1</v>
      </c>
      <c r="R32" s="599">
        <f t="shared" si="27"/>
        <v>0</v>
      </c>
      <c r="S32" s="959">
        <f t="shared" si="28"/>
        <v>1</v>
      </c>
    </row>
    <row r="33" spans="1:20" ht="27.75" customHeight="1" x14ac:dyDescent="0.35">
      <c r="A33" s="608" t="s">
        <v>295</v>
      </c>
      <c r="B33" s="968">
        <v>0</v>
      </c>
      <c r="C33" s="601">
        <v>0</v>
      </c>
      <c r="D33" s="956">
        <f t="shared" si="22"/>
        <v>0</v>
      </c>
      <c r="E33" s="968">
        <v>1</v>
      </c>
      <c r="F33" s="601">
        <v>1</v>
      </c>
      <c r="G33" s="956">
        <f t="shared" si="23"/>
        <v>2</v>
      </c>
      <c r="H33" s="968">
        <v>0</v>
      </c>
      <c r="I33" s="601">
        <v>0</v>
      </c>
      <c r="J33" s="956">
        <f t="shared" si="24"/>
        <v>0</v>
      </c>
      <c r="K33" s="968">
        <v>0</v>
      </c>
      <c r="L33" s="601">
        <v>0</v>
      </c>
      <c r="M33" s="956">
        <f t="shared" si="25"/>
        <v>0</v>
      </c>
      <c r="N33" s="968">
        <v>0</v>
      </c>
      <c r="O33" s="601">
        <v>0</v>
      </c>
      <c r="P33" s="956">
        <f t="shared" si="26"/>
        <v>0</v>
      </c>
      <c r="Q33" s="960">
        <f t="shared" si="27"/>
        <v>1</v>
      </c>
      <c r="R33" s="599">
        <f t="shared" si="27"/>
        <v>1</v>
      </c>
      <c r="S33" s="959">
        <f t="shared" si="28"/>
        <v>2</v>
      </c>
    </row>
    <row r="34" spans="1:20" ht="32.25" customHeight="1" thickBot="1" x14ac:dyDescent="0.4">
      <c r="A34" s="2570" t="s">
        <v>13</v>
      </c>
      <c r="B34" s="2560">
        <f>SUM(B28:B33)</f>
        <v>0</v>
      </c>
      <c r="C34" s="2561">
        <f t="shared" ref="C34:P34" si="29">SUM(C28:C33)</f>
        <v>1</v>
      </c>
      <c r="D34" s="2562">
        <f t="shared" si="29"/>
        <v>1</v>
      </c>
      <c r="E34" s="2560">
        <f t="shared" si="29"/>
        <v>2</v>
      </c>
      <c r="F34" s="2561">
        <f t="shared" si="29"/>
        <v>5</v>
      </c>
      <c r="G34" s="2562">
        <f t="shared" si="29"/>
        <v>7</v>
      </c>
      <c r="H34" s="2560">
        <f t="shared" si="29"/>
        <v>4</v>
      </c>
      <c r="I34" s="2561">
        <f t="shared" si="29"/>
        <v>1</v>
      </c>
      <c r="J34" s="2562">
        <f t="shared" si="29"/>
        <v>5</v>
      </c>
      <c r="K34" s="2560">
        <f t="shared" si="29"/>
        <v>0</v>
      </c>
      <c r="L34" s="2561">
        <f t="shared" si="29"/>
        <v>1</v>
      </c>
      <c r="M34" s="2562">
        <f t="shared" si="29"/>
        <v>1</v>
      </c>
      <c r="N34" s="2560">
        <f t="shared" si="29"/>
        <v>0</v>
      </c>
      <c r="O34" s="2561">
        <f t="shared" si="29"/>
        <v>3</v>
      </c>
      <c r="P34" s="2562">
        <f t="shared" si="29"/>
        <v>3</v>
      </c>
      <c r="Q34" s="2560">
        <f>SUM(Q28:Q33)</f>
        <v>6</v>
      </c>
      <c r="R34" s="2561">
        <f t="shared" ref="R34:S34" si="30">SUM(R28:R33)</f>
        <v>11</v>
      </c>
      <c r="S34" s="2562">
        <f t="shared" si="30"/>
        <v>17</v>
      </c>
    </row>
    <row r="35" spans="1:20" ht="36.75" customHeight="1" x14ac:dyDescent="0.35">
      <c r="A35" s="2574" t="s">
        <v>10</v>
      </c>
      <c r="B35" s="1012">
        <f>B26</f>
        <v>2</v>
      </c>
      <c r="C35" s="1013">
        <f t="shared" ref="C35:P35" si="31">C26</f>
        <v>60</v>
      </c>
      <c r="D35" s="1014">
        <f t="shared" si="31"/>
        <v>62</v>
      </c>
      <c r="E35" s="1012">
        <f t="shared" si="31"/>
        <v>41</v>
      </c>
      <c r="F35" s="1013">
        <f t="shared" si="31"/>
        <v>53</v>
      </c>
      <c r="G35" s="1014">
        <f t="shared" si="31"/>
        <v>94</v>
      </c>
      <c r="H35" s="1012">
        <f t="shared" si="31"/>
        <v>47</v>
      </c>
      <c r="I35" s="1013">
        <f t="shared" si="31"/>
        <v>52</v>
      </c>
      <c r="J35" s="1014">
        <f t="shared" si="31"/>
        <v>99</v>
      </c>
      <c r="K35" s="1012">
        <f t="shared" si="31"/>
        <v>82</v>
      </c>
      <c r="L35" s="1013">
        <f t="shared" si="31"/>
        <v>86</v>
      </c>
      <c r="M35" s="1014">
        <f t="shared" si="31"/>
        <v>168</v>
      </c>
      <c r="N35" s="1012">
        <f t="shared" si="31"/>
        <v>77</v>
      </c>
      <c r="O35" s="1013">
        <f t="shared" si="31"/>
        <v>107</v>
      </c>
      <c r="P35" s="1014">
        <f t="shared" si="31"/>
        <v>184</v>
      </c>
      <c r="Q35" s="1012">
        <f>Q26</f>
        <v>249</v>
      </c>
      <c r="R35" s="1013">
        <f t="shared" ref="R35:S35" si="32">R26</f>
        <v>358</v>
      </c>
      <c r="S35" s="1014">
        <f t="shared" si="32"/>
        <v>607</v>
      </c>
      <c r="T35" s="357"/>
    </row>
    <row r="36" spans="1:20" ht="33" customHeight="1" x14ac:dyDescent="0.35">
      <c r="A36" s="2564" t="s">
        <v>17</v>
      </c>
      <c r="B36" s="1015">
        <f>B34</f>
        <v>0</v>
      </c>
      <c r="C36" s="607">
        <f t="shared" ref="C36:P36" si="33">C34</f>
        <v>1</v>
      </c>
      <c r="D36" s="1016">
        <f t="shared" si="33"/>
        <v>1</v>
      </c>
      <c r="E36" s="1015">
        <f t="shared" si="33"/>
        <v>2</v>
      </c>
      <c r="F36" s="607">
        <f t="shared" si="33"/>
        <v>5</v>
      </c>
      <c r="G36" s="1016">
        <f t="shared" si="33"/>
        <v>7</v>
      </c>
      <c r="H36" s="1015">
        <f t="shared" si="33"/>
        <v>4</v>
      </c>
      <c r="I36" s="607">
        <f t="shared" si="33"/>
        <v>1</v>
      </c>
      <c r="J36" s="1016">
        <f t="shared" si="33"/>
        <v>5</v>
      </c>
      <c r="K36" s="1015">
        <f t="shared" si="33"/>
        <v>0</v>
      </c>
      <c r="L36" s="607">
        <f t="shared" si="33"/>
        <v>1</v>
      </c>
      <c r="M36" s="1016">
        <f t="shared" si="33"/>
        <v>1</v>
      </c>
      <c r="N36" s="1015">
        <f t="shared" si="33"/>
        <v>0</v>
      </c>
      <c r="O36" s="607">
        <f t="shared" si="33"/>
        <v>3</v>
      </c>
      <c r="P36" s="1016">
        <f t="shared" si="33"/>
        <v>3</v>
      </c>
      <c r="Q36" s="1015">
        <f>Q34</f>
        <v>6</v>
      </c>
      <c r="R36" s="607">
        <f t="shared" ref="R36:S36" si="34">R34</f>
        <v>11</v>
      </c>
      <c r="S36" s="1016">
        <f t="shared" si="34"/>
        <v>17</v>
      </c>
    </row>
    <row r="37" spans="1:20" ht="36.75" customHeight="1" thickBot="1" x14ac:dyDescent="0.4">
      <c r="A37" s="2559" t="s">
        <v>18</v>
      </c>
      <c r="B37" s="2560">
        <f>SUM(B35:B36)</f>
        <v>2</v>
      </c>
      <c r="C37" s="2561">
        <f t="shared" ref="C37:P37" si="35">SUM(C35:C36)</f>
        <v>61</v>
      </c>
      <c r="D37" s="2562">
        <f t="shared" si="35"/>
        <v>63</v>
      </c>
      <c r="E37" s="2560">
        <f t="shared" si="35"/>
        <v>43</v>
      </c>
      <c r="F37" s="2561">
        <f t="shared" si="35"/>
        <v>58</v>
      </c>
      <c r="G37" s="2562">
        <f t="shared" si="35"/>
        <v>101</v>
      </c>
      <c r="H37" s="2560">
        <f t="shared" si="35"/>
        <v>51</v>
      </c>
      <c r="I37" s="2561">
        <f t="shared" si="35"/>
        <v>53</v>
      </c>
      <c r="J37" s="2562">
        <f t="shared" si="35"/>
        <v>104</v>
      </c>
      <c r="K37" s="2560">
        <f t="shared" si="35"/>
        <v>82</v>
      </c>
      <c r="L37" s="2561">
        <f t="shared" si="35"/>
        <v>87</v>
      </c>
      <c r="M37" s="2562">
        <f t="shared" si="35"/>
        <v>169</v>
      </c>
      <c r="N37" s="2560">
        <f t="shared" si="35"/>
        <v>77</v>
      </c>
      <c r="O37" s="2561">
        <f t="shared" si="35"/>
        <v>110</v>
      </c>
      <c r="P37" s="2562">
        <f t="shared" si="35"/>
        <v>187</v>
      </c>
      <c r="Q37" s="2560">
        <f>SUM(Q35:Q36)</f>
        <v>255</v>
      </c>
      <c r="R37" s="2561">
        <f t="shared" ref="R37:S37" si="36">SUM(R35:R36)</f>
        <v>369</v>
      </c>
      <c r="S37" s="2562">
        <f t="shared" si="36"/>
        <v>624</v>
      </c>
    </row>
    <row r="38" spans="1:20" ht="37.5" customHeight="1" x14ac:dyDescent="0.35">
      <c r="A38" s="3395"/>
      <c r="B38" s="3395"/>
      <c r="C38" s="3395"/>
      <c r="D38" s="3395"/>
      <c r="E38" s="3395"/>
      <c r="F38" s="3395"/>
      <c r="G38" s="3395"/>
      <c r="H38" s="3395"/>
      <c r="I38" s="3395"/>
      <c r="J38" s="3395"/>
      <c r="K38" s="3395"/>
      <c r="L38" s="3395"/>
      <c r="M38" s="3395"/>
      <c r="N38" s="3395"/>
      <c r="O38" s="3395"/>
      <c r="P38" s="3395"/>
    </row>
    <row r="39" spans="1:20" ht="36" customHeight="1" x14ac:dyDescent="0.35">
      <c r="A39" s="3395"/>
      <c r="B39" s="3395"/>
      <c r="C39" s="3395"/>
      <c r="D39" s="3395"/>
      <c r="E39" s="3395"/>
      <c r="F39" s="3395"/>
      <c r="G39" s="3395"/>
      <c r="H39" s="3395"/>
      <c r="I39" s="3395"/>
      <c r="J39" s="3395"/>
      <c r="K39" s="3395"/>
      <c r="L39" s="3395"/>
      <c r="M39" s="3395"/>
      <c r="N39" s="3395"/>
      <c r="O39" s="3395"/>
      <c r="P39" s="3395"/>
    </row>
    <row r="40" spans="1:20" ht="35.25" customHeight="1" x14ac:dyDescent="0.35">
      <c r="A40" s="3395" t="s">
        <v>7</v>
      </c>
      <c r="B40" s="3395"/>
      <c r="C40" s="3395"/>
      <c r="D40" s="3395"/>
      <c r="E40" s="3395"/>
      <c r="F40" s="3395"/>
      <c r="G40" s="3395"/>
      <c r="H40" s="3395"/>
      <c r="I40" s="3395"/>
      <c r="J40" s="3395"/>
      <c r="K40" s="3395"/>
      <c r="L40" s="3395"/>
      <c r="M40" s="3395"/>
      <c r="N40" s="3395"/>
      <c r="O40" s="3395"/>
      <c r="P40" s="3395"/>
      <c r="Q40" s="3395"/>
      <c r="R40" s="3395"/>
      <c r="S40" s="3395"/>
    </row>
    <row r="41" spans="1:20" ht="45" customHeight="1" x14ac:dyDescent="0.35">
      <c r="A41" s="355"/>
      <c r="B41" s="356"/>
      <c r="C41" s="356"/>
      <c r="D41" s="356"/>
      <c r="E41" s="356"/>
      <c r="F41" s="356"/>
      <c r="G41" s="356"/>
      <c r="H41" s="356"/>
      <c r="I41" s="356"/>
      <c r="J41" s="356"/>
      <c r="K41" s="356"/>
      <c r="L41" s="356"/>
      <c r="M41" s="356"/>
      <c r="N41" s="356"/>
      <c r="O41" s="356"/>
      <c r="P41" s="356"/>
      <c r="Q41" s="356"/>
      <c r="R41" s="356"/>
      <c r="S41" s="356"/>
    </row>
    <row r="43" spans="1:20" x14ac:dyDescent="0.35">
      <c r="A43" s="357"/>
      <c r="B43" s="356"/>
      <c r="C43" s="356"/>
      <c r="D43" s="356"/>
      <c r="E43" s="356"/>
      <c r="F43" s="356"/>
      <c r="G43" s="356"/>
      <c r="H43" s="356"/>
      <c r="I43" s="356"/>
      <c r="J43" s="356"/>
      <c r="K43" s="356"/>
      <c r="L43" s="356"/>
      <c r="M43" s="356"/>
      <c r="N43" s="356"/>
      <c r="O43" s="356"/>
      <c r="P43" s="356"/>
      <c r="Q43" s="356"/>
      <c r="R43" s="356"/>
      <c r="S43" s="356"/>
    </row>
    <row r="44" spans="1:20" x14ac:dyDescent="0.35">
      <c r="A44" s="357"/>
      <c r="B44" s="357"/>
      <c r="C44" s="357"/>
      <c r="D44" s="357"/>
      <c r="E44" s="357"/>
      <c r="F44" s="357"/>
      <c r="G44" s="357"/>
      <c r="H44" s="357"/>
      <c r="I44" s="357"/>
      <c r="J44" s="357"/>
      <c r="K44" s="357"/>
      <c r="L44" s="357"/>
      <c r="M44" s="357"/>
      <c r="N44" s="357"/>
      <c r="O44" s="357"/>
      <c r="P44" s="357"/>
      <c r="Q44" s="357"/>
      <c r="R44" s="357"/>
      <c r="S44" s="357"/>
    </row>
  </sheetData>
  <mergeCells count="15">
    <mergeCell ref="A1:T1"/>
    <mergeCell ref="A7:A9"/>
    <mergeCell ref="K7:M8"/>
    <mergeCell ref="A38:P38"/>
    <mergeCell ref="A39:P39"/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19" zoomScale="50" zoomScaleNormal="50" workbookViewId="0">
      <selection activeCell="P38" sqref="P38"/>
    </sheetView>
  </sheetViews>
  <sheetFormatPr defaultRowHeight="25.5" x14ac:dyDescent="0.35"/>
  <cols>
    <col min="1" max="1" width="106.5703125" style="354" bestFit="1" customWidth="1"/>
    <col min="2" max="2" width="16.140625" style="354" customWidth="1"/>
    <col min="3" max="4" width="12.140625" style="354" customWidth="1"/>
    <col min="5" max="5" width="15.42578125" style="354" customWidth="1"/>
    <col min="6" max="6" width="12.5703125" style="354" customWidth="1"/>
    <col min="7" max="7" width="12" style="354" customWidth="1"/>
    <col min="8" max="8" width="15" style="354" customWidth="1"/>
    <col min="9" max="9" width="15.28515625" style="354" customWidth="1"/>
    <col min="10" max="10" width="12.5703125" style="354" customWidth="1"/>
    <col min="11" max="11" width="9.140625" style="354"/>
    <col min="12" max="12" width="10.5703125" style="354" bestFit="1" customWidth="1"/>
    <col min="13" max="13" width="11.28515625" style="354" customWidth="1"/>
    <col min="14" max="16384" width="9.140625" style="354"/>
  </cols>
  <sheetData>
    <row r="1" spans="1:11" ht="7.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</row>
    <row r="2" spans="1:11" ht="32.25" customHeight="1" x14ac:dyDescent="0.35">
      <c r="A2" s="3416" t="s">
        <v>80</v>
      </c>
      <c r="B2" s="3416"/>
      <c r="C2" s="3416"/>
      <c r="D2" s="3416"/>
      <c r="E2" s="3416"/>
      <c r="F2" s="3416"/>
      <c r="G2" s="3416"/>
      <c r="H2" s="3416"/>
      <c r="I2" s="3416"/>
      <c r="J2" s="3416"/>
    </row>
    <row r="3" spans="1:11" ht="24.75" customHeight="1" x14ac:dyDescent="0.35">
      <c r="A3" s="3416" t="s">
        <v>81</v>
      </c>
      <c r="B3" s="3416"/>
      <c r="C3" s="3416"/>
      <c r="D3" s="3416"/>
      <c r="E3" s="3416"/>
      <c r="F3" s="3416"/>
      <c r="G3" s="3416"/>
      <c r="H3" s="3416"/>
      <c r="I3" s="3416"/>
      <c r="J3" s="3416"/>
    </row>
    <row r="4" spans="1:11" ht="25.5" customHeight="1" x14ac:dyDescent="0.35">
      <c r="A4" s="3416" t="s">
        <v>329</v>
      </c>
      <c r="B4" s="3416"/>
      <c r="C4" s="3416"/>
      <c r="D4" s="3416"/>
      <c r="E4" s="3416"/>
      <c r="F4" s="3416"/>
      <c r="G4" s="3416"/>
      <c r="H4" s="3416"/>
      <c r="I4" s="3416"/>
      <c r="J4" s="3416"/>
    </row>
    <row r="5" spans="1:11" ht="24" customHeight="1" x14ac:dyDescent="0.35">
      <c r="A5" s="3399" t="s">
        <v>376</v>
      </c>
      <c r="B5" s="3399"/>
      <c r="C5" s="3399"/>
      <c r="D5" s="3399"/>
      <c r="E5" s="3399"/>
      <c r="F5" s="3399"/>
      <c r="G5" s="3399"/>
      <c r="H5" s="3399"/>
      <c r="I5" s="3399"/>
      <c r="J5" s="3399"/>
    </row>
    <row r="6" spans="1:11" ht="15" customHeight="1" thickBot="1" x14ac:dyDescent="0.4">
      <c r="A6" s="2074" t="s">
        <v>7</v>
      </c>
      <c r="B6" s="2074"/>
      <c r="C6" s="2074"/>
      <c r="D6" s="2074"/>
      <c r="E6" s="2074"/>
      <c r="F6" s="2074"/>
      <c r="G6" s="2074"/>
      <c r="H6" s="2074"/>
      <c r="I6" s="2074"/>
      <c r="J6" s="2074"/>
    </row>
    <row r="7" spans="1:11" ht="33" customHeight="1" thickBot="1" x14ac:dyDescent="0.4">
      <c r="A7" s="3555" t="s">
        <v>9</v>
      </c>
      <c r="B7" s="3580" t="s">
        <v>19</v>
      </c>
      <c r="C7" s="3581"/>
      <c r="D7" s="3582"/>
      <c r="E7" s="3580" t="s">
        <v>20</v>
      </c>
      <c r="F7" s="3581"/>
      <c r="G7" s="3582"/>
      <c r="H7" s="3583" t="s">
        <v>21</v>
      </c>
      <c r="I7" s="3584"/>
      <c r="J7" s="3412"/>
    </row>
    <row r="8" spans="1:11" ht="33.75" customHeight="1" thickBot="1" x14ac:dyDescent="0.4">
      <c r="A8" s="3393"/>
      <c r="B8" s="3441" t="s">
        <v>5</v>
      </c>
      <c r="C8" s="3585"/>
      <c r="D8" s="3586"/>
      <c r="E8" s="3441" t="s">
        <v>5</v>
      </c>
      <c r="F8" s="3585"/>
      <c r="G8" s="3586"/>
      <c r="H8" s="3413"/>
      <c r="I8" s="3563"/>
      <c r="J8" s="3564"/>
    </row>
    <row r="9" spans="1:11" ht="89.25" customHeight="1" thickBot="1" x14ac:dyDescent="0.4">
      <c r="A9" s="3556"/>
      <c r="B9" s="2555" t="s">
        <v>26</v>
      </c>
      <c r="C9" s="2556" t="s">
        <v>27</v>
      </c>
      <c r="D9" s="2557" t="s">
        <v>4</v>
      </c>
      <c r="E9" s="2555" t="s">
        <v>26</v>
      </c>
      <c r="F9" s="2556" t="s">
        <v>27</v>
      </c>
      <c r="G9" s="2557" t="s">
        <v>4</v>
      </c>
      <c r="H9" s="2555" t="s">
        <v>26</v>
      </c>
      <c r="I9" s="2556" t="s">
        <v>27</v>
      </c>
      <c r="J9" s="2557" t="s">
        <v>4</v>
      </c>
    </row>
    <row r="10" spans="1:11" ht="29.25" customHeight="1" x14ac:dyDescent="0.35">
      <c r="A10" s="3324" t="s">
        <v>22</v>
      </c>
      <c r="B10" s="3325"/>
      <c r="C10" s="3325"/>
      <c r="D10" s="3325"/>
      <c r="E10" s="3325"/>
      <c r="F10" s="3325"/>
      <c r="G10" s="3325"/>
      <c r="H10" s="3326"/>
      <c r="I10" s="3326"/>
      <c r="J10" s="3327"/>
    </row>
    <row r="11" spans="1:11" ht="27.75" customHeight="1" x14ac:dyDescent="0.35">
      <c r="A11" s="3328" t="s">
        <v>54</v>
      </c>
      <c r="B11" s="590">
        <f t="shared" ref="B11:G17" si="0">B21+B30</f>
        <v>76</v>
      </c>
      <c r="C11" s="590">
        <f t="shared" si="0"/>
        <v>1</v>
      </c>
      <c r="D11" s="590">
        <f t="shared" si="0"/>
        <v>77</v>
      </c>
      <c r="E11" s="590">
        <f t="shared" si="0"/>
        <v>75</v>
      </c>
      <c r="F11" s="590">
        <f t="shared" si="0"/>
        <v>5</v>
      </c>
      <c r="G11" s="590">
        <f t="shared" si="0"/>
        <v>80</v>
      </c>
      <c r="H11" s="607">
        <f>SUM(B11+E11)</f>
        <v>151</v>
      </c>
      <c r="I11" s="607">
        <f>SUM(C11+F11)</f>
        <v>6</v>
      </c>
      <c r="J11" s="1016">
        <f>SUM(H11:I11)</f>
        <v>157</v>
      </c>
    </row>
    <row r="12" spans="1:11" ht="27.75" customHeight="1" x14ac:dyDescent="0.35">
      <c r="A12" s="3328" t="s">
        <v>55</v>
      </c>
      <c r="B12" s="590">
        <f t="shared" si="0"/>
        <v>29</v>
      </c>
      <c r="C12" s="590">
        <f t="shared" si="0"/>
        <v>0</v>
      </c>
      <c r="D12" s="590">
        <f t="shared" si="0"/>
        <v>29</v>
      </c>
      <c r="E12" s="590">
        <f t="shared" si="0"/>
        <v>34</v>
      </c>
      <c r="F12" s="590">
        <f t="shared" si="0"/>
        <v>3</v>
      </c>
      <c r="G12" s="590">
        <f t="shared" si="0"/>
        <v>37</v>
      </c>
      <c r="H12" s="607">
        <f t="shared" ref="H12:I17" si="1">SUM(B12+E12)</f>
        <v>63</v>
      </c>
      <c r="I12" s="607">
        <f t="shared" si="1"/>
        <v>3</v>
      </c>
      <c r="J12" s="1016">
        <f t="shared" ref="J12:J17" si="2">SUM(H12:I12)</f>
        <v>66</v>
      </c>
    </row>
    <row r="13" spans="1:11" ht="27.75" customHeight="1" x14ac:dyDescent="0.35">
      <c r="A13" s="3328" t="s">
        <v>83</v>
      </c>
      <c r="B13" s="590">
        <f t="shared" si="0"/>
        <v>20</v>
      </c>
      <c r="C13" s="590">
        <f t="shared" si="0"/>
        <v>0</v>
      </c>
      <c r="D13" s="590">
        <f t="shared" si="0"/>
        <v>20</v>
      </c>
      <c r="E13" s="590">
        <f t="shared" si="0"/>
        <v>14</v>
      </c>
      <c r="F13" s="590">
        <f t="shared" si="0"/>
        <v>2</v>
      </c>
      <c r="G13" s="590">
        <f t="shared" si="0"/>
        <v>16</v>
      </c>
      <c r="H13" s="607">
        <f t="shared" si="1"/>
        <v>34</v>
      </c>
      <c r="I13" s="607">
        <f t="shared" si="1"/>
        <v>2</v>
      </c>
      <c r="J13" s="1016">
        <f t="shared" si="2"/>
        <v>36</v>
      </c>
    </row>
    <row r="14" spans="1:11" ht="27.75" customHeight="1" x14ac:dyDescent="0.35">
      <c r="A14" s="3329" t="s">
        <v>28</v>
      </c>
      <c r="B14" s="590">
        <f t="shared" si="0"/>
        <v>30</v>
      </c>
      <c r="C14" s="590">
        <f t="shared" si="0"/>
        <v>1</v>
      </c>
      <c r="D14" s="590">
        <f t="shared" si="0"/>
        <v>31</v>
      </c>
      <c r="E14" s="590">
        <f t="shared" si="0"/>
        <v>28</v>
      </c>
      <c r="F14" s="590">
        <f t="shared" si="0"/>
        <v>5</v>
      </c>
      <c r="G14" s="590">
        <f t="shared" si="0"/>
        <v>33</v>
      </c>
      <c r="H14" s="607">
        <f t="shared" si="1"/>
        <v>58</v>
      </c>
      <c r="I14" s="607">
        <f t="shared" si="1"/>
        <v>6</v>
      </c>
      <c r="J14" s="1016">
        <f t="shared" si="2"/>
        <v>64</v>
      </c>
    </row>
    <row r="15" spans="1:11" ht="30.75" customHeight="1" x14ac:dyDescent="0.35">
      <c r="A15" s="3328" t="s">
        <v>84</v>
      </c>
      <c r="B15" s="590">
        <f t="shared" si="0"/>
        <v>20</v>
      </c>
      <c r="C15" s="590">
        <f t="shared" si="0"/>
        <v>4</v>
      </c>
      <c r="D15" s="590">
        <f t="shared" si="0"/>
        <v>24</v>
      </c>
      <c r="E15" s="590">
        <f t="shared" si="0"/>
        <v>16</v>
      </c>
      <c r="F15" s="590">
        <f t="shared" si="0"/>
        <v>4</v>
      </c>
      <c r="G15" s="590">
        <f t="shared" si="0"/>
        <v>20</v>
      </c>
      <c r="H15" s="607">
        <f t="shared" si="1"/>
        <v>36</v>
      </c>
      <c r="I15" s="607">
        <f t="shared" si="1"/>
        <v>8</v>
      </c>
      <c r="J15" s="1016">
        <f t="shared" si="2"/>
        <v>44</v>
      </c>
    </row>
    <row r="16" spans="1:11" ht="32.25" customHeight="1" x14ac:dyDescent="0.35">
      <c r="A16" s="3328" t="s">
        <v>139</v>
      </c>
      <c r="B16" s="590">
        <f t="shared" si="0"/>
        <v>20</v>
      </c>
      <c r="C16" s="590">
        <f t="shared" si="0"/>
        <v>0</v>
      </c>
      <c r="D16" s="590">
        <f t="shared" si="0"/>
        <v>20</v>
      </c>
      <c r="E16" s="590">
        <f t="shared" si="0"/>
        <v>16</v>
      </c>
      <c r="F16" s="590">
        <f t="shared" si="0"/>
        <v>0</v>
      </c>
      <c r="G16" s="590">
        <f t="shared" si="0"/>
        <v>16</v>
      </c>
      <c r="H16" s="607">
        <f t="shared" si="1"/>
        <v>36</v>
      </c>
      <c r="I16" s="607">
        <f t="shared" si="1"/>
        <v>0</v>
      </c>
      <c r="J16" s="1016">
        <f t="shared" si="2"/>
        <v>36</v>
      </c>
    </row>
    <row r="17" spans="1:10" ht="36.75" customHeight="1" thickBot="1" x14ac:dyDescent="0.4">
      <c r="A17" s="3330" t="s">
        <v>53</v>
      </c>
      <c r="B17" s="1576">
        <f t="shared" si="0"/>
        <v>51</v>
      </c>
      <c r="C17" s="1576">
        <f t="shared" si="0"/>
        <v>1</v>
      </c>
      <c r="D17" s="1576">
        <f t="shared" si="0"/>
        <v>52</v>
      </c>
      <c r="E17" s="1576">
        <f t="shared" si="0"/>
        <v>58</v>
      </c>
      <c r="F17" s="1576">
        <f t="shared" si="0"/>
        <v>3</v>
      </c>
      <c r="G17" s="1576">
        <f t="shared" si="0"/>
        <v>61</v>
      </c>
      <c r="H17" s="3321">
        <f t="shared" si="1"/>
        <v>109</v>
      </c>
      <c r="I17" s="3321">
        <f t="shared" si="1"/>
        <v>4</v>
      </c>
      <c r="J17" s="3331">
        <f t="shared" si="2"/>
        <v>113</v>
      </c>
    </row>
    <row r="18" spans="1:10" ht="36" customHeight="1" thickBot="1" x14ac:dyDescent="0.4">
      <c r="A18" s="3332" t="s">
        <v>12</v>
      </c>
      <c r="B18" s="3323">
        <f>SUM(B10:B17)</f>
        <v>246</v>
      </c>
      <c r="C18" s="3323">
        <f t="shared" ref="C18:J18" si="3">SUM(C10:C17)</f>
        <v>7</v>
      </c>
      <c r="D18" s="3323">
        <f t="shared" si="3"/>
        <v>253</v>
      </c>
      <c r="E18" s="3323">
        <f t="shared" si="3"/>
        <v>241</v>
      </c>
      <c r="F18" s="3323">
        <f t="shared" si="3"/>
        <v>22</v>
      </c>
      <c r="G18" s="3323">
        <f t="shared" si="3"/>
        <v>263</v>
      </c>
      <c r="H18" s="3323">
        <f t="shared" si="3"/>
        <v>487</v>
      </c>
      <c r="I18" s="3323">
        <f t="shared" si="3"/>
        <v>29</v>
      </c>
      <c r="J18" s="3333">
        <f t="shared" si="3"/>
        <v>516</v>
      </c>
    </row>
    <row r="19" spans="1:10" ht="31.5" customHeight="1" x14ac:dyDescent="0.35">
      <c r="A19" s="3334" t="s">
        <v>23</v>
      </c>
      <c r="B19" s="2600"/>
      <c r="C19" s="2600"/>
      <c r="D19" s="2600"/>
      <c r="E19" s="2600"/>
      <c r="F19" s="2600"/>
      <c r="G19" s="2600"/>
      <c r="H19" s="3322"/>
      <c r="I19" s="3322"/>
      <c r="J19" s="3335"/>
    </row>
    <row r="20" spans="1:10" ht="24.95" customHeight="1" x14ac:dyDescent="0.35">
      <c r="A20" s="3336" t="s">
        <v>11</v>
      </c>
      <c r="B20" s="2565"/>
      <c r="C20" s="2565"/>
      <c r="D20" s="2565"/>
      <c r="E20" s="2565"/>
      <c r="F20" s="2565"/>
      <c r="G20" s="2565"/>
      <c r="H20" s="2567"/>
      <c r="I20" s="2567"/>
      <c r="J20" s="2566"/>
    </row>
    <row r="21" spans="1:10" ht="33.75" customHeight="1" x14ac:dyDescent="0.35">
      <c r="A21" s="3328" t="s">
        <v>54</v>
      </c>
      <c r="B21" s="590">
        <f>1+74</f>
        <v>75</v>
      </c>
      <c r="C21" s="590">
        <v>1</v>
      </c>
      <c r="D21" s="590">
        <f>SUM(B21:C21)</f>
        <v>76</v>
      </c>
      <c r="E21" s="590">
        <f>23+11+17+18</f>
        <v>69</v>
      </c>
      <c r="F21" s="590">
        <v>4</v>
      </c>
      <c r="G21" s="590">
        <f>SUM(E21:F21)</f>
        <v>73</v>
      </c>
      <c r="H21" s="607">
        <f>SUM(B21+E21)</f>
        <v>144</v>
      </c>
      <c r="I21" s="607">
        <f>SUM(C21+F21)</f>
        <v>5</v>
      </c>
      <c r="J21" s="1016">
        <f>SUM(H21:I21)</f>
        <v>149</v>
      </c>
    </row>
    <row r="22" spans="1:10" ht="33.75" customHeight="1" x14ac:dyDescent="0.35">
      <c r="A22" s="3328" t="s">
        <v>55</v>
      </c>
      <c r="B22" s="590">
        <v>26</v>
      </c>
      <c r="C22" s="590">
        <v>0</v>
      </c>
      <c r="D22" s="590">
        <f t="shared" ref="D22:D27" si="4">SUM(B22:C22)</f>
        <v>26</v>
      </c>
      <c r="E22" s="590">
        <f>12+14+2</f>
        <v>28</v>
      </c>
      <c r="F22" s="590">
        <v>2</v>
      </c>
      <c r="G22" s="590">
        <f t="shared" ref="G22:G27" si="5">SUM(E22:F22)</f>
        <v>30</v>
      </c>
      <c r="H22" s="607">
        <f t="shared" ref="H22:I27" si="6">SUM(B22+E22)</f>
        <v>54</v>
      </c>
      <c r="I22" s="607">
        <f t="shared" si="6"/>
        <v>2</v>
      </c>
      <c r="J22" s="1016">
        <f t="shared" ref="J22:J27" si="7">SUM(H22:I22)</f>
        <v>56</v>
      </c>
    </row>
    <row r="23" spans="1:10" ht="27.75" customHeight="1" x14ac:dyDescent="0.35">
      <c r="A23" s="3328" t="s">
        <v>83</v>
      </c>
      <c r="B23" s="590">
        <v>20</v>
      </c>
      <c r="C23" s="590">
        <v>0</v>
      </c>
      <c r="D23" s="590">
        <f t="shared" si="4"/>
        <v>20</v>
      </c>
      <c r="E23" s="590">
        <v>14</v>
      </c>
      <c r="F23" s="590">
        <v>2</v>
      </c>
      <c r="G23" s="590">
        <f t="shared" si="5"/>
        <v>16</v>
      </c>
      <c r="H23" s="607">
        <f t="shared" si="6"/>
        <v>34</v>
      </c>
      <c r="I23" s="607">
        <f t="shared" si="6"/>
        <v>2</v>
      </c>
      <c r="J23" s="1016">
        <f t="shared" si="7"/>
        <v>36</v>
      </c>
    </row>
    <row r="24" spans="1:10" ht="30.75" customHeight="1" x14ac:dyDescent="0.35">
      <c r="A24" s="3329" t="s">
        <v>28</v>
      </c>
      <c r="B24" s="590">
        <v>30</v>
      </c>
      <c r="C24" s="590">
        <v>0</v>
      </c>
      <c r="D24" s="590">
        <f t="shared" si="4"/>
        <v>30</v>
      </c>
      <c r="E24" s="590">
        <v>25</v>
      </c>
      <c r="F24" s="590">
        <v>4</v>
      </c>
      <c r="G24" s="590">
        <f t="shared" si="5"/>
        <v>29</v>
      </c>
      <c r="H24" s="607">
        <f t="shared" si="6"/>
        <v>55</v>
      </c>
      <c r="I24" s="607">
        <f t="shared" si="6"/>
        <v>4</v>
      </c>
      <c r="J24" s="1016">
        <f t="shared" si="7"/>
        <v>59</v>
      </c>
    </row>
    <row r="25" spans="1:10" ht="29.25" customHeight="1" x14ac:dyDescent="0.35">
      <c r="A25" s="3328" t="s">
        <v>84</v>
      </c>
      <c r="B25" s="590">
        <v>20</v>
      </c>
      <c r="C25" s="590">
        <v>4</v>
      </c>
      <c r="D25" s="590">
        <f t="shared" si="4"/>
        <v>24</v>
      </c>
      <c r="E25" s="590">
        <v>14</v>
      </c>
      <c r="F25" s="590">
        <v>3</v>
      </c>
      <c r="G25" s="590">
        <f t="shared" si="5"/>
        <v>17</v>
      </c>
      <c r="H25" s="607">
        <f t="shared" si="6"/>
        <v>34</v>
      </c>
      <c r="I25" s="607">
        <f t="shared" si="6"/>
        <v>7</v>
      </c>
      <c r="J25" s="1016">
        <f t="shared" si="7"/>
        <v>41</v>
      </c>
    </row>
    <row r="26" spans="1:10" ht="37.5" customHeight="1" x14ac:dyDescent="0.35">
      <c r="A26" s="3328" t="s">
        <v>139</v>
      </c>
      <c r="B26" s="590">
        <v>19</v>
      </c>
      <c r="C26" s="590">
        <v>0</v>
      </c>
      <c r="D26" s="590">
        <f t="shared" si="4"/>
        <v>19</v>
      </c>
      <c r="E26" s="590">
        <v>14</v>
      </c>
      <c r="F26" s="590">
        <v>0</v>
      </c>
      <c r="G26" s="590">
        <f t="shared" si="5"/>
        <v>14</v>
      </c>
      <c r="H26" s="607">
        <f t="shared" si="6"/>
        <v>33</v>
      </c>
      <c r="I26" s="607">
        <f t="shared" si="6"/>
        <v>0</v>
      </c>
      <c r="J26" s="1016">
        <f t="shared" si="7"/>
        <v>33</v>
      </c>
    </row>
    <row r="27" spans="1:10" ht="32.25" customHeight="1" x14ac:dyDescent="0.35">
      <c r="A27" s="3337" t="s">
        <v>53</v>
      </c>
      <c r="B27" s="590">
        <v>50</v>
      </c>
      <c r="C27" s="590">
        <v>1</v>
      </c>
      <c r="D27" s="590">
        <f t="shared" si="4"/>
        <v>51</v>
      </c>
      <c r="E27" s="590">
        <f>13+9+17+13</f>
        <v>52</v>
      </c>
      <c r="F27" s="590">
        <v>2</v>
      </c>
      <c r="G27" s="590">
        <f t="shared" si="5"/>
        <v>54</v>
      </c>
      <c r="H27" s="607">
        <f t="shared" si="6"/>
        <v>102</v>
      </c>
      <c r="I27" s="607">
        <f t="shared" si="6"/>
        <v>3</v>
      </c>
      <c r="J27" s="1016">
        <f t="shared" si="7"/>
        <v>105</v>
      </c>
    </row>
    <row r="28" spans="1:10" ht="33.75" customHeight="1" x14ac:dyDescent="0.35">
      <c r="A28" s="3338" t="s">
        <v>8</v>
      </c>
      <c r="B28" s="590">
        <f>SUM(B21:B27)</f>
        <v>240</v>
      </c>
      <c r="C28" s="590">
        <f t="shared" ref="C28:J28" si="8">SUM(C21:C27)</f>
        <v>6</v>
      </c>
      <c r="D28" s="590">
        <f t="shared" si="8"/>
        <v>246</v>
      </c>
      <c r="E28" s="590">
        <f t="shared" si="8"/>
        <v>216</v>
      </c>
      <c r="F28" s="590">
        <f t="shared" si="8"/>
        <v>17</v>
      </c>
      <c r="G28" s="590">
        <f t="shared" si="8"/>
        <v>233</v>
      </c>
      <c r="H28" s="590">
        <f t="shared" si="8"/>
        <v>456</v>
      </c>
      <c r="I28" s="590">
        <f t="shared" si="8"/>
        <v>23</v>
      </c>
      <c r="J28" s="956">
        <f t="shared" si="8"/>
        <v>479</v>
      </c>
    </row>
    <row r="29" spans="1:10" ht="24.95" customHeight="1" x14ac:dyDescent="0.35">
      <c r="A29" s="3338" t="s">
        <v>25</v>
      </c>
      <c r="B29" s="2565"/>
      <c r="C29" s="2565"/>
      <c r="D29" s="2565"/>
      <c r="E29" s="2565"/>
      <c r="F29" s="2565"/>
      <c r="G29" s="2565"/>
      <c r="H29" s="2567"/>
      <c r="I29" s="2567"/>
      <c r="J29" s="2566"/>
    </row>
    <row r="30" spans="1:10" ht="33" customHeight="1" x14ac:dyDescent="0.35">
      <c r="A30" s="3328" t="s">
        <v>54</v>
      </c>
      <c r="B30" s="590">
        <v>1</v>
      </c>
      <c r="C30" s="590">
        <v>0</v>
      </c>
      <c r="D30" s="590">
        <f>SUM(B30:C30)</f>
        <v>1</v>
      </c>
      <c r="E30" s="590">
        <v>6</v>
      </c>
      <c r="F30" s="590">
        <v>1</v>
      </c>
      <c r="G30" s="590">
        <f>SUM(E30:F30)</f>
        <v>7</v>
      </c>
      <c r="H30" s="607">
        <f>SUM(B30+E30)</f>
        <v>7</v>
      </c>
      <c r="I30" s="607">
        <f>SUM(C30+F30)</f>
        <v>1</v>
      </c>
      <c r="J30" s="1016">
        <f>D30+G30</f>
        <v>8</v>
      </c>
    </row>
    <row r="31" spans="1:10" ht="24.95" customHeight="1" x14ac:dyDescent="0.35">
      <c r="A31" s="3328" t="s">
        <v>55</v>
      </c>
      <c r="B31" s="590">
        <v>3</v>
      </c>
      <c r="C31" s="590">
        <v>0</v>
      </c>
      <c r="D31" s="590">
        <f t="shared" ref="D31:D36" si="9">SUM(B31:C31)</f>
        <v>3</v>
      </c>
      <c r="E31" s="590">
        <v>6</v>
      </c>
      <c r="F31" s="590">
        <v>1</v>
      </c>
      <c r="G31" s="590">
        <f t="shared" ref="G31:G36" si="10">SUM(E31:F31)</f>
        <v>7</v>
      </c>
      <c r="H31" s="607">
        <f t="shared" ref="H31:J36" si="11">B31+E31</f>
        <v>9</v>
      </c>
      <c r="I31" s="607">
        <f t="shared" si="11"/>
        <v>1</v>
      </c>
      <c r="J31" s="1016">
        <f>D31+G31</f>
        <v>10</v>
      </c>
    </row>
    <row r="32" spans="1:10" ht="24.95" customHeight="1" x14ac:dyDescent="0.35">
      <c r="A32" s="3328" t="s">
        <v>83</v>
      </c>
      <c r="B32" s="590">
        <v>0</v>
      </c>
      <c r="C32" s="590">
        <v>0</v>
      </c>
      <c r="D32" s="590">
        <f t="shared" si="9"/>
        <v>0</v>
      </c>
      <c r="E32" s="590">
        <v>0</v>
      </c>
      <c r="F32" s="590">
        <v>0</v>
      </c>
      <c r="G32" s="590">
        <f t="shared" si="10"/>
        <v>0</v>
      </c>
      <c r="H32" s="607">
        <f t="shared" si="11"/>
        <v>0</v>
      </c>
      <c r="I32" s="607">
        <f t="shared" si="11"/>
        <v>0</v>
      </c>
      <c r="J32" s="1016">
        <f>D32+G32</f>
        <v>0</v>
      </c>
    </row>
    <row r="33" spans="1:10" ht="24.95" customHeight="1" x14ac:dyDescent="0.35">
      <c r="A33" s="3329" t="s">
        <v>28</v>
      </c>
      <c r="B33" s="590">
        <v>0</v>
      </c>
      <c r="C33" s="590">
        <v>1</v>
      </c>
      <c r="D33" s="590">
        <f t="shared" si="9"/>
        <v>1</v>
      </c>
      <c r="E33" s="590">
        <v>3</v>
      </c>
      <c r="F33" s="590">
        <v>1</v>
      </c>
      <c r="G33" s="590">
        <f t="shared" si="10"/>
        <v>4</v>
      </c>
      <c r="H33" s="607">
        <f t="shared" si="11"/>
        <v>3</v>
      </c>
      <c r="I33" s="607">
        <f t="shared" si="11"/>
        <v>2</v>
      </c>
      <c r="J33" s="1016">
        <f>D33+G33</f>
        <v>5</v>
      </c>
    </row>
    <row r="34" spans="1:10" ht="32.25" customHeight="1" x14ac:dyDescent="0.35">
      <c r="A34" s="3328" t="s">
        <v>84</v>
      </c>
      <c r="B34" s="590">
        <v>0</v>
      </c>
      <c r="C34" s="590">
        <v>0</v>
      </c>
      <c r="D34" s="590">
        <f t="shared" si="9"/>
        <v>0</v>
      </c>
      <c r="E34" s="590">
        <v>2</v>
      </c>
      <c r="F34" s="590">
        <v>1</v>
      </c>
      <c r="G34" s="590">
        <f t="shared" si="10"/>
        <v>3</v>
      </c>
      <c r="H34" s="607">
        <f t="shared" si="11"/>
        <v>2</v>
      </c>
      <c r="I34" s="607">
        <f t="shared" si="11"/>
        <v>1</v>
      </c>
      <c r="J34" s="1016">
        <f t="shared" si="11"/>
        <v>3</v>
      </c>
    </row>
    <row r="35" spans="1:10" ht="32.25" customHeight="1" x14ac:dyDescent="0.35">
      <c r="A35" s="3328" t="s">
        <v>139</v>
      </c>
      <c r="B35" s="590">
        <v>1</v>
      </c>
      <c r="C35" s="590">
        <v>0</v>
      </c>
      <c r="D35" s="590">
        <f t="shared" si="9"/>
        <v>1</v>
      </c>
      <c r="E35" s="590">
        <v>2</v>
      </c>
      <c r="F35" s="590">
        <v>0</v>
      </c>
      <c r="G35" s="590">
        <f t="shared" si="10"/>
        <v>2</v>
      </c>
      <c r="H35" s="607">
        <f t="shared" si="11"/>
        <v>3</v>
      </c>
      <c r="I35" s="607">
        <f t="shared" si="11"/>
        <v>0</v>
      </c>
      <c r="J35" s="1016">
        <f t="shared" si="11"/>
        <v>3</v>
      </c>
    </row>
    <row r="36" spans="1:10" ht="32.25" customHeight="1" thickBot="1" x14ac:dyDescent="0.4">
      <c r="A36" s="3330" t="s">
        <v>53</v>
      </c>
      <c r="B36" s="1576">
        <v>1</v>
      </c>
      <c r="C36" s="1576">
        <v>0</v>
      </c>
      <c r="D36" s="1576">
        <f t="shared" si="9"/>
        <v>1</v>
      </c>
      <c r="E36" s="1576">
        <v>6</v>
      </c>
      <c r="F36" s="1576">
        <v>1</v>
      </c>
      <c r="G36" s="1576">
        <f t="shared" si="10"/>
        <v>7</v>
      </c>
      <c r="H36" s="3321">
        <f t="shared" si="11"/>
        <v>7</v>
      </c>
      <c r="I36" s="3321">
        <f t="shared" si="11"/>
        <v>1</v>
      </c>
      <c r="J36" s="3331">
        <f t="shared" si="11"/>
        <v>8</v>
      </c>
    </row>
    <row r="37" spans="1:10" ht="39" customHeight="1" thickBot="1" x14ac:dyDescent="0.4">
      <c r="A37" s="3339" t="s">
        <v>13</v>
      </c>
      <c r="B37" s="3340">
        <f>SUM(B30:B36)</f>
        <v>6</v>
      </c>
      <c r="C37" s="3340">
        <f t="shared" ref="C37:G37" si="12">SUM(C30:C36)</f>
        <v>1</v>
      </c>
      <c r="D37" s="3340">
        <f t="shared" si="12"/>
        <v>7</v>
      </c>
      <c r="E37" s="3340">
        <f t="shared" si="12"/>
        <v>25</v>
      </c>
      <c r="F37" s="3340">
        <f t="shared" si="12"/>
        <v>5</v>
      </c>
      <c r="G37" s="3340">
        <f t="shared" si="12"/>
        <v>30</v>
      </c>
      <c r="H37" s="3340">
        <f>SUM(H30:H36)</f>
        <v>31</v>
      </c>
      <c r="I37" s="3340">
        <f>SUM(I30:I36)</f>
        <v>6</v>
      </c>
      <c r="J37" s="3341">
        <f>SUM(J30:J36)</f>
        <v>37</v>
      </c>
    </row>
    <row r="38" spans="1:10" ht="29.25" customHeight="1" thickBot="1" x14ac:dyDescent="0.4">
      <c r="A38" s="3339" t="s">
        <v>10</v>
      </c>
      <c r="B38" s="3323">
        <f t="shared" ref="B38:J38" si="13">B28</f>
        <v>240</v>
      </c>
      <c r="C38" s="3323">
        <f t="shared" si="13"/>
        <v>6</v>
      </c>
      <c r="D38" s="3323">
        <f t="shared" si="13"/>
        <v>246</v>
      </c>
      <c r="E38" s="3323">
        <f t="shared" si="13"/>
        <v>216</v>
      </c>
      <c r="F38" s="3323">
        <f t="shared" si="13"/>
        <v>17</v>
      </c>
      <c r="G38" s="3323">
        <f t="shared" si="13"/>
        <v>233</v>
      </c>
      <c r="H38" s="3323">
        <f t="shared" si="13"/>
        <v>456</v>
      </c>
      <c r="I38" s="3323">
        <f t="shared" si="13"/>
        <v>23</v>
      </c>
      <c r="J38" s="3333">
        <f t="shared" si="13"/>
        <v>479</v>
      </c>
    </row>
    <row r="39" spans="1:10" ht="29.25" customHeight="1" thickBot="1" x14ac:dyDescent="0.4">
      <c r="A39" s="3339" t="s">
        <v>14</v>
      </c>
      <c r="B39" s="3323">
        <f t="shared" ref="B39:J39" si="14">B37</f>
        <v>6</v>
      </c>
      <c r="C39" s="3323">
        <f t="shared" si="14"/>
        <v>1</v>
      </c>
      <c r="D39" s="3323">
        <f t="shared" si="14"/>
        <v>7</v>
      </c>
      <c r="E39" s="3323">
        <f t="shared" si="14"/>
        <v>25</v>
      </c>
      <c r="F39" s="3323">
        <f t="shared" si="14"/>
        <v>5</v>
      </c>
      <c r="G39" s="3323">
        <f t="shared" si="14"/>
        <v>30</v>
      </c>
      <c r="H39" s="3323">
        <f t="shared" si="14"/>
        <v>31</v>
      </c>
      <c r="I39" s="3323">
        <f t="shared" si="14"/>
        <v>6</v>
      </c>
      <c r="J39" s="3333">
        <f t="shared" si="14"/>
        <v>37</v>
      </c>
    </row>
    <row r="40" spans="1:10" ht="39" customHeight="1" thickBot="1" x14ac:dyDescent="0.4">
      <c r="A40" s="3332" t="s">
        <v>15</v>
      </c>
      <c r="B40" s="3342">
        <f t="shared" ref="B40:I40" si="15">SUM(B38:B39)</f>
        <v>246</v>
      </c>
      <c r="C40" s="3342">
        <f t="shared" si="15"/>
        <v>7</v>
      </c>
      <c r="D40" s="3342">
        <f t="shared" si="15"/>
        <v>253</v>
      </c>
      <c r="E40" s="3342">
        <f t="shared" si="15"/>
        <v>241</v>
      </c>
      <c r="F40" s="3342">
        <f t="shared" si="15"/>
        <v>22</v>
      </c>
      <c r="G40" s="3342">
        <f>SUM(G38:G39)</f>
        <v>263</v>
      </c>
      <c r="H40" s="3342">
        <f t="shared" si="15"/>
        <v>487</v>
      </c>
      <c r="I40" s="3342">
        <f t="shared" si="15"/>
        <v>29</v>
      </c>
      <c r="J40" s="3343">
        <f>SUM(J38:J39)</f>
        <v>516</v>
      </c>
    </row>
    <row r="41" spans="1:10" ht="100.5" hidden="1" customHeight="1" x14ac:dyDescent="0.35">
      <c r="A41" s="3395" t="s">
        <v>342</v>
      </c>
      <c r="B41" s="3395"/>
      <c r="C41" s="3395"/>
      <c r="D41" s="3395"/>
      <c r="E41" s="3395"/>
      <c r="F41" s="3395"/>
      <c r="G41" s="3395"/>
      <c r="H41" s="3395"/>
      <c r="I41" s="3395"/>
      <c r="J41" s="3395"/>
    </row>
    <row r="42" spans="1:10" ht="108" hidden="1" customHeight="1" x14ac:dyDescent="0.35">
      <c r="A42" s="3395" t="s">
        <v>343</v>
      </c>
      <c r="B42" s="3395"/>
      <c r="C42" s="3395"/>
      <c r="D42" s="3395"/>
      <c r="E42" s="3395"/>
      <c r="F42" s="3395"/>
      <c r="G42" s="3395"/>
      <c r="H42" s="3395"/>
      <c r="I42" s="3395"/>
      <c r="J42" s="3395"/>
    </row>
    <row r="43" spans="1:10" ht="26.25" customHeight="1" x14ac:dyDescent="0.35">
      <c r="A43" s="3395"/>
      <c r="B43" s="3395"/>
      <c r="C43" s="3395"/>
      <c r="D43" s="3395"/>
      <c r="E43" s="3395"/>
      <c r="F43" s="3395"/>
      <c r="G43" s="3395"/>
      <c r="H43" s="3395"/>
      <c r="I43" s="3395"/>
      <c r="J43" s="3395"/>
    </row>
    <row r="44" spans="1:10" x14ac:dyDescent="0.35">
      <c r="B44" s="357"/>
      <c r="C44" s="357"/>
      <c r="D44" s="357"/>
      <c r="E44" s="357"/>
      <c r="F44" s="357"/>
      <c r="G44" s="357"/>
      <c r="H44" s="357"/>
      <c r="I44" s="357"/>
      <c r="J44" s="357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6" zoomScale="50" zoomScaleNormal="50" workbookViewId="0">
      <selection activeCell="Q18" sqref="Q18"/>
    </sheetView>
  </sheetViews>
  <sheetFormatPr defaultRowHeight="25.5" x14ac:dyDescent="0.35"/>
  <cols>
    <col min="1" max="1" width="106.5703125" style="354" bestFit="1" customWidth="1"/>
    <col min="2" max="2" width="16.28515625" style="354" customWidth="1"/>
    <col min="3" max="3" width="12.140625" style="354" customWidth="1"/>
    <col min="4" max="4" width="11" style="354" customWidth="1"/>
    <col min="5" max="5" width="14.140625" style="354" customWidth="1"/>
    <col min="6" max="6" width="12.5703125" style="354" customWidth="1"/>
    <col min="7" max="7" width="9.5703125" style="354" customWidth="1"/>
    <col min="8" max="8" width="15.5703125" style="354" customWidth="1"/>
    <col min="9" max="9" width="12.5703125" style="354" customWidth="1"/>
    <col min="10" max="10" width="10.85546875" style="354" customWidth="1"/>
    <col min="11" max="11" width="14.28515625" style="354" customWidth="1"/>
    <col min="12" max="12" width="13.140625" style="354" customWidth="1"/>
    <col min="13" max="15" width="10.7109375" style="354" customWidth="1"/>
    <col min="16" max="16" width="9.140625" style="354"/>
    <col min="17" max="17" width="12.85546875" style="354" customWidth="1"/>
    <col min="18" max="18" width="23.42578125" style="354" customWidth="1"/>
    <col min="19" max="20" width="9.140625" style="354"/>
    <col min="21" max="21" width="10.5703125" style="354" bestFit="1" customWidth="1"/>
    <col min="22" max="22" width="11.28515625" style="354" customWidth="1"/>
    <col min="23" max="16384" width="9.140625" style="354"/>
  </cols>
  <sheetData>
    <row r="1" spans="1:20" ht="21.75" customHeight="1" x14ac:dyDescent="0.35">
      <c r="A1" s="3416"/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16"/>
    </row>
    <row r="2" spans="1:20" ht="33.75" customHeight="1" x14ac:dyDescent="0.35">
      <c r="A2" s="3416" t="s">
        <v>80</v>
      </c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2074"/>
      <c r="O2" s="2074"/>
    </row>
    <row r="3" spans="1:20" ht="21.75" customHeight="1" x14ac:dyDescent="0.35">
      <c r="A3" s="3416" t="s">
        <v>81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2074"/>
      <c r="O3" s="2074"/>
    </row>
    <row r="4" spans="1:20" ht="29.25" customHeight="1" x14ac:dyDescent="0.35">
      <c r="A4" s="3590" t="s">
        <v>329</v>
      </c>
      <c r="B4" s="3590"/>
      <c r="C4" s="3590"/>
      <c r="D4" s="3590"/>
      <c r="E4" s="3590"/>
      <c r="F4" s="3590"/>
      <c r="G4" s="3590"/>
      <c r="H4" s="3590"/>
      <c r="I4" s="3590"/>
      <c r="J4" s="3590"/>
      <c r="K4" s="3590"/>
      <c r="L4" s="3590"/>
      <c r="M4" s="3590"/>
      <c r="N4" s="2074"/>
      <c r="O4" s="2074"/>
    </row>
    <row r="5" spans="1:20" ht="24.75" customHeight="1" x14ac:dyDescent="0.35">
      <c r="A5" s="3399" t="s">
        <v>377</v>
      </c>
      <c r="B5" s="3399"/>
      <c r="C5" s="3399"/>
      <c r="D5" s="3399"/>
      <c r="E5" s="3399"/>
      <c r="F5" s="3399"/>
      <c r="G5" s="3399"/>
      <c r="H5" s="3399"/>
      <c r="I5" s="3399"/>
      <c r="J5" s="3399"/>
      <c r="K5" s="3399"/>
      <c r="L5" s="3399"/>
      <c r="M5" s="3399"/>
      <c r="N5" s="2074"/>
      <c r="O5" s="2074"/>
    </row>
    <row r="6" spans="1:20" ht="15.75" customHeight="1" thickBot="1" x14ac:dyDescent="0.4">
      <c r="A6" s="345"/>
    </row>
    <row r="7" spans="1:20" ht="35.25" customHeight="1" thickBot="1" x14ac:dyDescent="0.4">
      <c r="A7" s="3555" t="s">
        <v>9</v>
      </c>
      <c r="B7" s="3580" t="s">
        <v>19</v>
      </c>
      <c r="C7" s="3581"/>
      <c r="D7" s="3582"/>
      <c r="E7" s="3580" t="s">
        <v>20</v>
      </c>
      <c r="F7" s="3581"/>
      <c r="G7" s="3582"/>
      <c r="H7" s="3580" t="s">
        <v>29</v>
      </c>
      <c r="I7" s="3581"/>
      <c r="J7" s="3582"/>
      <c r="K7" s="3583" t="s">
        <v>21</v>
      </c>
      <c r="L7" s="3584"/>
      <c r="M7" s="3412"/>
      <c r="N7" s="347"/>
      <c r="O7" s="347"/>
    </row>
    <row r="8" spans="1:20" ht="26.25" customHeight="1" thickBot="1" x14ac:dyDescent="0.4">
      <c r="A8" s="3393"/>
      <c r="B8" s="3587" t="s">
        <v>5</v>
      </c>
      <c r="C8" s="3588"/>
      <c r="D8" s="3589"/>
      <c r="E8" s="3587" t="s">
        <v>5</v>
      </c>
      <c r="F8" s="3588"/>
      <c r="G8" s="3589"/>
      <c r="H8" s="3587" t="s">
        <v>5</v>
      </c>
      <c r="I8" s="3588"/>
      <c r="J8" s="3589"/>
      <c r="K8" s="3413"/>
      <c r="L8" s="3563"/>
      <c r="M8" s="3564"/>
      <c r="N8" s="347"/>
      <c r="O8" s="347"/>
    </row>
    <row r="9" spans="1:20" ht="90.75" customHeight="1" thickBot="1" x14ac:dyDescent="0.4">
      <c r="A9" s="3393"/>
      <c r="B9" s="2555" t="s">
        <v>26</v>
      </c>
      <c r="C9" s="2556" t="s">
        <v>27</v>
      </c>
      <c r="D9" s="2557" t="s">
        <v>4</v>
      </c>
      <c r="E9" s="2555" t="s">
        <v>26</v>
      </c>
      <c r="F9" s="2556" t="s">
        <v>27</v>
      </c>
      <c r="G9" s="2557" t="s">
        <v>4</v>
      </c>
      <c r="H9" s="2555" t="s">
        <v>26</v>
      </c>
      <c r="I9" s="2556" t="s">
        <v>27</v>
      </c>
      <c r="J9" s="2557" t="s">
        <v>4</v>
      </c>
      <c r="K9" s="2555" t="s">
        <v>26</v>
      </c>
      <c r="L9" s="2556" t="s">
        <v>27</v>
      </c>
      <c r="M9" s="2557" t="s">
        <v>4</v>
      </c>
      <c r="N9" s="347"/>
      <c r="O9" s="347"/>
    </row>
    <row r="10" spans="1:20" ht="27" customHeight="1" x14ac:dyDescent="0.35">
      <c r="A10" s="2584" t="s">
        <v>22</v>
      </c>
      <c r="B10" s="2585"/>
      <c r="C10" s="2586"/>
      <c r="D10" s="2587"/>
      <c r="E10" s="2585"/>
      <c r="F10" s="2586"/>
      <c r="G10" s="2587"/>
      <c r="H10" s="2585"/>
      <c r="I10" s="2586"/>
      <c r="J10" s="2587"/>
      <c r="K10" s="2588"/>
      <c r="L10" s="2589"/>
      <c r="M10" s="2590"/>
      <c r="N10" s="347"/>
      <c r="O10" s="347"/>
    </row>
    <row r="11" spans="1:20" ht="31.5" customHeight="1" x14ac:dyDescent="0.35">
      <c r="A11" s="608" t="s">
        <v>54</v>
      </c>
      <c r="B11" s="955">
        <f>B21+B30</f>
        <v>23</v>
      </c>
      <c r="C11" s="590">
        <f>C21+C30</f>
        <v>19</v>
      </c>
      <c r="D11" s="956">
        <f>B11+C11</f>
        <v>42</v>
      </c>
      <c r="E11" s="955">
        <f>E21+E30</f>
        <v>30</v>
      </c>
      <c r="F11" s="590">
        <f>F21+F30</f>
        <v>30</v>
      </c>
      <c r="G11" s="956">
        <f>E11+F11</f>
        <v>60</v>
      </c>
      <c r="H11" s="955">
        <f>H21+H30</f>
        <v>30</v>
      </c>
      <c r="I11" s="590">
        <f>I21+I30</f>
        <v>11</v>
      </c>
      <c r="J11" s="956">
        <f>H11+I11</f>
        <v>41</v>
      </c>
      <c r="K11" s="1015">
        <f>SUM(B11+E11+H11)</f>
        <v>83</v>
      </c>
      <c r="L11" s="607">
        <f>SUM(C11+F11+I11)</f>
        <v>60</v>
      </c>
      <c r="M11" s="1016">
        <f>SUM(K11:L11)</f>
        <v>143</v>
      </c>
      <c r="N11" s="347"/>
      <c r="O11" s="347"/>
    </row>
    <row r="12" spans="1:20" ht="24.95" customHeight="1" x14ac:dyDescent="0.35">
      <c r="A12" s="2591" t="s">
        <v>55</v>
      </c>
      <c r="B12" s="955">
        <f t="shared" ref="B12:C17" si="0">B22+B31</f>
        <v>0</v>
      </c>
      <c r="C12" s="590">
        <f t="shared" si="0"/>
        <v>5</v>
      </c>
      <c r="D12" s="956">
        <f>B12+C12</f>
        <v>5</v>
      </c>
      <c r="E12" s="955">
        <f t="shared" ref="E12:F17" si="1">E22+E31</f>
        <v>0</v>
      </c>
      <c r="F12" s="590">
        <f t="shared" si="1"/>
        <v>0</v>
      </c>
      <c r="G12" s="956">
        <f>E12+F12</f>
        <v>0</v>
      </c>
      <c r="H12" s="955">
        <f t="shared" ref="H12:I17" si="2">H22+H31</f>
        <v>0</v>
      </c>
      <c r="I12" s="590">
        <f t="shared" si="2"/>
        <v>1</v>
      </c>
      <c r="J12" s="956">
        <f>H12+I12</f>
        <v>1</v>
      </c>
      <c r="K12" s="1015">
        <f>SUM(B12+E12+H12)</f>
        <v>0</v>
      </c>
      <c r="L12" s="607">
        <f>SUM(C12+F12+I12)</f>
        <v>6</v>
      </c>
      <c r="M12" s="1016">
        <f t="shared" ref="M12:M16" si="3">SUM(K12:L12)</f>
        <v>6</v>
      </c>
      <c r="N12" s="347"/>
      <c r="O12" s="347"/>
    </row>
    <row r="13" spans="1:20" ht="24.95" customHeight="1" x14ac:dyDescent="0.35">
      <c r="A13" s="608" t="s">
        <v>83</v>
      </c>
      <c r="B13" s="955">
        <f t="shared" si="0"/>
        <v>0</v>
      </c>
      <c r="C13" s="590">
        <f t="shared" si="0"/>
        <v>9</v>
      </c>
      <c r="D13" s="956">
        <f t="shared" ref="D13:D16" si="4">B13+C13</f>
        <v>9</v>
      </c>
      <c r="E13" s="955">
        <f t="shared" si="1"/>
        <v>5</v>
      </c>
      <c r="F13" s="590">
        <f t="shared" si="1"/>
        <v>16</v>
      </c>
      <c r="G13" s="956">
        <f t="shared" ref="G13:G16" si="5">E13+F13</f>
        <v>21</v>
      </c>
      <c r="H13" s="955">
        <f t="shared" si="2"/>
        <v>5</v>
      </c>
      <c r="I13" s="590">
        <f t="shared" si="2"/>
        <v>5</v>
      </c>
      <c r="J13" s="956">
        <f t="shared" ref="J13:J16" si="6">H13+I13</f>
        <v>10</v>
      </c>
      <c r="K13" s="1015">
        <f t="shared" ref="K13:L16" si="7">SUM(B13+E13+H13)</f>
        <v>10</v>
      </c>
      <c r="L13" s="607">
        <f t="shared" si="7"/>
        <v>30</v>
      </c>
      <c r="M13" s="1016">
        <f t="shared" si="3"/>
        <v>40</v>
      </c>
      <c r="N13" s="347"/>
      <c r="O13" s="347"/>
    </row>
    <row r="14" spans="1:20" ht="24.95" customHeight="1" x14ac:dyDescent="0.35">
      <c r="A14" s="2592" t="s">
        <v>28</v>
      </c>
      <c r="B14" s="955">
        <f t="shared" si="0"/>
        <v>6</v>
      </c>
      <c r="C14" s="590">
        <f t="shared" si="0"/>
        <v>65</v>
      </c>
      <c r="D14" s="956">
        <f>B14+C14</f>
        <v>71</v>
      </c>
      <c r="E14" s="955">
        <f t="shared" si="1"/>
        <v>5</v>
      </c>
      <c r="F14" s="590">
        <f t="shared" si="1"/>
        <v>28</v>
      </c>
      <c r="G14" s="956">
        <f>E14+F14</f>
        <v>33</v>
      </c>
      <c r="H14" s="955">
        <f t="shared" si="2"/>
        <v>5</v>
      </c>
      <c r="I14" s="590">
        <f t="shared" si="2"/>
        <v>18</v>
      </c>
      <c r="J14" s="956">
        <f>H14+I14</f>
        <v>23</v>
      </c>
      <c r="K14" s="1015">
        <f>SUM(B14+E14+H14)</f>
        <v>16</v>
      </c>
      <c r="L14" s="607">
        <f>SUM(C14+F14+I14)</f>
        <v>111</v>
      </c>
      <c r="M14" s="1016">
        <f t="shared" si="3"/>
        <v>127</v>
      </c>
      <c r="N14" s="347"/>
      <c r="O14" s="347"/>
    </row>
    <row r="15" spans="1:20" ht="29.25" customHeight="1" x14ac:dyDescent="0.35">
      <c r="A15" s="608" t="s">
        <v>84</v>
      </c>
      <c r="B15" s="955">
        <f t="shared" si="0"/>
        <v>0</v>
      </c>
      <c r="C15" s="590">
        <f t="shared" si="0"/>
        <v>0</v>
      </c>
      <c r="D15" s="956">
        <f>B15+C15</f>
        <v>0</v>
      </c>
      <c r="E15" s="955">
        <f t="shared" si="1"/>
        <v>5</v>
      </c>
      <c r="F15" s="590">
        <f t="shared" si="1"/>
        <v>1</v>
      </c>
      <c r="G15" s="956">
        <f>E15+F15</f>
        <v>6</v>
      </c>
      <c r="H15" s="955">
        <f t="shared" si="2"/>
        <v>6</v>
      </c>
      <c r="I15" s="590">
        <f t="shared" si="2"/>
        <v>0</v>
      </c>
      <c r="J15" s="956">
        <f>H15+I15</f>
        <v>6</v>
      </c>
      <c r="K15" s="1015">
        <f>SUM(B15+E15+H15)</f>
        <v>11</v>
      </c>
      <c r="L15" s="607">
        <f>SUM(C15+F15+I15)</f>
        <v>1</v>
      </c>
      <c r="M15" s="1016">
        <f t="shared" si="3"/>
        <v>12</v>
      </c>
      <c r="N15" s="347"/>
      <c r="O15" s="347"/>
    </row>
    <row r="16" spans="1:20" ht="33.75" customHeight="1" x14ac:dyDescent="0.35">
      <c r="A16" s="608" t="s">
        <v>139</v>
      </c>
      <c r="B16" s="955">
        <f t="shared" si="0"/>
        <v>0</v>
      </c>
      <c r="C16" s="590">
        <f t="shared" si="0"/>
        <v>0</v>
      </c>
      <c r="D16" s="956">
        <f t="shared" si="4"/>
        <v>0</v>
      </c>
      <c r="E16" s="955">
        <f t="shared" si="1"/>
        <v>0</v>
      </c>
      <c r="F16" s="590">
        <f t="shared" si="1"/>
        <v>0</v>
      </c>
      <c r="G16" s="956">
        <f t="shared" si="5"/>
        <v>0</v>
      </c>
      <c r="H16" s="955">
        <f t="shared" si="2"/>
        <v>0</v>
      </c>
      <c r="I16" s="590">
        <f t="shared" si="2"/>
        <v>0</v>
      </c>
      <c r="J16" s="956">
        <f t="shared" si="6"/>
        <v>0</v>
      </c>
      <c r="K16" s="1015">
        <f t="shared" si="7"/>
        <v>0</v>
      </c>
      <c r="L16" s="607">
        <f t="shared" si="7"/>
        <v>0</v>
      </c>
      <c r="M16" s="1016">
        <f t="shared" si="3"/>
        <v>0</v>
      </c>
      <c r="N16" s="347"/>
      <c r="O16" s="347"/>
    </row>
    <row r="17" spans="1:15" ht="29.25" customHeight="1" x14ac:dyDescent="0.35">
      <c r="A17" s="2591" t="s">
        <v>53</v>
      </c>
      <c r="B17" s="955">
        <f t="shared" si="0"/>
        <v>15</v>
      </c>
      <c r="C17" s="590">
        <f t="shared" si="0"/>
        <v>2</v>
      </c>
      <c r="D17" s="956">
        <f>B17+C17</f>
        <v>17</v>
      </c>
      <c r="E17" s="955">
        <f t="shared" si="1"/>
        <v>26</v>
      </c>
      <c r="F17" s="590">
        <f t="shared" si="1"/>
        <v>11</v>
      </c>
      <c r="G17" s="956">
        <f>E17+F17</f>
        <v>37</v>
      </c>
      <c r="H17" s="955">
        <f t="shared" si="2"/>
        <v>25</v>
      </c>
      <c r="I17" s="590">
        <f t="shared" si="2"/>
        <v>4</v>
      </c>
      <c r="J17" s="956">
        <f>H17+I17</f>
        <v>29</v>
      </c>
      <c r="K17" s="1015">
        <f>SUM(B17+E17+H17)</f>
        <v>66</v>
      </c>
      <c r="L17" s="607">
        <f>SUM(C17+F17+I17)</f>
        <v>17</v>
      </c>
      <c r="M17" s="1016">
        <f>SUM(K17:L17)</f>
        <v>83</v>
      </c>
      <c r="N17" s="347"/>
      <c r="O17" s="347"/>
    </row>
    <row r="18" spans="1:15" ht="29.25" customHeight="1" thickBot="1" x14ac:dyDescent="0.4">
      <c r="A18" s="2559" t="s">
        <v>12</v>
      </c>
      <c r="B18" s="2571">
        <f>SUM(B11:B17)</f>
        <v>44</v>
      </c>
      <c r="C18" s="2572">
        <f t="shared" ref="C18:J18" si="8">SUM(C11:C17)</f>
        <v>100</v>
      </c>
      <c r="D18" s="2573">
        <f t="shared" si="8"/>
        <v>144</v>
      </c>
      <c r="E18" s="2571">
        <f t="shared" si="8"/>
        <v>71</v>
      </c>
      <c r="F18" s="2572">
        <f t="shared" si="8"/>
        <v>86</v>
      </c>
      <c r="G18" s="2573">
        <f t="shared" si="8"/>
        <v>157</v>
      </c>
      <c r="H18" s="2571">
        <f t="shared" si="8"/>
        <v>71</v>
      </c>
      <c r="I18" s="2572">
        <f t="shared" si="8"/>
        <v>39</v>
      </c>
      <c r="J18" s="2573">
        <f t="shared" si="8"/>
        <v>110</v>
      </c>
      <c r="K18" s="2571">
        <f>SUM(K11:K17)</f>
        <v>186</v>
      </c>
      <c r="L18" s="2572">
        <f t="shared" ref="L18:M18" si="9">SUM(L11:L17)</f>
        <v>225</v>
      </c>
      <c r="M18" s="2573">
        <f t="shared" si="9"/>
        <v>411</v>
      </c>
      <c r="N18" s="347"/>
      <c r="O18" s="347"/>
    </row>
    <row r="19" spans="1:15" ht="24.95" customHeight="1" x14ac:dyDescent="0.35">
      <c r="A19" s="2563" t="s">
        <v>23</v>
      </c>
      <c r="B19" s="2593"/>
      <c r="C19" s="2594"/>
      <c r="D19" s="2595"/>
      <c r="E19" s="2593"/>
      <c r="F19" s="2594"/>
      <c r="G19" s="2595"/>
      <c r="H19" s="2593"/>
      <c r="I19" s="2594"/>
      <c r="J19" s="2595"/>
      <c r="K19" s="2593"/>
      <c r="L19" s="2594"/>
      <c r="M19" s="2595"/>
      <c r="N19" s="347"/>
      <c r="O19" s="347"/>
    </row>
    <row r="20" spans="1:15" ht="24.95" customHeight="1" x14ac:dyDescent="0.35">
      <c r="A20" s="2564" t="s">
        <v>11</v>
      </c>
      <c r="B20" s="2596"/>
      <c r="C20" s="2567"/>
      <c r="D20" s="2566"/>
      <c r="E20" s="2596"/>
      <c r="F20" s="2567"/>
      <c r="G20" s="2566"/>
      <c r="H20" s="2596"/>
      <c r="I20" s="2567"/>
      <c r="J20" s="2566"/>
      <c r="K20" s="2596"/>
      <c r="L20" s="2565"/>
      <c r="M20" s="2597"/>
      <c r="N20" s="8"/>
      <c r="O20" s="8"/>
    </row>
    <row r="21" spans="1:15" ht="24.95" customHeight="1" x14ac:dyDescent="0.35">
      <c r="A21" s="608" t="s">
        <v>54</v>
      </c>
      <c r="B21" s="955">
        <f>1+22</f>
        <v>23</v>
      </c>
      <c r="C21" s="590">
        <v>19</v>
      </c>
      <c r="D21" s="956">
        <f>SUM(B21:C21)</f>
        <v>42</v>
      </c>
      <c r="E21" s="955">
        <f>17+8+4+1</f>
        <v>30</v>
      </c>
      <c r="F21" s="590">
        <f>9+9+8+4</f>
        <v>30</v>
      </c>
      <c r="G21" s="956">
        <f>SUM(E21:F21)</f>
        <v>60</v>
      </c>
      <c r="H21" s="955">
        <v>29</v>
      </c>
      <c r="I21" s="590">
        <v>11</v>
      </c>
      <c r="J21" s="956">
        <f>SUM(H21:I21)</f>
        <v>40</v>
      </c>
      <c r="K21" s="1015">
        <f t="shared" ref="K21:M26" si="10">B21+E21+H21</f>
        <v>82</v>
      </c>
      <c r="L21" s="607">
        <f t="shared" si="10"/>
        <v>60</v>
      </c>
      <c r="M21" s="1016">
        <f t="shared" si="10"/>
        <v>142</v>
      </c>
      <c r="N21" s="355"/>
      <c r="O21" s="355"/>
    </row>
    <row r="22" spans="1:15" ht="33" customHeight="1" x14ac:dyDescent="0.35">
      <c r="A22" s="2591" t="s">
        <v>55</v>
      </c>
      <c r="B22" s="955">
        <v>0</v>
      </c>
      <c r="C22" s="590">
        <v>5</v>
      </c>
      <c r="D22" s="956">
        <f t="shared" ref="D22:D27" si="11">SUM(B22:C22)</f>
        <v>5</v>
      </c>
      <c r="E22" s="955">
        <v>0</v>
      </c>
      <c r="F22" s="590">
        <v>0</v>
      </c>
      <c r="G22" s="956">
        <f>SUM(E22:F22)</f>
        <v>0</v>
      </c>
      <c r="H22" s="955">
        <v>0</v>
      </c>
      <c r="I22" s="590">
        <v>1</v>
      </c>
      <c r="J22" s="956">
        <f>SUM(H22:I22)</f>
        <v>1</v>
      </c>
      <c r="K22" s="1015">
        <f t="shared" si="10"/>
        <v>0</v>
      </c>
      <c r="L22" s="607">
        <f t="shared" si="10"/>
        <v>6</v>
      </c>
      <c r="M22" s="1016">
        <f t="shared" si="10"/>
        <v>6</v>
      </c>
      <c r="N22" s="355"/>
      <c r="O22" s="355"/>
    </row>
    <row r="23" spans="1:15" ht="24.95" customHeight="1" x14ac:dyDescent="0.35">
      <c r="A23" s="608" t="s">
        <v>83</v>
      </c>
      <c r="B23" s="955">
        <v>0</v>
      </c>
      <c r="C23" s="590">
        <f>1+8</f>
        <v>9</v>
      </c>
      <c r="D23" s="956">
        <f t="shared" si="11"/>
        <v>9</v>
      </c>
      <c r="E23" s="955">
        <v>5</v>
      </c>
      <c r="F23" s="590">
        <v>14</v>
      </c>
      <c r="G23" s="956">
        <f>SUM(E23:F23)</f>
        <v>19</v>
      </c>
      <c r="H23" s="955">
        <v>5</v>
      </c>
      <c r="I23" s="590">
        <v>5</v>
      </c>
      <c r="J23" s="956">
        <f>SUM(H23:I23)</f>
        <v>10</v>
      </c>
      <c r="K23" s="1015">
        <f t="shared" si="10"/>
        <v>10</v>
      </c>
      <c r="L23" s="607">
        <f t="shared" si="10"/>
        <v>28</v>
      </c>
      <c r="M23" s="1016">
        <f t="shared" si="10"/>
        <v>38</v>
      </c>
      <c r="N23" s="355"/>
      <c r="O23" s="355"/>
    </row>
    <row r="24" spans="1:15" ht="24.95" customHeight="1" x14ac:dyDescent="0.35">
      <c r="A24" s="2592" t="s">
        <v>28</v>
      </c>
      <c r="B24" s="955">
        <v>4</v>
      </c>
      <c r="C24" s="590">
        <f>1+63</f>
        <v>64</v>
      </c>
      <c r="D24" s="956">
        <f t="shared" si="11"/>
        <v>68</v>
      </c>
      <c r="E24" s="955">
        <v>5</v>
      </c>
      <c r="F24" s="590">
        <v>28</v>
      </c>
      <c r="G24" s="956">
        <f>SUM(E24:F24)</f>
        <v>33</v>
      </c>
      <c r="H24" s="955">
        <v>5</v>
      </c>
      <c r="I24" s="590">
        <v>18</v>
      </c>
      <c r="J24" s="956">
        <f>SUM(H24:I24)</f>
        <v>23</v>
      </c>
      <c r="K24" s="1015">
        <f t="shared" si="10"/>
        <v>14</v>
      </c>
      <c r="L24" s="607">
        <f t="shared" si="10"/>
        <v>110</v>
      </c>
      <c r="M24" s="1016">
        <f t="shared" si="10"/>
        <v>124</v>
      </c>
      <c r="N24" s="355"/>
      <c r="O24" s="355"/>
    </row>
    <row r="25" spans="1:15" ht="30.75" customHeight="1" x14ac:dyDescent="0.35">
      <c r="A25" s="608" t="s">
        <v>84</v>
      </c>
      <c r="B25" s="955">
        <v>0</v>
      </c>
      <c r="C25" s="590">
        <v>0</v>
      </c>
      <c r="D25" s="956">
        <f t="shared" si="11"/>
        <v>0</v>
      </c>
      <c r="E25" s="955">
        <v>4</v>
      </c>
      <c r="F25" s="590">
        <v>1</v>
      </c>
      <c r="G25" s="956">
        <f t="shared" ref="G25:G26" si="12">SUM(E25:F25)</f>
        <v>5</v>
      </c>
      <c r="H25" s="955">
        <v>6</v>
      </c>
      <c r="I25" s="590">
        <v>0</v>
      </c>
      <c r="J25" s="956">
        <f t="shared" ref="J25:J26" si="13">SUM(H25:I25)</f>
        <v>6</v>
      </c>
      <c r="K25" s="1015">
        <f t="shared" si="10"/>
        <v>10</v>
      </c>
      <c r="L25" s="607">
        <f t="shared" si="10"/>
        <v>1</v>
      </c>
      <c r="M25" s="1016">
        <f t="shared" si="10"/>
        <v>11</v>
      </c>
      <c r="N25" s="355"/>
      <c r="O25" s="355"/>
    </row>
    <row r="26" spans="1:15" ht="32.25" customHeight="1" x14ac:dyDescent="0.35">
      <c r="A26" s="608" t="s">
        <v>139</v>
      </c>
      <c r="B26" s="955">
        <v>0</v>
      </c>
      <c r="C26" s="590">
        <v>0</v>
      </c>
      <c r="D26" s="956">
        <f t="shared" si="11"/>
        <v>0</v>
      </c>
      <c r="E26" s="955">
        <v>0</v>
      </c>
      <c r="F26" s="590">
        <v>0</v>
      </c>
      <c r="G26" s="956">
        <f t="shared" si="12"/>
        <v>0</v>
      </c>
      <c r="H26" s="955">
        <v>0</v>
      </c>
      <c r="I26" s="590">
        <v>0</v>
      </c>
      <c r="J26" s="956">
        <f t="shared" si="13"/>
        <v>0</v>
      </c>
      <c r="K26" s="1015">
        <f t="shared" si="10"/>
        <v>0</v>
      </c>
      <c r="L26" s="607">
        <f t="shared" si="10"/>
        <v>0</v>
      </c>
      <c r="M26" s="1016">
        <f t="shared" si="10"/>
        <v>0</v>
      </c>
      <c r="N26" s="355"/>
      <c r="O26" s="355"/>
    </row>
    <row r="27" spans="1:15" s="137" customFormat="1" ht="32.25" customHeight="1" x14ac:dyDescent="0.35">
      <c r="A27" s="2591" t="s">
        <v>53</v>
      </c>
      <c r="B27" s="955">
        <v>15</v>
      </c>
      <c r="C27" s="590">
        <v>2</v>
      </c>
      <c r="D27" s="956">
        <f t="shared" si="11"/>
        <v>17</v>
      </c>
      <c r="E27" s="955">
        <f>10+13</f>
        <v>23</v>
      </c>
      <c r="F27" s="590">
        <v>9</v>
      </c>
      <c r="G27" s="956">
        <f>SUM(E27:F27)</f>
        <v>32</v>
      </c>
      <c r="H27" s="955">
        <v>25</v>
      </c>
      <c r="I27" s="590">
        <v>4</v>
      </c>
      <c r="J27" s="956">
        <f>SUM(H27:I27)</f>
        <v>29</v>
      </c>
      <c r="K27" s="1015">
        <f>B27+E27+H27</f>
        <v>63</v>
      </c>
      <c r="L27" s="607">
        <f>C27+F27+I27</f>
        <v>15</v>
      </c>
      <c r="M27" s="1016">
        <f>D27+G27+J27</f>
        <v>78</v>
      </c>
      <c r="N27" s="141"/>
      <c r="O27" s="141"/>
    </row>
    <row r="28" spans="1:15" ht="29.25" customHeight="1" thickBot="1" x14ac:dyDescent="0.4">
      <c r="A28" s="2598" t="s">
        <v>8</v>
      </c>
      <c r="B28" s="2571">
        <f>SUM(B21:B27)</f>
        <v>42</v>
      </c>
      <c r="C28" s="2572">
        <f t="shared" ref="C28:J28" si="14">SUM(C21:C27)</f>
        <v>99</v>
      </c>
      <c r="D28" s="2573">
        <f t="shared" si="14"/>
        <v>141</v>
      </c>
      <c r="E28" s="2571">
        <f t="shared" si="14"/>
        <v>67</v>
      </c>
      <c r="F28" s="2572">
        <f t="shared" si="14"/>
        <v>82</v>
      </c>
      <c r="G28" s="2573">
        <f t="shared" si="14"/>
        <v>149</v>
      </c>
      <c r="H28" s="2571">
        <f t="shared" si="14"/>
        <v>70</v>
      </c>
      <c r="I28" s="2572">
        <f t="shared" si="14"/>
        <v>39</v>
      </c>
      <c r="J28" s="2573">
        <f t="shared" si="14"/>
        <v>109</v>
      </c>
      <c r="K28" s="2571">
        <f>SUM(K21:K27)</f>
        <v>179</v>
      </c>
      <c r="L28" s="2572">
        <f t="shared" ref="L28:M28" si="15">SUM(L21:L27)</f>
        <v>220</v>
      </c>
      <c r="M28" s="2573">
        <f t="shared" si="15"/>
        <v>399</v>
      </c>
      <c r="N28" s="11"/>
      <c r="O28" s="11"/>
    </row>
    <row r="29" spans="1:15" ht="28.5" customHeight="1" x14ac:dyDescent="0.35">
      <c r="A29" s="2569" t="s">
        <v>25</v>
      </c>
      <c r="B29" s="2599"/>
      <c r="C29" s="2600"/>
      <c r="D29" s="2601"/>
      <c r="E29" s="2599"/>
      <c r="F29" s="2600"/>
      <c r="G29" s="2601"/>
      <c r="H29" s="2599"/>
      <c r="I29" s="2600"/>
      <c r="J29" s="2601"/>
      <c r="K29" s="2602"/>
      <c r="L29" s="2603"/>
      <c r="M29" s="2604"/>
      <c r="N29" s="355"/>
      <c r="O29" s="355"/>
    </row>
    <row r="30" spans="1:15" ht="30" customHeight="1" x14ac:dyDescent="0.35">
      <c r="A30" s="608" t="s">
        <v>54</v>
      </c>
      <c r="B30" s="955">
        <v>0</v>
      </c>
      <c r="C30" s="590">
        <v>0</v>
      </c>
      <c r="D30" s="956">
        <f>SUM(B30:C30)</f>
        <v>0</v>
      </c>
      <c r="E30" s="955">
        <v>0</v>
      </c>
      <c r="F30" s="590">
        <v>0</v>
      </c>
      <c r="G30" s="956">
        <f>SUM(E30:F30)</f>
        <v>0</v>
      </c>
      <c r="H30" s="955">
        <v>1</v>
      </c>
      <c r="I30" s="590">
        <v>0</v>
      </c>
      <c r="J30" s="956">
        <f>SUM(H30:I30)</f>
        <v>1</v>
      </c>
      <c r="K30" s="1015">
        <f>B30+E30+H30</f>
        <v>1</v>
      </c>
      <c r="L30" s="607">
        <f>C30+F30+I30</f>
        <v>0</v>
      </c>
      <c r="M30" s="1016">
        <f>D30+G30+J30</f>
        <v>1</v>
      </c>
      <c r="N30" s="355"/>
      <c r="O30" s="355"/>
    </row>
    <row r="31" spans="1:15" ht="26.25" x14ac:dyDescent="0.35">
      <c r="A31" s="2591" t="s">
        <v>55</v>
      </c>
      <c r="B31" s="955">
        <v>0</v>
      </c>
      <c r="C31" s="590">
        <v>0</v>
      </c>
      <c r="D31" s="956">
        <f>SUM(B31:C31)</f>
        <v>0</v>
      </c>
      <c r="E31" s="955">
        <v>0</v>
      </c>
      <c r="F31" s="590">
        <v>0</v>
      </c>
      <c r="G31" s="956">
        <f>SUM(E31:F31)</f>
        <v>0</v>
      </c>
      <c r="H31" s="955">
        <v>0</v>
      </c>
      <c r="I31" s="590">
        <v>0</v>
      </c>
      <c r="J31" s="956">
        <f>SUM(H31:I31)</f>
        <v>0</v>
      </c>
      <c r="K31" s="1015">
        <f t="shared" ref="K31:M36" si="16">B31+E31+H31</f>
        <v>0</v>
      </c>
      <c r="L31" s="607">
        <f t="shared" si="16"/>
        <v>0</v>
      </c>
      <c r="M31" s="1016">
        <f t="shared" si="16"/>
        <v>0</v>
      </c>
      <c r="N31" s="12"/>
      <c r="O31" s="12"/>
    </row>
    <row r="32" spans="1:15" ht="26.25" x14ac:dyDescent="0.35">
      <c r="A32" s="608" t="s">
        <v>83</v>
      </c>
      <c r="B32" s="955">
        <v>0</v>
      </c>
      <c r="C32" s="590">
        <v>0</v>
      </c>
      <c r="D32" s="956">
        <f>SUM(B32:C32)</f>
        <v>0</v>
      </c>
      <c r="E32" s="955">
        <v>0</v>
      </c>
      <c r="F32" s="590">
        <v>2</v>
      </c>
      <c r="G32" s="956">
        <f>SUM(E32:F32)</f>
        <v>2</v>
      </c>
      <c r="H32" s="955">
        <v>0</v>
      </c>
      <c r="I32" s="590">
        <v>0</v>
      </c>
      <c r="J32" s="956">
        <f>SUM(H32:I32)</f>
        <v>0</v>
      </c>
      <c r="K32" s="1015">
        <f t="shared" si="16"/>
        <v>0</v>
      </c>
      <c r="L32" s="607">
        <f t="shared" si="16"/>
        <v>2</v>
      </c>
      <c r="M32" s="1016">
        <f t="shared" si="16"/>
        <v>2</v>
      </c>
      <c r="N32" s="11"/>
      <c r="O32" s="11"/>
    </row>
    <row r="33" spans="1:18" ht="27" hidden="1" customHeight="1" x14ac:dyDescent="0.35">
      <c r="A33" s="2592" t="s">
        <v>28</v>
      </c>
      <c r="B33" s="955">
        <v>2</v>
      </c>
      <c r="C33" s="590">
        <v>1</v>
      </c>
      <c r="D33" s="956">
        <f>SUM(B33:C33)</f>
        <v>3</v>
      </c>
      <c r="E33" s="955">
        <v>0</v>
      </c>
      <c r="F33" s="590">
        <v>0</v>
      </c>
      <c r="G33" s="956">
        <f>SUM(E33:F33)</f>
        <v>0</v>
      </c>
      <c r="H33" s="955">
        <v>0</v>
      </c>
      <c r="I33" s="590">
        <v>0</v>
      </c>
      <c r="J33" s="956">
        <f>SUM(H33:I33)</f>
        <v>0</v>
      </c>
      <c r="K33" s="1015">
        <f t="shared" si="16"/>
        <v>2</v>
      </c>
      <c r="L33" s="607">
        <f t="shared" si="16"/>
        <v>1</v>
      </c>
      <c r="M33" s="1016">
        <f t="shared" si="16"/>
        <v>3</v>
      </c>
      <c r="N33" s="12"/>
      <c r="O33" s="12"/>
      <c r="R33" s="2605"/>
    </row>
    <row r="34" spans="1:18" ht="26.25" hidden="1" customHeight="1" x14ac:dyDescent="0.35">
      <c r="A34" s="608" t="s">
        <v>84</v>
      </c>
      <c r="B34" s="955">
        <v>0</v>
      </c>
      <c r="C34" s="590">
        <v>0</v>
      </c>
      <c r="D34" s="956">
        <f t="shared" ref="D34:D35" si="17">SUM(B34:C34)</f>
        <v>0</v>
      </c>
      <c r="E34" s="955">
        <v>1</v>
      </c>
      <c r="F34" s="590">
        <v>0</v>
      </c>
      <c r="G34" s="956">
        <f t="shared" ref="G34:G35" si="18">SUM(E34:F34)</f>
        <v>1</v>
      </c>
      <c r="H34" s="955">
        <v>0</v>
      </c>
      <c r="I34" s="590">
        <v>0</v>
      </c>
      <c r="J34" s="956">
        <f t="shared" ref="J34:J35" si="19">SUM(H34:I34)</f>
        <v>0</v>
      </c>
      <c r="K34" s="1015">
        <f t="shared" si="16"/>
        <v>1</v>
      </c>
      <c r="L34" s="607">
        <f t="shared" si="16"/>
        <v>0</v>
      </c>
      <c r="M34" s="1016">
        <f t="shared" si="16"/>
        <v>1</v>
      </c>
      <c r="N34" s="11"/>
      <c r="O34" s="11"/>
    </row>
    <row r="35" spans="1:18" ht="26.25" hidden="1" customHeight="1" x14ac:dyDescent="0.35">
      <c r="A35" s="608" t="s">
        <v>139</v>
      </c>
      <c r="B35" s="955">
        <v>0</v>
      </c>
      <c r="C35" s="590">
        <v>0</v>
      </c>
      <c r="D35" s="956">
        <f t="shared" si="17"/>
        <v>0</v>
      </c>
      <c r="E35" s="955">
        <v>0</v>
      </c>
      <c r="F35" s="590">
        <v>0</v>
      </c>
      <c r="G35" s="956">
        <f t="shared" si="18"/>
        <v>0</v>
      </c>
      <c r="H35" s="955">
        <v>0</v>
      </c>
      <c r="I35" s="590">
        <v>0</v>
      </c>
      <c r="J35" s="956">
        <f t="shared" si="19"/>
        <v>0</v>
      </c>
      <c r="K35" s="1015">
        <f t="shared" si="16"/>
        <v>0</v>
      </c>
      <c r="L35" s="607">
        <f t="shared" si="16"/>
        <v>0</v>
      </c>
      <c r="M35" s="1016">
        <f t="shared" si="16"/>
        <v>0</v>
      </c>
      <c r="N35" s="11"/>
      <c r="O35" s="11"/>
    </row>
    <row r="36" spans="1:18" ht="32.25" customHeight="1" x14ac:dyDescent="0.35">
      <c r="A36" s="2591" t="s">
        <v>53</v>
      </c>
      <c r="B36" s="955">
        <v>0</v>
      </c>
      <c r="C36" s="590">
        <v>0</v>
      </c>
      <c r="D36" s="956">
        <f>SUM(B36:C36)</f>
        <v>0</v>
      </c>
      <c r="E36" s="955">
        <v>3</v>
      </c>
      <c r="F36" s="590">
        <v>2</v>
      </c>
      <c r="G36" s="956">
        <f>SUM(E36:F36)</f>
        <v>5</v>
      </c>
      <c r="H36" s="955">
        <v>0</v>
      </c>
      <c r="I36" s="590">
        <v>0</v>
      </c>
      <c r="J36" s="956">
        <f>SUM(H36:I36)</f>
        <v>0</v>
      </c>
      <c r="K36" s="1015">
        <f>B36+E36+H36</f>
        <v>3</v>
      </c>
      <c r="L36" s="607">
        <f>C36+F36+I36</f>
        <v>2</v>
      </c>
      <c r="M36" s="1016">
        <f t="shared" si="16"/>
        <v>5</v>
      </c>
      <c r="N36" s="355"/>
      <c r="O36" s="355"/>
    </row>
    <row r="37" spans="1:18" ht="32.25" customHeight="1" thickBot="1" x14ac:dyDescent="0.4">
      <c r="A37" s="2570" t="s">
        <v>13</v>
      </c>
      <c r="B37" s="2571">
        <f>SUM(B30:B36)</f>
        <v>2</v>
      </c>
      <c r="C37" s="2572">
        <f t="shared" ref="C37:M37" si="20">SUM(C30:C36)</f>
        <v>1</v>
      </c>
      <c r="D37" s="2573">
        <f t="shared" si="20"/>
        <v>3</v>
      </c>
      <c r="E37" s="2571">
        <f t="shared" si="20"/>
        <v>4</v>
      </c>
      <c r="F37" s="2572">
        <f t="shared" si="20"/>
        <v>4</v>
      </c>
      <c r="G37" s="2573">
        <f t="shared" si="20"/>
        <v>8</v>
      </c>
      <c r="H37" s="2571">
        <f t="shared" si="20"/>
        <v>1</v>
      </c>
      <c r="I37" s="2572">
        <f t="shared" si="20"/>
        <v>0</v>
      </c>
      <c r="J37" s="2573">
        <f t="shared" si="20"/>
        <v>1</v>
      </c>
      <c r="K37" s="2571">
        <f t="shared" si="20"/>
        <v>7</v>
      </c>
      <c r="L37" s="2572">
        <f t="shared" si="20"/>
        <v>5</v>
      </c>
      <c r="M37" s="2573">
        <f t="shared" si="20"/>
        <v>12</v>
      </c>
      <c r="N37" s="355"/>
      <c r="O37" s="355"/>
    </row>
    <row r="38" spans="1:18" ht="30.75" customHeight="1" x14ac:dyDescent="0.35">
      <c r="A38" s="2574" t="s">
        <v>10</v>
      </c>
      <c r="B38" s="2575">
        <f t="shared" ref="B38:M38" si="21">B28</f>
        <v>42</v>
      </c>
      <c r="C38" s="2576">
        <f t="shared" si="21"/>
        <v>99</v>
      </c>
      <c r="D38" s="2577">
        <f t="shared" si="21"/>
        <v>141</v>
      </c>
      <c r="E38" s="2575">
        <f t="shared" si="21"/>
        <v>67</v>
      </c>
      <c r="F38" s="2576">
        <f t="shared" si="21"/>
        <v>82</v>
      </c>
      <c r="G38" s="2577">
        <f t="shared" si="21"/>
        <v>149</v>
      </c>
      <c r="H38" s="2575">
        <f t="shared" si="21"/>
        <v>70</v>
      </c>
      <c r="I38" s="2576">
        <f t="shared" si="21"/>
        <v>39</v>
      </c>
      <c r="J38" s="2577">
        <f t="shared" si="21"/>
        <v>109</v>
      </c>
      <c r="K38" s="2575">
        <f t="shared" si="21"/>
        <v>179</v>
      </c>
      <c r="L38" s="2576">
        <f t="shared" si="21"/>
        <v>220</v>
      </c>
      <c r="M38" s="2577">
        <f t="shared" si="21"/>
        <v>399</v>
      </c>
      <c r="N38" s="14"/>
      <c r="O38" s="14"/>
    </row>
    <row r="39" spans="1:18" ht="32.25" customHeight="1" x14ac:dyDescent="0.35">
      <c r="A39" s="2564" t="s">
        <v>14</v>
      </c>
      <c r="B39" s="2578">
        <f t="shared" ref="B39:M39" si="22">B37</f>
        <v>2</v>
      </c>
      <c r="C39" s="2579">
        <f t="shared" si="22"/>
        <v>1</v>
      </c>
      <c r="D39" s="2580">
        <f t="shared" si="22"/>
        <v>3</v>
      </c>
      <c r="E39" s="2578">
        <f t="shared" si="22"/>
        <v>4</v>
      </c>
      <c r="F39" s="2579">
        <f t="shared" si="22"/>
        <v>4</v>
      </c>
      <c r="G39" s="2580">
        <f t="shared" si="22"/>
        <v>8</v>
      </c>
      <c r="H39" s="2578">
        <f t="shared" si="22"/>
        <v>1</v>
      </c>
      <c r="I39" s="2579">
        <f t="shared" si="22"/>
        <v>0</v>
      </c>
      <c r="J39" s="2580">
        <f t="shared" si="22"/>
        <v>1</v>
      </c>
      <c r="K39" s="2578">
        <f t="shared" si="22"/>
        <v>7</v>
      </c>
      <c r="L39" s="2579">
        <f t="shared" si="22"/>
        <v>5</v>
      </c>
      <c r="M39" s="2580">
        <f t="shared" si="22"/>
        <v>12</v>
      </c>
      <c r="N39" s="356"/>
      <c r="O39" s="356"/>
    </row>
    <row r="40" spans="1:18" ht="34.5" customHeight="1" thickBot="1" x14ac:dyDescent="0.4">
      <c r="A40" s="2559" t="s">
        <v>15</v>
      </c>
      <c r="B40" s="2606">
        <f t="shared" ref="B40:M40" si="23">SUM(B38:B39)</f>
        <v>44</v>
      </c>
      <c r="C40" s="2607">
        <f t="shared" si="23"/>
        <v>100</v>
      </c>
      <c r="D40" s="2608">
        <f t="shared" si="23"/>
        <v>144</v>
      </c>
      <c r="E40" s="2606">
        <f t="shared" si="23"/>
        <v>71</v>
      </c>
      <c r="F40" s="2607">
        <f t="shared" si="23"/>
        <v>86</v>
      </c>
      <c r="G40" s="2608">
        <f t="shared" si="23"/>
        <v>157</v>
      </c>
      <c r="H40" s="2606">
        <f t="shared" si="23"/>
        <v>71</v>
      </c>
      <c r="I40" s="2607">
        <f>SUM(I38:I39)</f>
        <v>39</v>
      </c>
      <c r="J40" s="2608">
        <f>SUM(J38:J39)</f>
        <v>110</v>
      </c>
      <c r="K40" s="2606">
        <f t="shared" si="23"/>
        <v>186</v>
      </c>
      <c r="L40" s="2607">
        <f t="shared" si="23"/>
        <v>225</v>
      </c>
      <c r="M40" s="2608">
        <f t="shared" si="23"/>
        <v>411</v>
      </c>
      <c r="N40" s="356"/>
      <c r="O40" s="356"/>
    </row>
    <row r="41" spans="1:18" ht="19.5" customHeight="1" x14ac:dyDescent="0.35">
      <c r="A41" s="3395"/>
      <c r="B41" s="3395"/>
      <c r="C41" s="3395"/>
      <c r="D41" s="3395"/>
      <c r="E41" s="3395"/>
      <c r="F41" s="3395"/>
      <c r="G41" s="3395"/>
      <c r="H41" s="3395"/>
      <c r="I41" s="3395"/>
      <c r="J41" s="3395"/>
      <c r="K41" s="3395"/>
      <c r="L41" s="3395"/>
      <c r="M41" s="3395"/>
      <c r="N41" s="3395"/>
      <c r="O41" s="3395"/>
      <c r="P41" s="3395"/>
    </row>
    <row r="42" spans="1:18" ht="27" customHeight="1" x14ac:dyDescent="0.35">
      <c r="A42" s="3395"/>
      <c r="B42" s="3395"/>
      <c r="C42" s="3395"/>
      <c r="D42" s="3395"/>
      <c r="E42" s="3395"/>
      <c r="F42" s="3395"/>
      <c r="G42" s="3395"/>
      <c r="H42" s="3395"/>
      <c r="I42" s="3395"/>
      <c r="J42" s="3395"/>
      <c r="K42" s="3395"/>
      <c r="L42" s="3395"/>
      <c r="M42" s="3395"/>
      <c r="N42" s="3395"/>
      <c r="O42" s="3395"/>
      <c r="P42" s="3395"/>
    </row>
    <row r="43" spans="1:18" x14ac:dyDescent="0.35">
      <c r="A43" s="3395"/>
      <c r="B43" s="3395"/>
      <c r="C43" s="3395"/>
      <c r="D43" s="3395"/>
      <c r="E43" s="3395"/>
      <c r="F43" s="3395"/>
      <c r="G43" s="3395"/>
      <c r="H43" s="3395"/>
      <c r="I43" s="3395"/>
      <c r="J43" s="3395"/>
      <c r="K43" s="3395"/>
      <c r="L43" s="3395"/>
      <c r="M43" s="3395"/>
      <c r="N43" s="3395"/>
      <c r="O43" s="3395"/>
      <c r="P43" s="3395"/>
    </row>
    <row r="44" spans="1:18" x14ac:dyDescent="0.35">
      <c r="B44" s="357"/>
      <c r="C44" s="357"/>
      <c r="D44" s="357"/>
      <c r="E44" s="357"/>
      <c r="F44" s="357"/>
      <c r="G44" s="357"/>
      <c r="H44" s="357"/>
      <c r="I44" s="357"/>
      <c r="J44" s="357"/>
      <c r="K44" s="357"/>
      <c r="L44" s="357"/>
      <c r="M44" s="357"/>
      <c r="N44" s="357"/>
      <c r="O44" s="357"/>
      <c r="P44" s="357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26" customWidth="1"/>
    <col min="2" max="2" width="13.7109375" style="126" customWidth="1"/>
    <col min="3" max="3" width="53" style="126" customWidth="1"/>
    <col min="4" max="4" width="16.140625" style="126" customWidth="1"/>
    <col min="5" max="5" width="11.140625" style="126" customWidth="1"/>
    <col min="6" max="6" width="11.28515625" style="128" customWidth="1"/>
    <col min="7" max="7" width="13.42578125" style="126" customWidth="1"/>
    <col min="8" max="8" width="11.85546875" style="126" customWidth="1"/>
    <col min="9" max="9" width="10.5703125" style="128" customWidth="1"/>
    <col min="10" max="10" width="13.42578125" style="126" customWidth="1"/>
    <col min="11" max="11" width="10.85546875" style="126" customWidth="1"/>
    <col min="12" max="12" width="10.85546875" style="128" customWidth="1"/>
    <col min="13" max="13" width="14.42578125" style="126" customWidth="1"/>
    <col min="14" max="14" width="13.140625" style="126" customWidth="1"/>
    <col min="15" max="15" width="11.140625" style="128" customWidth="1"/>
    <col min="16" max="16" width="14.7109375" style="115" customWidth="1"/>
    <col min="17" max="17" width="12.85546875" style="115" customWidth="1"/>
    <col min="18" max="18" width="12.140625" style="115" customWidth="1"/>
    <col min="19" max="19" width="14.85546875" style="126" customWidth="1"/>
    <col min="20" max="20" width="12.7109375" style="126" customWidth="1"/>
    <col min="21" max="21" width="14.140625" style="128" customWidth="1"/>
    <col min="22" max="22" width="15.42578125" style="126" customWidth="1"/>
    <col min="23" max="256" width="9.140625" style="126"/>
    <col min="257" max="257" width="4.42578125" style="126" customWidth="1"/>
    <col min="258" max="258" width="13.7109375" style="126" customWidth="1"/>
    <col min="259" max="259" width="53" style="126" customWidth="1"/>
    <col min="260" max="260" width="10.140625" style="126" customWidth="1"/>
    <col min="261" max="261" width="11.140625" style="126" customWidth="1"/>
    <col min="262" max="262" width="11.28515625" style="126" customWidth="1"/>
    <col min="263" max="263" width="9.42578125" style="126" customWidth="1"/>
    <col min="264" max="264" width="11.85546875" style="126" customWidth="1"/>
    <col min="265" max="265" width="10.5703125" style="126" customWidth="1"/>
    <col min="266" max="266" width="9.42578125" style="126" customWidth="1"/>
    <col min="267" max="268" width="10.85546875" style="126" customWidth="1"/>
    <col min="269" max="269" width="9.42578125" style="126" customWidth="1"/>
    <col min="270" max="270" width="13.140625" style="126" customWidth="1"/>
    <col min="271" max="271" width="11.140625" style="126" customWidth="1"/>
    <col min="272" max="272" width="9.42578125" style="126" customWidth="1"/>
    <col min="273" max="273" width="12.85546875" style="126" customWidth="1"/>
    <col min="274" max="274" width="12.140625" style="126" customWidth="1"/>
    <col min="275" max="275" width="9.42578125" style="126" customWidth="1"/>
    <col min="276" max="276" width="12" style="126" customWidth="1"/>
    <col min="277" max="277" width="12.28515625" style="126" customWidth="1"/>
    <col min="278" max="278" width="15.42578125" style="126" customWidth="1"/>
    <col min="279" max="512" width="9.140625" style="126"/>
    <col min="513" max="513" width="4.42578125" style="126" customWidth="1"/>
    <col min="514" max="514" width="13.7109375" style="126" customWidth="1"/>
    <col min="515" max="515" width="53" style="126" customWidth="1"/>
    <col min="516" max="516" width="10.140625" style="126" customWidth="1"/>
    <col min="517" max="517" width="11.140625" style="126" customWidth="1"/>
    <col min="518" max="518" width="11.28515625" style="126" customWidth="1"/>
    <col min="519" max="519" width="9.42578125" style="126" customWidth="1"/>
    <col min="520" max="520" width="11.85546875" style="126" customWidth="1"/>
    <col min="521" max="521" width="10.5703125" style="126" customWidth="1"/>
    <col min="522" max="522" width="9.42578125" style="126" customWidth="1"/>
    <col min="523" max="524" width="10.85546875" style="126" customWidth="1"/>
    <col min="525" max="525" width="9.42578125" style="126" customWidth="1"/>
    <col min="526" max="526" width="13.140625" style="126" customWidth="1"/>
    <col min="527" max="527" width="11.140625" style="126" customWidth="1"/>
    <col min="528" max="528" width="9.42578125" style="126" customWidth="1"/>
    <col min="529" max="529" width="12.85546875" style="126" customWidth="1"/>
    <col min="530" max="530" width="12.140625" style="126" customWidth="1"/>
    <col min="531" max="531" width="9.42578125" style="126" customWidth="1"/>
    <col min="532" max="532" width="12" style="126" customWidth="1"/>
    <col min="533" max="533" width="12.28515625" style="126" customWidth="1"/>
    <col min="534" max="534" width="15.42578125" style="126" customWidth="1"/>
    <col min="535" max="768" width="9.140625" style="126"/>
    <col min="769" max="769" width="4.42578125" style="126" customWidth="1"/>
    <col min="770" max="770" width="13.7109375" style="126" customWidth="1"/>
    <col min="771" max="771" width="53" style="126" customWidth="1"/>
    <col min="772" max="772" width="10.140625" style="126" customWidth="1"/>
    <col min="773" max="773" width="11.140625" style="126" customWidth="1"/>
    <col min="774" max="774" width="11.28515625" style="126" customWidth="1"/>
    <col min="775" max="775" width="9.42578125" style="126" customWidth="1"/>
    <col min="776" max="776" width="11.85546875" style="126" customWidth="1"/>
    <col min="777" max="777" width="10.5703125" style="126" customWidth="1"/>
    <col min="778" max="778" width="9.42578125" style="126" customWidth="1"/>
    <col min="779" max="780" width="10.85546875" style="126" customWidth="1"/>
    <col min="781" max="781" width="9.42578125" style="126" customWidth="1"/>
    <col min="782" max="782" width="13.140625" style="126" customWidth="1"/>
    <col min="783" max="783" width="11.140625" style="126" customWidth="1"/>
    <col min="784" max="784" width="9.42578125" style="126" customWidth="1"/>
    <col min="785" max="785" width="12.85546875" style="126" customWidth="1"/>
    <col min="786" max="786" width="12.140625" style="126" customWidth="1"/>
    <col min="787" max="787" width="9.42578125" style="126" customWidth="1"/>
    <col min="788" max="788" width="12" style="126" customWidth="1"/>
    <col min="789" max="789" width="12.28515625" style="126" customWidth="1"/>
    <col min="790" max="790" width="15.42578125" style="126" customWidth="1"/>
    <col min="791" max="1024" width="9.140625" style="126"/>
    <col min="1025" max="1025" width="4.42578125" style="126" customWidth="1"/>
    <col min="1026" max="1026" width="13.7109375" style="126" customWidth="1"/>
    <col min="1027" max="1027" width="53" style="126" customWidth="1"/>
    <col min="1028" max="1028" width="10.140625" style="126" customWidth="1"/>
    <col min="1029" max="1029" width="11.140625" style="126" customWidth="1"/>
    <col min="1030" max="1030" width="11.28515625" style="126" customWidth="1"/>
    <col min="1031" max="1031" width="9.42578125" style="126" customWidth="1"/>
    <col min="1032" max="1032" width="11.85546875" style="126" customWidth="1"/>
    <col min="1033" max="1033" width="10.5703125" style="126" customWidth="1"/>
    <col min="1034" max="1034" width="9.42578125" style="126" customWidth="1"/>
    <col min="1035" max="1036" width="10.85546875" style="126" customWidth="1"/>
    <col min="1037" max="1037" width="9.42578125" style="126" customWidth="1"/>
    <col min="1038" max="1038" width="13.140625" style="126" customWidth="1"/>
    <col min="1039" max="1039" width="11.140625" style="126" customWidth="1"/>
    <col min="1040" max="1040" width="9.42578125" style="126" customWidth="1"/>
    <col min="1041" max="1041" width="12.85546875" style="126" customWidth="1"/>
    <col min="1042" max="1042" width="12.140625" style="126" customWidth="1"/>
    <col min="1043" max="1043" width="9.42578125" style="126" customWidth="1"/>
    <col min="1044" max="1044" width="12" style="126" customWidth="1"/>
    <col min="1045" max="1045" width="12.28515625" style="126" customWidth="1"/>
    <col min="1046" max="1046" width="15.42578125" style="126" customWidth="1"/>
    <col min="1047" max="1280" width="9.140625" style="126"/>
    <col min="1281" max="1281" width="4.42578125" style="126" customWidth="1"/>
    <col min="1282" max="1282" width="13.7109375" style="126" customWidth="1"/>
    <col min="1283" max="1283" width="53" style="126" customWidth="1"/>
    <col min="1284" max="1284" width="10.140625" style="126" customWidth="1"/>
    <col min="1285" max="1285" width="11.140625" style="126" customWidth="1"/>
    <col min="1286" max="1286" width="11.28515625" style="126" customWidth="1"/>
    <col min="1287" max="1287" width="9.42578125" style="126" customWidth="1"/>
    <col min="1288" max="1288" width="11.85546875" style="126" customWidth="1"/>
    <col min="1289" max="1289" width="10.5703125" style="126" customWidth="1"/>
    <col min="1290" max="1290" width="9.42578125" style="126" customWidth="1"/>
    <col min="1291" max="1292" width="10.85546875" style="126" customWidth="1"/>
    <col min="1293" max="1293" width="9.42578125" style="126" customWidth="1"/>
    <col min="1294" max="1294" width="13.140625" style="126" customWidth="1"/>
    <col min="1295" max="1295" width="11.140625" style="126" customWidth="1"/>
    <col min="1296" max="1296" width="9.42578125" style="126" customWidth="1"/>
    <col min="1297" max="1297" width="12.85546875" style="126" customWidth="1"/>
    <col min="1298" max="1298" width="12.140625" style="126" customWidth="1"/>
    <col min="1299" max="1299" width="9.42578125" style="126" customWidth="1"/>
    <col min="1300" max="1300" width="12" style="126" customWidth="1"/>
    <col min="1301" max="1301" width="12.28515625" style="126" customWidth="1"/>
    <col min="1302" max="1302" width="15.42578125" style="126" customWidth="1"/>
    <col min="1303" max="1536" width="9.140625" style="126"/>
    <col min="1537" max="1537" width="4.42578125" style="126" customWidth="1"/>
    <col min="1538" max="1538" width="13.7109375" style="126" customWidth="1"/>
    <col min="1539" max="1539" width="53" style="126" customWidth="1"/>
    <col min="1540" max="1540" width="10.140625" style="126" customWidth="1"/>
    <col min="1541" max="1541" width="11.140625" style="126" customWidth="1"/>
    <col min="1542" max="1542" width="11.28515625" style="126" customWidth="1"/>
    <col min="1543" max="1543" width="9.42578125" style="126" customWidth="1"/>
    <col min="1544" max="1544" width="11.85546875" style="126" customWidth="1"/>
    <col min="1545" max="1545" width="10.5703125" style="126" customWidth="1"/>
    <col min="1546" max="1546" width="9.42578125" style="126" customWidth="1"/>
    <col min="1547" max="1548" width="10.85546875" style="126" customWidth="1"/>
    <col min="1549" max="1549" width="9.42578125" style="126" customWidth="1"/>
    <col min="1550" max="1550" width="13.140625" style="126" customWidth="1"/>
    <col min="1551" max="1551" width="11.140625" style="126" customWidth="1"/>
    <col min="1552" max="1552" width="9.42578125" style="126" customWidth="1"/>
    <col min="1553" max="1553" width="12.85546875" style="126" customWidth="1"/>
    <col min="1554" max="1554" width="12.140625" style="126" customWidth="1"/>
    <col min="1555" max="1555" width="9.42578125" style="126" customWidth="1"/>
    <col min="1556" max="1556" width="12" style="126" customWidth="1"/>
    <col min="1557" max="1557" width="12.28515625" style="126" customWidth="1"/>
    <col min="1558" max="1558" width="15.42578125" style="126" customWidth="1"/>
    <col min="1559" max="1792" width="9.140625" style="126"/>
    <col min="1793" max="1793" width="4.42578125" style="126" customWidth="1"/>
    <col min="1794" max="1794" width="13.7109375" style="126" customWidth="1"/>
    <col min="1795" max="1795" width="53" style="126" customWidth="1"/>
    <col min="1796" max="1796" width="10.140625" style="126" customWidth="1"/>
    <col min="1797" max="1797" width="11.140625" style="126" customWidth="1"/>
    <col min="1798" max="1798" width="11.28515625" style="126" customWidth="1"/>
    <col min="1799" max="1799" width="9.42578125" style="126" customWidth="1"/>
    <col min="1800" max="1800" width="11.85546875" style="126" customWidth="1"/>
    <col min="1801" max="1801" width="10.5703125" style="126" customWidth="1"/>
    <col min="1802" max="1802" width="9.42578125" style="126" customWidth="1"/>
    <col min="1803" max="1804" width="10.85546875" style="126" customWidth="1"/>
    <col min="1805" max="1805" width="9.42578125" style="126" customWidth="1"/>
    <col min="1806" max="1806" width="13.140625" style="126" customWidth="1"/>
    <col min="1807" max="1807" width="11.140625" style="126" customWidth="1"/>
    <col min="1808" max="1808" width="9.42578125" style="126" customWidth="1"/>
    <col min="1809" max="1809" width="12.85546875" style="126" customWidth="1"/>
    <col min="1810" max="1810" width="12.140625" style="126" customWidth="1"/>
    <col min="1811" max="1811" width="9.42578125" style="126" customWidth="1"/>
    <col min="1812" max="1812" width="12" style="126" customWidth="1"/>
    <col min="1813" max="1813" width="12.28515625" style="126" customWidth="1"/>
    <col min="1814" max="1814" width="15.42578125" style="126" customWidth="1"/>
    <col min="1815" max="2048" width="9.140625" style="126"/>
    <col min="2049" max="2049" width="4.42578125" style="126" customWidth="1"/>
    <col min="2050" max="2050" width="13.7109375" style="126" customWidth="1"/>
    <col min="2051" max="2051" width="53" style="126" customWidth="1"/>
    <col min="2052" max="2052" width="10.140625" style="126" customWidth="1"/>
    <col min="2053" max="2053" width="11.140625" style="126" customWidth="1"/>
    <col min="2054" max="2054" width="11.28515625" style="126" customWidth="1"/>
    <col min="2055" max="2055" width="9.42578125" style="126" customWidth="1"/>
    <col min="2056" max="2056" width="11.85546875" style="126" customWidth="1"/>
    <col min="2057" max="2057" width="10.5703125" style="126" customWidth="1"/>
    <col min="2058" max="2058" width="9.42578125" style="126" customWidth="1"/>
    <col min="2059" max="2060" width="10.85546875" style="126" customWidth="1"/>
    <col min="2061" max="2061" width="9.42578125" style="126" customWidth="1"/>
    <col min="2062" max="2062" width="13.140625" style="126" customWidth="1"/>
    <col min="2063" max="2063" width="11.140625" style="126" customWidth="1"/>
    <col min="2064" max="2064" width="9.42578125" style="126" customWidth="1"/>
    <col min="2065" max="2065" width="12.85546875" style="126" customWidth="1"/>
    <col min="2066" max="2066" width="12.140625" style="126" customWidth="1"/>
    <col min="2067" max="2067" width="9.42578125" style="126" customWidth="1"/>
    <col min="2068" max="2068" width="12" style="126" customWidth="1"/>
    <col min="2069" max="2069" width="12.28515625" style="126" customWidth="1"/>
    <col min="2070" max="2070" width="15.42578125" style="126" customWidth="1"/>
    <col min="2071" max="2304" width="9.140625" style="126"/>
    <col min="2305" max="2305" width="4.42578125" style="126" customWidth="1"/>
    <col min="2306" max="2306" width="13.7109375" style="126" customWidth="1"/>
    <col min="2307" max="2307" width="53" style="126" customWidth="1"/>
    <col min="2308" max="2308" width="10.140625" style="126" customWidth="1"/>
    <col min="2309" max="2309" width="11.140625" style="126" customWidth="1"/>
    <col min="2310" max="2310" width="11.28515625" style="126" customWidth="1"/>
    <col min="2311" max="2311" width="9.42578125" style="126" customWidth="1"/>
    <col min="2312" max="2312" width="11.85546875" style="126" customWidth="1"/>
    <col min="2313" max="2313" width="10.5703125" style="126" customWidth="1"/>
    <col min="2314" max="2314" width="9.42578125" style="126" customWidth="1"/>
    <col min="2315" max="2316" width="10.85546875" style="126" customWidth="1"/>
    <col min="2317" max="2317" width="9.42578125" style="126" customWidth="1"/>
    <col min="2318" max="2318" width="13.140625" style="126" customWidth="1"/>
    <col min="2319" max="2319" width="11.140625" style="126" customWidth="1"/>
    <col min="2320" max="2320" width="9.42578125" style="126" customWidth="1"/>
    <col min="2321" max="2321" width="12.85546875" style="126" customWidth="1"/>
    <col min="2322" max="2322" width="12.140625" style="126" customWidth="1"/>
    <col min="2323" max="2323" width="9.42578125" style="126" customWidth="1"/>
    <col min="2324" max="2324" width="12" style="126" customWidth="1"/>
    <col min="2325" max="2325" width="12.28515625" style="126" customWidth="1"/>
    <col min="2326" max="2326" width="15.42578125" style="126" customWidth="1"/>
    <col min="2327" max="2560" width="9.140625" style="126"/>
    <col min="2561" max="2561" width="4.42578125" style="126" customWidth="1"/>
    <col min="2562" max="2562" width="13.7109375" style="126" customWidth="1"/>
    <col min="2563" max="2563" width="53" style="126" customWidth="1"/>
    <col min="2564" max="2564" width="10.140625" style="126" customWidth="1"/>
    <col min="2565" max="2565" width="11.140625" style="126" customWidth="1"/>
    <col min="2566" max="2566" width="11.28515625" style="126" customWidth="1"/>
    <col min="2567" max="2567" width="9.42578125" style="126" customWidth="1"/>
    <col min="2568" max="2568" width="11.85546875" style="126" customWidth="1"/>
    <col min="2569" max="2569" width="10.5703125" style="126" customWidth="1"/>
    <col min="2570" max="2570" width="9.42578125" style="126" customWidth="1"/>
    <col min="2571" max="2572" width="10.85546875" style="126" customWidth="1"/>
    <col min="2573" max="2573" width="9.42578125" style="126" customWidth="1"/>
    <col min="2574" max="2574" width="13.140625" style="126" customWidth="1"/>
    <col min="2575" max="2575" width="11.140625" style="126" customWidth="1"/>
    <col min="2576" max="2576" width="9.42578125" style="126" customWidth="1"/>
    <col min="2577" max="2577" width="12.85546875" style="126" customWidth="1"/>
    <col min="2578" max="2578" width="12.140625" style="126" customWidth="1"/>
    <col min="2579" max="2579" width="9.42578125" style="126" customWidth="1"/>
    <col min="2580" max="2580" width="12" style="126" customWidth="1"/>
    <col min="2581" max="2581" width="12.28515625" style="126" customWidth="1"/>
    <col min="2582" max="2582" width="15.42578125" style="126" customWidth="1"/>
    <col min="2583" max="2816" width="9.140625" style="126"/>
    <col min="2817" max="2817" width="4.42578125" style="126" customWidth="1"/>
    <col min="2818" max="2818" width="13.7109375" style="126" customWidth="1"/>
    <col min="2819" max="2819" width="53" style="126" customWidth="1"/>
    <col min="2820" max="2820" width="10.140625" style="126" customWidth="1"/>
    <col min="2821" max="2821" width="11.140625" style="126" customWidth="1"/>
    <col min="2822" max="2822" width="11.28515625" style="126" customWidth="1"/>
    <col min="2823" max="2823" width="9.42578125" style="126" customWidth="1"/>
    <col min="2824" max="2824" width="11.85546875" style="126" customWidth="1"/>
    <col min="2825" max="2825" width="10.5703125" style="126" customWidth="1"/>
    <col min="2826" max="2826" width="9.42578125" style="126" customWidth="1"/>
    <col min="2827" max="2828" width="10.85546875" style="126" customWidth="1"/>
    <col min="2829" max="2829" width="9.42578125" style="126" customWidth="1"/>
    <col min="2830" max="2830" width="13.140625" style="126" customWidth="1"/>
    <col min="2831" max="2831" width="11.140625" style="126" customWidth="1"/>
    <col min="2832" max="2832" width="9.42578125" style="126" customWidth="1"/>
    <col min="2833" max="2833" width="12.85546875" style="126" customWidth="1"/>
    <col min="2834" max="2834" width="12.140625" style="126" customWidth="1"/>
    <col min="2835" max="2835" width="9.42578125" style="126" customWidth="1"/>
    <col min="2836" max="2836" width="12" style="126" customWidth="1"/>
    <col min="2837" max="2837" width="12.28515625" style="126" customWidth="1"/>
    <col min="2838" max="2838" width="15.42578125" style="126" customWidth="1"/>
    <col min="2839" max="3072" width="9.140625" style="126"/>
    <col min="3073" max="3073" width="4.42578125" style="126" customWidth="1"/>
    <col min="3074" max="3074" width="13.7109375" style="126" customWidth="1"/>
    <col min="3075" max="3075" width="53" style="126" customWidth="1"/>
    <col min="3076" max="3076" width="10.140625" style="126" customWidth="1"/>
    <col min="3077" max="3077" width="11.140625" style="126" customWidth="1"/>
    <col min="3078" max="3078" width="11.28515625" style="126" customWidth="1"/>
    <col min="3079" max="3079" width="9.42578125" style="126" customWidth="1"/>
    <col min="3080" max="3080" width="11.85546875" style="126" customWidth="1"/>
    <col min="3081" max="3081" width="10.5703125" style="126" customWidth="1"/>
    <col min="3082" max="3082" width="9.42578125" style="126" customWidth="1"/>
    <col min="3083" max="3084" width="10.85546875" style="126" customWidth="1"/>
    <col min="3085" max="3085" width="9.42578125" style="126" customWidth="1"/>
    <col min="3086" max="3086" width="13.140625" style="126" customWidth="1"/>
    <col min="3087" max="3087" width="11.140625" style="126" customWidth="1"/>
    <col min="3088" max="3088" width="9.42578125" style="126" customWidth="1"/>
    <col min="3089" max="3089" width="12.85546875" style="126" customWidth="1"/>
    <col min="3090" max="3090" width="12.140625" style="126" customWidth="1"/>
    <col min="3091" max="3091" width="9.42578125" style="126" customWidth="1"/>
    <col min="3092" max="3092" width="12" style="126" customWidth="1"/>
    <col min="3093" max="3093" width="12.28515625" style="126" customWidth="1"/>
    <col min="3094" max="3094" width="15.42578125" style="126" customWidth="1"/>
    <col min="3095" max="3328" width="9.140625" style="126"/>
    <col min="3329" max="3329" width="4.42578125" style="126" customWidth="1"/>
    <col min="3330" max="3330" width="13.7109375" style="126" customWidth="1"/>
    <col min="3331" max="3331" width="53" style="126" customWidth="1"/>
    <col min="3332" max="3332" width="10.140625" style="126" customWidth="1"/>
    <col min="3333" max="3333" width="11.140625" style="126" customWidth="1"/>
    <col min="3334" max="3334" width="11.28515625" style="126" customWidth="1"/>
    <col min="3335" max="3335" width="9.42578125" style="126" customWidth="1"/>
    <col min="3336" max="3336" width="11.85546875" style="126" customWidth="1"/>
    <col min="3337" max="3337" width="10.5703125" style="126" customWidth="1"/>
    <col min="3338" max="3338" width="9.42578125" style="126" customWidth="1"/>
    <col min="3339" max="3340" width="10.85546875" style="126" customWidth="1"/>
    <col min="3341" max="3341" width="9.42578125" style="126" customWidth="1"/>
    <col min="3342" max="3342" width="13.140625" style="126" customWidth="1"/>
    <col min="3343" max="3343" width="11.140625" style="126" customWidth="1"/>
    <col min="3344" max="3344" width="9.42578125" style="126" customWidth="1"/>
    <col min="3345" max="3345" width="12.85546875" style="126" customWidth="1"/>
    <col min="3346" max="3346" width="12.140625" style="126" customWidth="1"/>
    <col min="3347" max="3347" width="9.42578125" style="126" customWidth="1"/>
    <col min="3348" max="3348" width="12" style="126" customWidth="1"/>
    <col min="3349" max="3349" width="12.28515625" style="126" customWidth="1"/>
    <col min="3350" max="3350" width="15.42578125" style="126" customWidth="1"/>
    <col min="3351" max="3584" width="9.140625" style="126"/>
    <col min="3585" max="3585" width="4.42578125" style="126" customWidth="1"/>
    <col min="3586" max="3586" width="13.7109375" style="126" customWidth="1"/>
    <col min="3587" max="3587" width="53" style="126" customWidth="1"/>
    <col min="3588" max="3588" width="10.140625" style="126" customWidth="1"/>
    <col min="3589" max="3589" width="11.140625" style="126" customWidth="1"/>
    <col min="3590" max="3590" width="11.28515625" style="126" customWidth="1"/>
    <col min="3591" max="3591" width="9.42578125" style="126" customWidth="1"/>
    <col min="3592" max="3592" width="11.85546875" style="126" customWidth="1"/>
    <col min="3593" max="3593" width="10.5703125" style="126" customWidth="1"/>
    <col min="3594" max="3594" width="9.42578125" style="126" customWidth="1"/>
    <col min="3595" max="3596" width="10.85546875" style="126" customWidth="1"/>
    <col min="3597" max="3597" width="9.42578125" style="126" customWidth="1"/>
    <col min="3598" max="3598" width="13.140625" style="126" customWidth="1"/>
    <col min="3599" max="3599" width="11.140625" style="126" customWidth="1"/>
    <col min="3600" max="3600" width="9.42578125" style="126" customWidth="1"/>
    <col min="3601" max="3601" width="12.85546875" style="126" customWidth="1"/>
    <col min="3602" max="3602" width="12.140625" style="126" customWidth="1"/>
    <col min="3603" max="3603" width="9.42578125" style="126" customWidth="1"/>
    <col min="3604" max="3604" width="12" style="126" customWidth="1"/>
    <col min="3605" max="3605" width="12.28515625" style="126" customWidth="1"/>
    <col min="3606" max="3606" width="15.42578125" style="126" customWidth="1"/>
    <col min="3607" max="3840" width="9.140625" style="126"/>
    <col min="3841" max="3841" width="4.42578125" style="126" customWidth="1"/>
    <col min="3842" max="3842" width="13.7109375" style="126" customWidth="1"/>
    <col min="3843" max="3843" width="53" style="126" customWidth="1"/>
    <col min="3844" max="3844" width="10.140625" style="126" customWidth="1"/>
    <col min="3845" max="3845" width="11.140625" style="126" customWidth="1"/>
    <col min="3846" max="3846" width="11.28515625" style="126" customWidth="1"/>
    <col min="3847" max="3847" width="9.42578125" style="126" customWidth="1"/>
    <col min="3848" max="3848" width="11.85546875" style="126" customWidth="1"/>
    <col min="3849" max="3849" width="10.5703125" style="126" customWidth="1"/>
    <col min="3850" max="3850" width="9.42578125" style="126" customWidth="1"/>
    <col min="3851" max="3852" width="10.85546875" style="126" customWidth="1"/>
    <col min="3853" max="3853" width="9.42578125" style="126" customWidth="1"/>
    <col min="3854" max="3854" width="13.140625" style="126" customWidth="1"/>
    <col min="3855" max="3855" width="11.140625" style="126" customWidth="1"/>
    <col min="3856" max="3856" width="9.42578125" style="126" customWidth="1"/>
    <col min="3857" max="3857" width="12.85546875" style="126" customWidth="1"/>
    <col min="3858" max="3858" width="12.140625" style="126" customWidth="1"/>
    <col min="3859" max="3859" width="9.42578125" style="126" customWidth="1"/>
    <col min="3860" max="3860" width="12" style="126" customWidth="1"/>
    <col min="3861" max="3861" width="12.28515625" style="126" customWidth="1"/>
    <col min="3862" max="3862" width="15.42578125" style="126" customWidth="1"/>
    <col min="3863" max="4096" width="9.140625" style="126"/>
    <col min="4097" max="4097" width="4.42578125" style="126" customWidth="1"/>
    <col min="4098" max="4098" width="13.7109375" style="126" customWidth="1"/>
    <col min="4099" max="4099" width="53" style="126" customWidth="1"/>
    <col min="4100" max="4100" width="10.140625" style="126" customWidth="1"/>
    <col min="4101" max="4101" width="11.140625" style="126" customWidth="1"/>
    <col min="4102" max="4102" width="11.28515625" style="126" customWidth="1"/>
    <col min="4103" max="4103" width="9.42578125" style="126" customWidth="1"/>
    <col min="4104" max="4104" width="11.85546875" style="126" customWidth="1"/>
    <col min="4105" max="4105" width="10.5703125" style="126" customWidth="1"/>
    <col min="4106" max="4106" width="9.42578125" style="126" customWidth="1"/>
    <col min="4107" max="4108" width="10.85546875" style="126" customWidth="1"/>
    <col min="4109" max="4109" width="9.42578125" style="126" customWidth="1"/>
    <col min="4110" max="4110" width="13.140625" style="126" customWidth="1"/>
    <col min="4111" max="4111" width="11.140625" style="126" customWidth="1"/>
    <col min="4112" max="4112" width="9.42578125" style="126" customWidth="1"/>
    <col min="4113" max="4113" width="12.85546875" style="126" customWidth="1"/>
    <col min="4114" max="4114" width="12.140625" style="126" customWidth="1"/>
    <col min="4115" max="4115" width="9.42578125" style="126" customWidth="1"/>
    <col min="4116" max="4116" width="12" style="126" customWidth="1"/>
    <col min="4117" max="4117" width="12.28515625" style="126" customWidth="1"/>
    <col min="4118" max="4118" width="15.42578125" style="126" customWidth="1"/>
    <col min="4119" max="4352" width="9.140625" style="126"/>
    <col min="4353" max="4353" width="4.42578125" style="126" customWidth="1"/>
    <col min="4354" max="4354" width="13.7109375" style="126" customWidth="1"/>
    <col min="4355" max="4355" width="53" style="126" customWidth="1"/>
    <col min="4356" max="4356" width="10.140625" style="126" customWidth="1"/>
    <col min="4357" max="4357" width="11.140625" style="126" customWidth="1"/>
    <col min="4358" max="4358" width="11.28515625" style="126" customWidth="1"/>
    <col min="4359" max="4359" width="9.42578125" style="126" customWidth="1"/>
    <col min="4360" max="4360" width="11.85546875" style="126" customWidth="1"/>
    <col min="4361" max="4361" width="10.5703125" style="126" customWidth="1"/>
    <col min="4362" max="4362" width="9.42578125" style="126" customWidth="1"/>
    <col min="4363" max="4364" width="10.85546875" style="126" customWidth="1"/>
    <col min="4365" max="4365" width="9.42578125" style="126" customWidth="1"/>
    <col min="4366" max="4366" width="13.140625" style="126" customWidth="1"/>
    <col min="4367" max="4367" width="11.140625" style="126" customWidth="1"/>
    <col min="4368" max="4368" width="9.42578125" style="126" customWidth="1"/>
    <col min="4369" max="4369" width="12.85546875" style="126" customWidth="1"/>
    <col min="4370" max="4370" width="12.140625" style="126" customWidth="1"/>
    <col min="4371" max="4371" width="9.42578125" style="126" customWidth="1"/>
    <col min="4372" max="4372" width="12" style="126" customWidth="1"/>
    <col min="4373" max="4373" width="12.28515625" style="126" customWidth="1"/>
    <col min="4374" max="4374" width="15.42578125" style="126" customWidth="1"/>
    <col min="4375" max="4608" width="9.140625" style="126"/>
    <col min="4609" max="4609" width="4.42578125" style="126" customWidth="1"/>
    <col min="4610" max="4610" width="13.7109375" style="126" customWidth="1"/>
    <col min="4611" max="4611" width="53" style="126" customWidth="1"/>
    <col min="4612" max="4612" width="10.140625" style="126" customWidth="1"/>
    <col min="4613" max="4613" width="11.140625" style="126" customWidth="1"/>
    <col min="4614" max="4614" width="11.28515625" style="126" customWidth="1"/>
    <col min="4615" max="4615" width="9.42578125" style="126" customWidth="1"/>
    <col min="4616" max="4616" width="11.85546875" style="126" customWidth="1"/>
    <col min="4617" max="4617" width="10.5703125" style="126" customWidth="1"/>
    <col min="4618" max="4618" width="9.42578125" style="126" customWidth="1"/>
    <col min="4619" max="4620" width="10.85546875" style="126" customWidth="1"/>
    <col min="4621" max="4621" width="9.42578125" style="126" customWidth="1"/>
    <col min="4622" max="4622" width="13.140625" style="126" customWidth="1"/>
    <col min="4623" max="4623" width="11.140625" style="126" customWidth="1"/>
    <col min="4624" max="4624" width="9.42578125" style="126" customWidth="1"/>
    <col min="4625" max="4625" width="12.85546875" style="126" customWidth="1"/>
    <col min="4626" max="4626" width="12.140625" style="126" customWidth="1"/>
    <col min="4627" max="4627" width="9.42578125" style="126" customWidth="1"/>
    <col min="4628" max="4628" width="12" style="126" customWidth="1"/>
    <col min="4629" max="4629" width="12.28515625" style="126" customWidth="1"/>
    <col min="4630" max="4630" width="15.42578125" style="126" customWidth="1"/>
    <col min="4631" max="4864" width="9.140625" style="126"/>
    <col min="4865" max="4865" width="4.42578125" style="126" customWidth="1"/>
    <col min="4866" max="4866" width="13.7109375" style="126" customWidth="1"/>
    <col min="4867" max="4867" width="53" style="126" customWidth="1"/>
    <col min="4868" max="4868" width="10.140625" style="126" customWidth="1"/>
    <col min="4869" max="4869" width="11.140625" style="126" customWidth="1"/>
    <col min="4870" max="4870" width="11.28515625" style="126" customWidth="1"/>
    <col min="4871" max="4871" width="9.42578125" style="126" customWidth="1"/>
    <col min="4872" max="4872" width="11.85546875" style="126" customWidth="1"/>
    <col min="4873" max="4873" width="10.5703125" style="126" customWidth="1"/>
    <col min="4874" max="4874" width="9.42578125" style="126" customWidth="1"/>
    <col min="4875" max="4876" width="10.85546875" style="126" customWidth="1"/>
    <col min="4877" max="4877" width="9.42578125" style="126" customWidth="1"/>
    <col min="4878" max="4878" width="13.140625" style="126" customWidth="1"/>
    <col min="4879" max="4879" width="11.140625" style="126" customWidth="1"/>
    <col min="4880" max="4880" width="9.42578125" style="126" customWidth="1"/>
    <col min="4881" max="4881" width="12.85546875" style="126" customWidth="1"/>
    <col min="4882" max="4882" width="12.140625" style="126" customWidth="1"/>
    <col min="4883" max="4883" width="9.42578125" style="126" customWidth="1"/>
    <col min="4884" max="4884" width="12" style="126" customWidth="1"/>
    <col min="4885" max="4885" width="12.28515625" style="126" customWidth="1"/>
    <col min="4886" max="4886" width="15.42578125" style="126" customWidth="1"/>
    <col min="4887" max="5120" width="9.140625" style="126"/>
    <col min="5121" max="5121" width="4.42578125" style="126" customWidth="1"/>
    <col min="5122" max="5122" width="13.7109375" style="126" customWidth="1"/>
    <col min="5123" max="5123" width="53" style="126" customWidth="1"/>
    <col min="5124" max="5124" width="10.140625" style="126" customWidth="1"/>
    <col min="5125" max="5125" width="11.140625" style="126" customWidth="1"/>
    <col min="5126" max="5126" width="11.28515625" style="126" customWidth="1"/>
    <col min="5127" max="5127" width="9.42578125" style="126" customWidth="1"/>
    <col min="5128" max="5128" width="11.85546875" style="126" customWidth="1"/>
    <col min="5129" max="5129" width="10.5703125" style="126" customWidth="1"/>
    <col min="5130" max="5130" width="9.42578125" style="126" customWidth="1"/>
    <col min="5131" max="5132" width="10.85546875" style="126" customWidth="1"/>
    <col min="5133" max="5133" width="9.42578125" style="126" customWidth="1"/>
    <col min="5134" max="5134" width="13.140625" style="126" customWidth="1"/>
    <col min="5135" max="5135" width="11.140625" style="126" customWidth="1"/>
    <col min="5136" max="5136" width="9.42578125" style="126" customWidth="1"/>
    <col min="5137" max="5137" width="12.85546875" style="126" customWidth="1"/>
    <col min="5138" max="5138" width="12.140625" style="126" customWidth="1"/>
    <col min="5139" max="5139" width="9.42578125" style="126" customWidth="1"/>
    <col min="5140" max="5140" width="12" style="126" customWidth="1"/>
    <col min="5141" max="5141" width="12.28515625" style="126" customWidth="1"/>
    <col min="5142" max="5142" width="15.42578125" style="126" customWidth="1"/>
    <col min="5143" max="5376" width="9.140625" style="126"/>
    <col min="5377" max="5377" width="4.42578125" style="126" customWidth="1"/>
    <col min="5378" max="5378" width="13.7109375" style="126" customWidth="1"/>
    <col min="5379" max="5379" width="53" style="126" customWidth="1"/>
    <col min="5380" max="5380" width="10.140625" style="126" customWidth="1"/>
    <col min="5381" max="5381" width="11.140625" style="126" customWidth="1"/>
    <col min="5382" max="5382" width="11.28515625" style="126" customWidth="1"/>
    <col min="5383" max="5383" width="9.42578125" style="126" customWidth="1"/>
    <col min="5384" max="5384" width="11.85546875" style="126" customWidth="1"/>
    <col min="5385" max="5385" width="10.5703125" style="126" customWidth="1"/>
    <col min="5386" max="5386" width="9.42578125" style="126" customWidth="1"/>
    <col min="5387" max="5388" width="10.85546875" style="126" customWidth="1"/>
    <col min="5389" max="5389" width="9.42578125" style="126" customWidth="1"/>
    <col min="5390" max="5390" width="13.140625" style="126" customWidth="1"/>
    <col min="5391" max="5391" width="11.140625" style="126" customWidth="1"/>
    <col min="5392" max="5392" width="9.42578125" style="126" customWidth="1"/>
    <col min="5393" max="5393" width="12.85546875" style="126" customWidth="1"/>
    <col min="5394" max="5394" width="12.140625" style="126" customWidth="1"/>
    <col min="5395" max="5395" width="9.42578125" style="126" customWidth="1"/>
    <col min="5396" max="5396" width="12" style="126" customWidth="1"/>
    <col min="5397" max="5397" width="12.28515625" style="126" customWidth="1"/>
    <col min="5398" max="5398" width="15.42578125" style="126" customWidth="1"/>
    <col min="5399" max="5632" width="9.140625" style="126"/>
    <col min="5633" max="5633" width="4.42578125" style="126" customWidth="1"/>
    <col min="5634" max="5634" width="13.7109375" style="126" customWidth="1"/>
    <col min="5635" max="5635" width="53" style="126" customWidth="1"/>
    <col min="5636" max="5636" width="10.140625" style="126" customWidth="1"/>
    <col min="5637" max="5637" width="11.140625" style="126" customWidth="1"/>
    <col min="5638" max="5638" width="11.28515625" style="126" customWidth="1"/>
    <col min="5639" max="5639" width="9.42578125" style="126" customWidth="1"/>
    <col min="5640" max="5640" width="11.85546875" style="126" customWidth="1"/>
    <col min="5641" max="5641" width="10.5703125" style="126" customWidth="1"/>
    <col min="5642" max="5642" width="9.42578125" style="126" customWidth="1"/>
    <col min="5643" max="5644" width="10.85546875" style="126" customWidth="1"/>
    <col min="5645" max="5645" width="9.42578125" style="126" customWidth="1"/>
    <col min="5646" max="5646" width="13.140625" style="126" customWidth="1"/>
    <col min="5647" max="5647" width="11.140625" style="126" customWidth="1"/>
    <col min="5648" max="5648" width="9.42578125" style="126" customWidth="1"/>
    <col min="5649" max="5649" width="12.85546875" style="126" customWidth="1"/>
    <col min="5650" max="5650" width="12.140625" style="126" customWidth="1"/>
    <col min="5651" max="5651" width="9.42578125" style="126" customWidth="1"/>
    <col min="5652" max="5652" width="12" style="126" customWidth="1"/>
    <col min="5653" max="5653" width="12.28515625" style="126" customWidth="1"/>
    <col min="5654" max="5654" width="15.42578125" style="126" customWidth="1"/>
    <col min="5655" max="5888" width="9.140625" style="126"/>
    <col min="5889" max="5889" width="4.42578125" style="126" customWidth="1"/>
    <col min="5890" max="5890" width="13.7109375" style="126" customWidth="1"/>
    <col min="5891" max="5891" width="53" style="126" customWidth="1"/>
    <col min="5892" max="5892" width="10.140625" style="126" customWidth="1"/>
    <col min="5893" max="5893" width="11.140625" style="126" customWidth="1"/>
    <col min="5894" max="5894" width="11.28515625" style="126" customWidth="1"/>
    <col min="5895" max="5895" width="9.42578125" style="126" customWidth="1"/>
    <col min="5896" max="5896" width="11.85546875" style="126" customWidth="1"/>
    <col min="5897" max="5897" width="10.5703125" style="126" customWidth="1"/>
    <col min="5898" max="5898" width="9.42578125" style="126" customWidth="1"/>
    <col min="5899" max="5900" width="10.85546875" style="126" customWidth="1"/>
    <col min="5901" max="5901" width="9.42578125" style="126" customWidth="1"/>
    <col min="5902" max="5902" width="13.140625" style="126" customWidth="1"/>
    <col min="5903" max="5903" width="11.140625" style="126" customWidth="1"/>
    <col min="5904" max="5904" width="9.42578125" style="126" customWidth="1"/>
    <col min="5905" max="5905" width="12.85546875" style="126" customWidth="1"/>
    <col min="5906" max="5906" width="12.140625" style="126" customWidth="1"/>
    <col min="5907" max="5907" width="9.42578125" style="126" customWidth="1"/>
    <col min="5908" max="5908" width="12" style="126" customWidth="1"/>
    <col min="5909" max="5909" width="12.28515625" style="126" customWidth="1"/>
    <col min="5910" max="5910" width="15.42578125" style="126" customWidth="1"/>
    <col min="5911" max="6144" width="9.140625" style="126"/>
    <col min="6145" max="6145" width="4.42578125" style="126" customWidth="1"/>
    <col min="6146" max="6146" width="13.7109375" style="126" customWidth="1"/>
    <col min="6147" max="6147" width="53" style="126" customWidth="1"/>
    <col min="6148" max="6148" width="10.140625" style="126" customWidth="1"/>
    <col min="6149" max="6149" width="11.140625" style="126" customWidth="1"/>
    <col min="6150" max="6150" width="11.28515625" style="126" customWidth="1"/>
    <col min="6151" max="6151" width="9.42578125" style="126" customWidth="1"/>
    <col min="6152" max="6152" width="11.85546875" style="126" customWidth="1"/>
    <col min="6153" max="6153" width="10.5703125" style="126" customWidth="1"/>
    <col min="6154" max="6154" width="9.42578125" style="126" customWidth="1"/>
    <col min="6155" max="6156" width="10.85546875" style="126" customWidth="1"/>
    <col min="6157" max="6157" width="9.42578125" style="126" customWidth="1"/>
    <col min="6158" max="6158" width="13.140625" style="126" customWidth="1"/>
    <col min="6159" max="6159" width="11.140625" style="126" customWidth="1"/>
    <col min="6160" max="6160" width="9.42578125" style="126" customWidth="1"/>
    <col min="6161" max="6161" width="12.85546875" style="126" customWidth="1"/>
    <col min="6162" max="6162" width="12.140625" style="126" customWidth="1"/>
    <col min="6163" max="6163" width="9.42578125" style="126" customWidth="1"/>
    <col min="6164" max="6164" width="12" style="126" customWidth="1"/>
    <col min="6165" max="6165" width="12.28515625" style="126" customWidth="1"/>
    <col min="6166" max="6166" width="15.42578125" style="126" customWidth="1"/>
    <col min="6167" max="6400" width="9.140625" style="126"/>
    <col min="6401" max="6401" width="4.42578125" style="126" customWidth="1"/>
    <col min="6402" max="6402" width="13.7109375" style="126" customWidth="1"/>
    <col min="6403" max="6403" width="53" style="126" customWidth="1"/>
    <col min="6404" max="6404" width="10.140625" style="126" customWidth="1"/>
    <col min="6405" max="6405" width="11.140625" style="126" customWidth="1"/>
    <col min="6406" max="6406" width="11.28515625" style="126" customWidth="1"/>
    <col min="6407" max="6407" width="9.42578125" style="126" customWidth="1"/>
    <col min="6408" max="6408" width="11.85546875" style="126" customWidth="1"/>
    <col min="6409" max="6409" width="10.5703125" style="126" customWidth="1"/>
    <col min="6410" max="6410" width="9.42578125" style="126" customWidth="1"/>
    <col min="6411" max="6412" width="10.85546875" style="126" customWidth="1"/>
    <col min="6413" max="6413" width="9.42578125" style="126" customWidth="1"/>
    <col min="6414" max="6414" width="13.140625" style="126" customWidth="1"/>
    <col min="6415" max="6415" width="11.140625" style="126" customWidth="1"/>
    <col min="6416" max="6416" width="9.42578125" style="126" customWidth="1"/>
    <col min="6417" max="6417" width="12.85546875" style="126" customWidth="1"/>
    <col min="6418" max="6418" width="12.140625" style="126" customWidth="1"/>
    <col min="6419" max="6419" width="9.42578125" style="126" customWidth="1"/>
    <col min="6420" max="6420" width="12" style="126" customWidth="1"/>
    <col min="6421" max="6421" width="12.28515625" style="126" customWidth="1"/>
    <col min="6422" max="6422" width="15.42578125" style="126" customWidth="1"/>
    <col min="6423" max="6656" width="9.140625" style="126"/>
    <col min="6657" max="6657" width="4.42578125" style="126" customWidth="1"/>
    <col min="6658" max="6658" width="13.7109375" style="126" customWidth="1"/>
    <col min="6659" max="6659" width="53" style="126" customWidth="1"/>
    <col min="6660" max="6660" width="10.140625" style="126" customWidth="1"/>
    <col min="6661" max="6661" width="11.140625" style="126" customWidth="1"/>
    <col min="6662" max="6662" width="11.28515625" style="126" customWidth="1"/>
    <col min="6663" max="6663" width="9.42578125" style="126" customWidth="1"/>
    <col min="6664" max="6664" width="11.85546875" style="126" customWidth="1"/>
    <col min="6665" max="6665" width="10.5703125" style="126" customWidth="1"/>
    <col min="6666" max="6666" width="9.42578125" style="126" customWidth="1"/>
    <col min="6667" max="6668" width="10.85546875" style="126" customWidth="1"/>
    <col min="6669" max="6669" width="9.42578125" style="126" customWidth="1"/>
    <col min="6670" max="6670" width="13.140625" style="126" customWidth="1"/>
    <col min="6671" max="6671" width="11.140625" style="126" customWidth="1"/>
    <col min="6672" max="6672" width="9.42578125" style="126" customWidth="1"/>
    <col min="6673" max="6673" width="12.85546875" style="126" customWidth="1"/>
    <col min="6674" max="6674" width="12.140625" style="126" customWidth="1"/>
    <col min="6675" max="6675" width="9.42578125" style="126" customWidth="1"/>
    <col min="6676" max="6676" width="12" style="126" customWidth="1"/>
    <col min="6677" max="6677" width="12.28515625" style="126" customWidth="1"/>
    <col min="6678" max="6678" width="15.42578125" style="126" customWidth="1"/>
    <col min="6679" max="6912" width="9.140625" style="126"/>
    <col min="6913" max="6913" width="4.42578125" style="126" customWidth="1"/>
    <col min="6914" max="6914" width="13.7109375" style="126" customWidth="1"/>
    <col min="6915" max="6915" width="53" style="126" customWidth="1"/>
    <col min="6916" max="6916" width="10.140625" style="126" customWidth="1"/>
    <col min="6917" max="6917" width="11.140625" style="126" customWidth="1"/>
    <col min="6918" max="6918" width="11.28515625" style="126" customWidth="1"/>
    <col min="6919" max="6919" width="9.42578125" style="126" customWidth="1"/>
    <col min="6920" max="6920" width="11.85546875" style="126" customWidth="1"/>
    <col min="6921" max="6921" width="10.5703125" style="126" customWidth="1"/>
    <col min="6922" max="6922" width="9.42578125" style="126" customWidth="1"/>
    <col min="6923" max="6924" width="10.85546875" style="126" customWidth="1"/>
    <col min="6925" max="6925" width="9.42578125" style="126" customWidth="1"/>
    <col min="6926" max="6926" width="13.140625" style="126" customWidth="1"/>
    <col min="6927" max="6927" width="11.140625" style="126" customWidth="1"/>
    <col min="6928" max="6928" width="9.42578125" style="126" customWidth="1"/>
    <col min="6929" max="6929" width="12.85546875" style="126" customWidth="1"/>
    <col min="6930" max="6930" width="12.140625" style="126" customWidth="1"/>
    <col min="6931" max="6931" width="9.42578125" style="126" customWidth="1"/>
    <col min="6932" max="6932" width="12" style="126" customWidth="1"/>
    <col min="6933" max="6933" width="12.28515625" style="126" customWidth="1"/>
    <col min="6934" max="6934" width="15.42578125" style="126" customWidth="1"/>
    <col min="6935" max="7168" width="9.140625" style="126"/>
    <col min="7169" max="7169" width="4.42578125" style="126" customWidth="1"/>
    <col min="7170" max="7170" width="13.7109375" style="126" customWidth="1"/>
    <col min="7171" max="7171" width="53" style="126" customWidth="1"/>
    <col min="7172" max="7172" width="10.140625" style="126" customWidth="1"/>
    <col min="7173" max="7173" width="11.140625" style="126" customWidth="1"/>
    <col min="7174" max="7174" width="11.28515625" style="126" customWidth="1"/>
    <col min="7175" max="7175" width="9.42578125" style="126" customWidth="1"/>
    <col min="7176" max="7176" width="11.85546875" style="126" customWidth="1"/>
    <col min="7177" max="7177" width="10.5703125" style="126" customWidth="1"/>
    <col min="7178" max="7178" width="9.42578125" style="126" customWidth="1"/>
    <col min="7179" max="7180" width="10.85546875" style="126" customWidth="1"/>
    <col min="7181" max="7181" width="9.42578125" style="126" customWidth="1"/>
    <col min="7182" max="7182" width="13.140625" style="126" customWidth="1"/>
    <col min="7183" max="7183" width="11.140625" style="126" customWidth="1"/>
    <col min="7184" max="7184" width="9.42578125" style="126" customWidth="1"/>
    <col min="7185" max="7185" width="12.85546875" style="126" customWidth="1"/>
    <col min="7186" max="7186" width="12.140625" style="126" customWidth="1"/>
    <col min="7187" max="7187" width="9.42578125" style="126" customWidth="1"/>
    <col min="7188" max="7188" width="12" style="126" customWidth="1"/>
    <col min="7189" max="7189" width="12.28515625" style="126" customWidth="1"/>
    <col min="7190" max="7190" width="15.42578125" style="126" customWidth="1"/>
    <col min="7191" max="7424" width="9.140625" style="126"/>
    <col min="7425" max="7425" width="4.42578125" style="126" customWidth="1"/>
    <col min="7426" max="7426" width="13.7109375" style="126" customWidth="1"/>
    <col min="7427" max="7427" width="53" style="126" customWidth="1"/>
    <col min="7428" max="7428" width="10.140625" style="126" customWidth="1"/>
    <col min="7429" max="7429" width="11.140625" style="126" customWidth="1"/>
    <col min="7430" max="7430" width="11.28515625" style="126" customWidth="1"/>
    <col min="7431" max="7431" width="9.42578125" style="126" customWidth="1"/>
    <col min="7432" max="7432" width="11.85546875" style="126" customWidth="1"/>
    <col min="7433" max="7433" width="10.5703125" style="126" customWidth="1"/>
    <col min="7434" max="7434" width="9.42578125" style="126" customWidth="1"/>
    <col min="7435" max="7436" width="10.85546875" style="126" customWidth="1"/>
    <col min="7437" max="7437" width="9.42578125" style="126" customWidth="1"/>
    <col min="7438" max="7438" width="13.140625" style="126" customWidth="1"/>
    <col min="7439" max="7439" width="11.140625" style="126" customWidth="1"/>
    <col min="7440" max="7440" width="9.42578125" style="126" customWidth="1"/>
    <col min="7441" max="7441" width="12.85546875" style="126" customWidth="1"/>
    <col min="7442" max="7442" width="12.140625" style="126" customWidth="1"/>
    <col min="7443" max="7443" width="9.42578125" style="126" customWidth="1"/>
    <col min="7444" max="7444" width="12" style="126" customWidth="1"/>
    <col min="7445" max="7445" width="12.28515625" style="126" customWidth="1"/>
    <col min="7446" max="7446" width="15.42578125" style="126" customWidth="1"/>
    <col min="7447" max="7680" width="9.140625" style="126"/>
    <col min="7681" max="7681" width="4.42578125" style="126" customWidth="1"/>
    <col min="7682" max="7682" width="13.7109375" style="126" customWidth="1"/>
    <col min="7683" max="7683" width="53" style="126" customWidth="1"/>
    <col min="7684" max="7684" width="10.140625" style="126" customWidth="1"/>
    <col min="7685" max="7685" width="11.140625" style="126" customWidth="1"/>
    <col min="7686" max="7686" width="11.28515625" style="126" customWidth="1"/>
    <col min="7687" max="7687" width="9.42578125" style="126" customWidth="1"/>
    <col min="7688" max="7688" width="11.85546875" style="126" customWidth="1"/>
    <col min="7689" max="7689" width="10.5703125" style="126" customWidth="1"/>
    <col min="7690" max="7690" width="9.42578125" style="126" customWidth="1"/>
    <col min="7691" max="7692" width="10.85546875" style="126" customWidth="1"/>
    <col min="7693" max="7693" width="9.42578125" style="126" customWidth="1"/>
    <col min="7694" max="7694" width="13.140625" style="126" customWidth="1"/>
    <col min="7695" max="7695" width="11.140625" style="126" customWidth="1"/>
    <col min="7696" max="7696" width="9.42578125" style="126" customWidth="1"/>
    <col min="7697" max="7697" width="12.85546875" style="126" customWidth="1"/>
    <col min="7698" max="7698" width="12.140625" style="126" customWidth="1"/>
    <col min="7699" max="7699" width="9.42578125" style="126" customWidth="1"/>
    <col min="7700" max="7700" width="12" style="126" customWidth="1"/>
    <col min="7701" max="7701" width="12.28515625" style="126" customWidth="1"/>
    <col min="7702" max="7702" width="15.42578125" style="126" customWidth="1"/>
    <col min="7703" max="7936" width="9.140625" style="126"/>
    <col min="7937" max="7937" width="4.42578125" style="126" customWidth="1"/>
    <col min="7938" max="7938" width="13.7109375" style="126" customWidth="1"/>
    <col min="7939" max="7939" width="53" style="126" customWidth="1"/>
    <col min="7940" max="7940" width="10.140625" style="126" customWidth="1"/>
    <col min="7941" max="7941" width="11.140625" style="126" customWidth="1"/>
    <col min="7942" max="7942" width="11.28515625" style="126" customWidth="1"/>
    <col min="7943" max="7943" width="9.42578125" style="126" customWidth="1"/>
    <col min="7944" max="7944" width="11.85546875" style="126" customWidth="1"/>
    <col min="7945" max="7945" width="10.5703125" style="126" customWidth="1"/>
    <col min="7946" max="7946" width="9.42578125" style="126" customWidth="1"/>
    <col min="7947" max="7948" width="10.85546875" style="126" customWidth="1"/>
    <col min="7949" max="7949" width="9.42578125" style="126" customWidth="1"/>
    <col min="7950" max="7950" width="13.140625" style="126" customWidth="1"/>
    <col min="7951" max="7951" width="11.140625" style="126" customWidth="1"/>
    <col min="7952" max="7952" width="9.42578125" style="126" customWidth="1"/>
    <col min="7953" max="7953" width="12.85546875" style="126" customWidth="1"/>
    <col min="7954" max="7954" width="12.140625" style="126" customWidth="1"/>
    <col min="7955" max="7955" width="9.42578125" style="126" customWidth="1"/>
    <col min="7956" max="7956" width="12" style="126" customWidth="1"/>
    <col min="7957" max="7957" width="12.28515625" style="126" customWidth="1"/>
    <col min="7958" max="7958" width="15.42578125" style="126" customWidth="1"/>
    <col min="7959" max="8192" width="9.140625" style="126"/>
    <col min="8193" max="8193" width="4.42578125" style="126" customWidth="1"/>
    <col min="8194" max="8194" width="13.7109375" style="126" customWidth="1"/>
    <col min="8195" max="8195" width="53" style="126" customWidth="1"/>
    <col min="8196" max="8196" width="10.140625" style="126" customWidth="1"/>
    <col min="8197" max="8197" width="11.140625" style="126" customWidth="1"/>
    <col min="8198" max="8198" width="11.28515625" style="126" customWidth="1"/>
    <col min="8199" max="8199" width="9.42578125" style="126" customWidth="1"/>
    <col min="8200" max="8200" width="11.85546875" style="126" customWidth="1"/>
    <col min="8201" max="8201" width="10.5703125" style="126" customWidth="1"/>
    <col min="8202" max="8202" width="9.42578125" style="126" customWidth="1"/>
    <col min="8203" max="8204" width="10.85546875" style="126" customWidth="1"/>
    <col min="8205" max="8205" width="9.42578125" style="126" customWidth="1"/>
    <col min="8206" max="8206" width="13.140625" style="126" customWidth="1"/>
    <col min="8207" max="8207" width="11.140625" style="126" customWidth="1"/>
    <col min="8208" max="8208" width="9.42578125" style="126" customWidth="1"/>
    <col min="8209" max="8209" width="12.85546875" style="126" customWidth="1"/>
    <col min="8210" max="8210" width="12.140625" style="126" customWidth="1"/>
    <col min="8211" max="8211" width="9.42578125" style="126" customWidth="1"/>
    <col min="8212" max="8212" width="12" style="126" customWidth="1"/>
    <col min="8213" max="8213" width="12.28515625" style="126" customWidth="1"/>
    <col min="8214" max="8214" width="15.42578125" style="126" customWidth="1"/>
    <col min="8215" max="8448" width="9.140625" style="126"/>
    <col min="8449" max="8449" width="4.42578125" style="126" customWidth="1"/>
    <col min="8450" max="8450" width="13.7109375" style="126" customWidth="1"/>
    <col min="8451" max="8451" width="53" style="126" customWidth="1"/>
    <col min="8452" max="8452" width="10.140625" style="126" customWidth="1"/>
    <col min="8453" max="8453" width="11.140625" style="126" customWidth="1"/>
    <col min="8454" max="8454" width="11.28515625" style="126" customWidth="1"/>
    <col min="8455" max="8455" width="9.42578125" style="126" customWidth="1"/>
    <col min="8456" max="8456" width="11.85546875" style="126" customWidth="1"/>
    <col min="8457" max="8457" width="10.5703125" style="126" customWidth="1"/>
    <col min="8458" max="8458" width="9.42578125" style="126" customWidth="1"/>
    <col min="8459" max="8460" width="10.85546875" style="126" customWidth="1"/>
    <col min="8461" max="8461" width="9.42578125" style="126" customWidth="1"/>
    <col min="8462" max="8462" width="13.140625" style="126" customWidth="1"/>
    <col min="8463" max="8463" width="11.140625" style="126" customWidth="1"/>
    <col min="8464" max="8464" width="9.42578125" style="126" customWidth="1"/>
    <col min="8465" max="8465" width="12.85546875" style="126" customWidth="1"/>
    <col min="8466" max="8466" width="12.140625" style="126" customWidth="1"/>
    <col min="8467" max="8467" width="9.42578125" style="126" customWidth="1"/>
    <col min="8468" max="8468" width="12" style="126" customWidth="1"/>
    <col min="8469" max="8469" width="12.28515625" style="126" customWidth="1"/>
    <col min="8470" max="8470" width="15.42578125" style="126" customWidth="1"/>
    <col min="8471" max="8704" width="9.140625" style="126"/>
    <col min="8705" max="8705" width="4.42578125" style="126" customWidth="1"/>
    <col min="8706" max="8706" width="13.7109375" style="126" customWidth="1"/>
    <col min="8707" max="8707" width="53" style="126" customWidth="1"/>
    <col min="8708" max="8708" width="10.140625" style="126" customWidth="1"/>
    <col min="8709" max="8709" width="11.140625" style="126" customWidth="1"/>
    <col min="8710" max="8710" width="11.28515625" style="126" customWidth="1"/>
    <col min="8711" max="8711" width="9.42578125" style="126" customWidth="1"/>
    <col min="8712" max="8712" width="11.85546875" style="126" customWidth="1"/>
    <col min="8713" max="8713" width="10.5703125" style="126" customWidth="1"/>
    <col min="8714" max="8714" width="9.42578125" style="126" customWidth="1"/>
    <col min="8715" max="8716" width="10.85546875" style="126" customWidth="1"/>
    <col min="8717" max="8717" width="9.42578125" style="126" customWidth="1"/>
    <col min="8718" max="8718" width="13.140625" style="126" customWidth="1"/>
    <col min="8719" max="8719" width="11.140625" style="126" customWidth="1"/>
    <col min="8720" max="8720" width="9.42578125" style="126" customWidth="1"/>
    <col min="8721" max="8721" width="12.85546875" style="126" customWidth="1"/>
    <col min="8722" max="8722" width="12.140625" style="126" customWidth="1"/>
    <col min="8723" max="8723" width="9.42578125" style="126" customWidth="1"/>
    <col min="8724" max="8724" width="12" style="126" customWidth="1"/>
    <col min="8725" max="8725" width="12.28515625" style="126" customWidth="1"/>
    <col min="8726" max="8726" width="15.42578125" style="126" customWidth="1"/>
    <col min="8727" max="8960" width="9.140625" style="126"/>
    <col min="8961" max="8961" width="4.42578125" style="126" customWidth="1"/>
    <col min="8962" max="8962" width="13.7109375" style="126" customWidth="1"/>
    <col min="8963" max="8963" width="53" style="126" customWidth="1"/>
    <col min="8964" max="8964" width="10.140625" style="126" customWidth="1"/>
    <col min="8965" max="8965" width="11.140625" style="126" customWidth="1"/>
    <col min="8966" max="8966" width="11.28515625" style="126" customWidth="1"/>
    <col min="8967" max="8967" width="9.42578125" style="126" customWidth="1"/>
    <col min="8968" max="8968" width="11.85546875" style="126" customWidth="1"/>
    <col min="8969" max="8969" width="10.5703125" style="126" customWidth="1"/>
    <col min="8970" max="8970" width="9.42578125" style="126" customWidth="1"/>
    <col min="8971" max="8972" width="10.85546875" style="126" customWidth="1"/>
    <col min="8973" max="8973" width="9.42578125" style="126" customWidth="1"/>
    <col min="8974" max="8974" width="13.140625" style="126" customWidth="1"/>
    <col min="8975" max="8975" width="11.140625" style="126" customWidth="1"/>
    <col min="8976" max="8976" width="9.42578125" style="126" customWidth="1"/>
    <col min="8977" max="8977" width="12.85546875" style="126" customWidth="1"/>
    <col min="8978" max="8978" width="12.140625" style="126" customWidth="1"/>
    <col min="8979" max="8979" width="9.42578125" style="126" customWidth="1"/>
    <col min="8980" max="8980" width="12" style="126" customWidth="1"/>
    <col min="8981" max="8981" width="12.28515625" style="126" customWidth="1"/>
    <col min="8982" max="8982" width="15.42578125" style="126" customWidth="1"/>
    <col min="8983" max="9216" width="9.140625" style="126"/>
    <col min="9217" max="9217" width="4.42578125" style="126" customWidth="1"/>
    <col min="9218" max="9218" width="13.7109375" style="126" customWidth="1"/>
    <col min="9219" max="9219" width="53" style="126" customWidth="1"/>
    <col min="9220" max="9220" width="10.140625" style="126" customWidth="1"/>
    <col min="9221" max="9221" width="11.140625" style="126" customWidth="1"/>
    <col min="9222" max="9222" width="11.28515625" style="126" customWidth="1"/>
    <col min="9223" max="9223" width="9.42578125" style="126" customWidth="1"/>
    <col min="9224" max="9224" width="11.85546875" style="126" customWidth="1"/>
    <col min="9225" max="9225" width="10.5703125" style="126" customWidth="1"/>
    <col min="9226" max="9226" width="9.42578125" style="126" customWidth="1"/>
    <col min="9227" max="9228" width="10.85546875" style="126" customWidth="1"/>
    <col min="9229" max="9229" width="9.42578125" style="126" customWidth="1"/>
    <col min="9230" max="9230" width="13.140625" style="126" customWidth="1"/>
    <col min="9231" max="9231" width="11.140625" style="126" customWidth="1"/>
    <col min="9232" max="9232" width="9.42578125" style="126" customWidth="1"/>
    <col min="9233" max="9233" width="12.85546875" style="126" customWidth="1"/>
    <col min="9234" max="9234" width="12.140625" style="126" customWidth="1"/>
    <col min="9235" max="9235" width="9.42578125" style="126" customWidth="1"/>
    <col min="9236" max="9236" width="12" style="126" customWidth="1"/>
    <col min="9237" max="9237" width="12.28515625" style="126" customWidth="1"/>
    <col min="9238" max="9238" width="15.42578125" style="126" customWidth="1"/>
    <col min="9239" max="9472" width="9.140625" style="126"/>
    <col min="9473" max="9473" width="4.42578125" style="126" customWidth="1"/>
    <col min="9474" max="9474" width="13.7109375" style="126" customWidth="1"/>
    <col min="9475" max="9475" width="53" style="126" customWidth="1"/>
    <col min="9476" max="9476" width="10.140625" style="126" customWidth="1"/>
    <col min="9477" max="9477" width="11.140625" style="126" customWidth="1"/>
    <col min="9478" max="9478" width="11.28515625" style="126" customWidth="1"/>
    <col min="9479" max="9479" width="9.42578125" style="126" customWidth="1"/>
    <col min="9480" max="9480" width="11.85546875" style="126" customWidth="1"/>
    <col min="9481" max="9481" width="10.5703125" style="126" customWidth="1"/>
    <col min="9482" max="9482" width="9.42578125" style="126" customWidth="1"/>
    <col min="9483" max="9484" width="10.85546875" style="126" customWidth="1"/>
    <col min="9485" max="9485" width="9.42578125" style="126" customWidth="1"/>
    <col min="9486" max="9486" width="13.140625" style="126" customWidth="1"/>
    <col min="9487" max="9487" width="11.140625" style="126" customWidth="1"/>
    <col min="9488" max="9488" width="9.42578125" style="126" customWidth="1"/>
    <col min="9489" max="9489" width="12.85546875" style="126" customWidth="1"/>
    <col min="9490" max="9490" width="12.140625" style="126" customWidth="1"/>
    <col min="9491" max="9491" width="9.42578125" style="126" customWidth="1"/>
    <col min="9492" max="9492" width="12" style="126" customWidth="1"/>
    <col min="9493" max="9493" width="12.28515625" style="126" customWidth="1"/>
    <col min="9494" max="9494" width="15.42578125" style="126" customWidth="1"/>
    <col min="9495" max="9728" width="9.140625" style="126"/>
    <col min="9729" max="9729" width="4.42578125" style="126" customWidth="1"/>
    <col min="9730" max="9730" width="13.7109375" style="126" customWidth="1"/>
    <col min="9731" max="9731" width="53" style="126" customWidth="1"/>
    <col min="9732" max="9732" width="10.140625" style="126" customWidth="1"/>
    <col min="9733" max="9733" width="11.140625" style="126" customWidth="1"/>
    <col min="9734" max="9734" width="11.28515625" style="126" customWidth="1"/>
    <col min="9735" max="9735" width="9.42578125" style="126" customWidth="1"/>
    <col min="9736" max="9736" width="11.85546875" style="126" customWidth="1"/>
    <col min="9737" max="9737" width="10.5703125" style="126" customWidth="1"/>
    <col min="9738" max="9738" width="9.42578125" style="126" customWidth="1"/>
    <col min="9739" max="9740" width="10.85546875" style="126" customWidth="1"/>
    <col min="9741" max="9741" width="9.42578125" style="126" customWidth="1"/>
    <col min="9742" max="9742" width="13.140625" style="126" customWidth="1"/>
    <col min="9743" max="9743" width="11.140625" style="126" customWidth="1"/>
    <col min="9744" max="9744" width="9.42578125" style="126" customWidth="1"/>
    <col min="9745" max="9745" width="12.85546875" style="126" customWidth="1"/>
    <col min="9746" max="9746" width="12.140625" style="126" customWidth="1"/>
    <col min="9747" max="9747" width="9.42578125" style="126" customWidth="1"/>
    <col min="9748" max="9748" width="12" style="126" customWidth="1"/>
    <col min="9749" max="9749" width="12.28515625" style="126" customWidth="1"/>
    <col min="9750" max="9750" width="15.42578125" style="126" customWidth="1"/>
    <col min="9751" max="9984" width="9.140625" style="126"/>
    <col min="9985" max="9985" width="4.42578125" style="126" customWidth="1"/>
    <col min="9986" max="9986" width="13.7109375" style="126" customWidth="1"/>
    <col min="9987" max="9987" width="53" style="126" customWidth="1"/>
    <col min="9988" max="9988" width="10.140625" style="126" customWidth="1"/>
    <col min="9989" max="9989" width="11.140625" style="126" customWidth="1"/>
    <col min="9990" max="9990" width="11.28515625" style="126" customWidth="1"/>
    <col min="9991" max="9991" width="9.42578125" style="126" customWidth="1"/>
    <col min="9992" max="9992" width="11.85546875" style="126" customWidth="1"/>
    <col min="9993" max="9993" width="10.5703125" style="126" customWidth="1"/>
    <col min="9994" max="9994" width="9.42578125" style="126" customWidth="1"/>
    <col min="9995" max="9996" width="10.85546875" style="126" customWidth="1"/>
    <col min="9997" max="9997" width="9.42578125" style="126" customWidth="1"/>
    <col min="9998" max="9998" width="13.140625" style="126" customWidth="1"/>
    <col min="9999" max="9999" width="11.140625" style="126" customWidth="1"/>
    <col min="10000" max="10000" width="9.42578125" style="126" customWidth="1"/>
    <col min="10001" max="10001" width="12.85546875" style="126" customWidth="1"/>
    <col min="10002" max="10002" width="12.140625" style="126" customWidth="1"/>
    <col min="10003" max="10003" width="9.42578125" style="126" customWidth="1"/>
    <col min="10004" max="10004" width="12" style="126" customWidth="1"/>
    <col min="10005" max="10005" width="12.28515625" style="126" customWidth="1"/>
    <col min="10006" max="10006" width="15.42578125" style="126" customWidth="1"/>
    <col min="10007" max="10240" width="9.140625" style="126"/>
    <col min="10241" max="10241" width="4.42578125" style="126" customWidth="1"/>
    <col min="10242" max="10242" width="13.7109375" style="126" customWidth="1"/>
    <col min="10243" max="10243" width="53" style="126" customWidth="1"/>
    <col min="10244" max="10244" width="10.140625" style="126" customWidth="1"/>
    <col min="10245" max="10245" width="11.140625" style="126" customWidth="1"/>
    <col min="10246" max="10246" width="11.28515625" style="126" customWidth="1"/>
    <col min="10247" max="10247" width="9.42578125" style="126" customWidth="1"/>
    <col min="10248" max="10248" width="11.85546875" style="126" customWidth="1"/>
    <col min="10249" max="10249" width="10.5703125" style="126" customWidth="1"/>
    <col min="10250" max="10250" width="9.42578125" style="126" customWidth="1"/>
    <col min="10251" max="10252" width="10.85546875" style="126" customWidth="1"/>
    <col min="10253" max="10253" width="9.42578125" style="126" customWidth="1"/>
    <col min="10254" max="10254" width="13.140625" style="126" customWidth="1"/>
    <col min="10255" max="10255" width="11.140625" style="126" customWidth="1"/>
    <col min="10256" max="10256" width="9.42578125" style="126" customWidth="1"/>
    <col min="10257" max="10257" width="12.85546875" style="126" customWidth="1"/>
    <col min="10258" max="10258" width="12.140625" style="126" customWidth="1"/>
    <col min="10259" max="10259" width="9.42578125" style="126" customWidth="1"/>
    <col min="10260" max="10260" width="12" style="126" customWidth="1"/>
    <col min="10261" max="10261" width="12.28515625" style="126" customWidth="1"/>
    <col min="10262" max="10262" width="15.42578125" style="126" customWidth="1"/>
    <col min="10263" max="10496" width="9.140625" style="126"/>
    <col min="10497" max="10497" width="4.42578125" style="126" customWidth="1"/>
    <col min="10498" max="10498" width="13.7109375" style="126" customWidth="1"/>
    <col min="10499" max="10499" width="53" style="126" customWidth="1"/>
    <col min="10500" max="10500" width="10.140625" style="126" customWidth="1"/>
    <col min="10501" max="10501" width="11.140625" style="126" customWidth="1"/>
    <col min="10502" max="10502" width="11.28515625" style="126" customWidth="1"/>
    <col min="10503" max="10503" width="9.42578125" style="126" customWidth="1"/>
    <col min="10504" max="10504" width="11.85546875" style="126" customWidth="1"/>
    <col min="10505" max="10505" width="10.5703125" style="126" customWidth="1"/>
    <col min="10506" max="10506" width="9.42578125" style="126" customWidth="1"/>
    <col min="10507" max="10508" width="10.85546875" style="126" customWidth="1"/>
    <col min="10509" max="10509" width="9.42578125" style="126" customWidth="1"/>
    <col min="10510" max="10510" width="13.140625" style="126" customWidth="1"/>
    <col min="10511" max="10511" width="11.140625" style="126" customWidth="1"/>
    <col min="10512" max="10512" width="9.42578125" style="126" customWidth="1"/>
    <col min="10513" max="10513" width="12.85546875" style="126" customWidth="1"/>
    <col min="10514" max="10514" width="12.140625" style="126" customWidth="1"/>
    <col min="10515" max="10515" width="9.42578125" style="126" customWidth="1"/>
    <col min="10516" max="10516" width="12" style="126" customWidth="1"/>
    <col min="10517" max="10517" width="12.28515625" style="126" customWidth="1"/>
    <col min="10518" max="10518" width="15.42578125" style="126" customWidth="1"/>
    <col min="10519" max="10752" width="9.140625" style="126"/>
    <col min="10753" max="10753" width="4.42578125" style="126" customWidth="1"/>
    <col min="10754" max="10754" width="13.7109375" style="126" customWidth="1"/>
    <col min="10755" max="10755" width="53" style="126" customWidth="1"/>
    <col min="10756" max="10756" width="10.140625" style="126" customWidth="1"/>
    <col min="10757" max="10757" width="11.140625" style="126" customWidth="1"/>
    <col min="10758" max="10758" width="11.28515625" style="126" customWidth="1"/>
    <col min="10759" max="10759" width="9.42578125" style="126" customWidth="1"/>
    <col min="10760" max="10760" width="11.85546875" style="126" customWidth="1"/>
    <col min="10761" max="10761" width="10.5703125" style="126" customWidth="1"/>
    <col min="10762" max="10762" width="9.42578125" style="126" customWidth="1"/>
    <col min="10763" max="10764" width="10.85546875" style="126" customWidth="1"/>
    <col min="10765" max="10765" width="9.42578125" style="126" customWidth="1"/>
    <col min="10766" max="10766" width="13.140625" style="126" customWidth="1"/>
    <col min="10767" max="10767" width="11.140625" style="126" customWidth="1"/>
    <col min="10768" max="10768" width="9.42578125" style="126" customWidth="1"/>
    <col min="10769" max="10769" width="12.85546875" style="126" customWidth="1"/>
    <col min="10770" max="10770" width="12.140625" style="126" customWidth="1"/>
    <col min="10771" max="10771" width="9.42578125" style="126" customWidth="1"/>
    <col min="10772" max="10772" width="12" style="126" customWidth="1"/>
    <col min="10773" max="10773" width="12.28515625" style="126" customWidth="1"/>
    <col min="10774" max="10774" width="15.42578125" style="126" customWidth="1"/>
    <col min="10775" max="11008" width="9.140625" style="126"/>
    <col min="11009" max="11009" width="4.42578125" style="126" customWidth="1"/>
    <col min="11010" max="11010" width="13.7109375" style="126" customWidth="1"/>
    <col min="11011" max="11011" width="53" style="126" customWidth="1"/>
    <col min="11012" max="11012" width="10.140625" style="126" customWidth="1"/>
    <col min="11013" max="11013" width="11.140625" style="126" customWidth="1"/>
    <col min="11014" max="11014" width="11.28515625" style="126" customWidth="1"/>
    <col min="11015" max="11015" width="9.42578125" style="126" customWidth="1"/>
    <col min="11016" max="11016" width="11.85546875" style="126" customWidth="1"/>
    <col min="11017" max="11017" width="10.5703125" style="126" customWidth="1"/>
    <col min="11018" max="11018" width="9.42578125" style="126" customWidth="1"/>
    <col min="11019" max="11020" width="10.85546875" style="126" customWidth="1"/>
    <col min="11021" max="11021" width="9.42578125" style="126" customWidth="1"/>
    <col min="11022" max="11022" width="13.140625" style="126" customWidth="1"/>
    <col min="11023" max="11023" width="11.140625" style="126" customWidth="1"/>
    <col min="11024" max="11024" width="9.42578125" style="126" customWidth="1"/>
    <col min="11025" max="11025" width="12.85546875" style="126" customWidth="1"/>
    <col min="11026" max="11026" width="12.140625" style="126" customWidth="1"/>
    <col min="11027" max="11027" width="9.42578125" style="126" customWidth="1"/>
    <col min="11028" max="11028" width="12" style="126" customWidth="1"/>
    <col min="11029" max="11029" width="12.28515625" style="126" customWidth="1"/>
    <col min="11030" max="11030" width="15.42578125" style="126" customWidth="1"/>
    <col min="11031" max="11264" width="9.140625" style="126"/>
    <col min="11265" max="11265" width="4.42578125" style="126" customWidth="1"/>
    <col min="11266" max="11266" width="13.7109375" style="126" customWidth="1"/>
    <col min="11267" max="11267" width="53" style="126" customWidth="1"/>
    <col min="11268" max="11268" width="10.140625" style="126" customWidth="1"/>
    <col min="11269" max="11269" width="11.140625" style="126" customWidth="1"/>
    <col min="11270" max="11270" width="11.28515625" style="126" customWidth="1"/>
    <col min="11271" max="11271" width="9.42578125" style="126" customWidth="1"/>
    <col min="11272" max="11272" width="11.85546875" style="126" customWidth="1"/>
    <col min="11273" max="11273" width="10.5703125" style="126" customWidth="1"/>
    <col min="11274" max="11274" width="9.42578125" style="126" customWidth="1"/>
    <col min="11275" max="11276" width="10.85546875" style="126" customWidth="1"/>
    <col min="11277" max="11277" width="9.42578125" style="126" customWidth="1"/>
    <col min="11278" max="11278" width="13.140625" style="126" customWidth="1"/>
    <col min="11279" max="11279" width="11.140625" style="126" customWidth="1"/>
    <col min="11280" max="11280" width="9.42578125" style="126" customWidth="1"/>
    <col min="11281" max="11281" width="12.85546875" style="126" customWidth="1"/>
    <col min="11282" max="11282" width="12.140625" style="126" customWidth="1"/>
    <col min="11283" max="11283" width="9.42578125" style="126" customWidth="1"/>
    <col min="11284" max="11284" width="12" style="126" customWidth="1"/>
    <col min="11285" max="11285" width="12.28515625" style="126" customWidth="1"/>
    <col min="11286" max="11286" width="15.42578125" style="126" customWidth="1"/>
    <col min="11287" max="11520" width="9.140625" style="126"/>
    <col min="11521" max="11521" width="4.42578125" style="126" customWidth="1"/>
    <col min="11522" max="11522" width="13.7109375" style="126" customWidth="1"/>
    <col min="11523" max="11523" width="53" style="126" customWidth="1"/>
    <col min="11524" max="11524" width="10.140625" style="126" customWidth="1"/>
    <col min="11525" max="11525" width="11.140625" style="126" customWidth="1"/>
    <col min="11526" max="11526" width="11.28515625" style="126" customWidth="1"/>
    <col min="11527" max="11527" width="9.42578125" style="126" customWidth="1"/>
    <col min="11528" max="11528" width="11.85546875" style="126" customWidth="1"/>
    <col min="11529" max="11529" width="10.5703125" style="126" customWidth="1"/>
    <col min="11530" max="11530" width="9.42578125" style="126" customWidth="1"/>
    <col min="11531" max="11532" width="10.85546875" style="126" customWidth="1"/>
    <col min="11533" max="11533" width="9.42578125" style="126" customWidth="1"/>
    <col min="11534" max="11534" width="13.140625" style="126" customWidth="1"/>
    <col min="11535" max="11535" width="11.140625" style="126" customWidth="1"/>
    <col min="11536" max="11536" width="9.42578125" style="126" customWidth="1"/>
    <col min="11537" max="11537" width="12.85546875" style="126" customWidth="1"/>
    <col min="11538" max="11538" width="12.140625" style="126" customWidth="1"/>
    <col min="11539" max="11539" width="9.42578125" style="126" customWidth="1"/>
    <col min="11540" max="11540" width="12" style="126" customWidth="1"/>
    <col min="11541" max="11541" width="12.28515625" style="126" customWidth="1"/>
    <col min="11542" max="11542" width="15.42578125" style="126" customWidth="1"/>
    <col min="11543" max="11776" width="9.140625" style="126"/>
    <col min="11777" max="11777" width="4.42578125" style="126" customWidth="1"/>
    <col min="11778" max="11778" width="13.7109375" style="126" customWidth="1"/>
    <col min="11779" max="11779" width="53" style="126" customWidth="1"/>
    <col min="11780" max="11780" width="10.140625" style="126" customWidth="1"/>
    <col min="11781" max="11781" width="11.140625" style="126" customWidth="1"/>
    <col min="11782" max="11782" width="11.28515625" style="126" customWidth="1"/>
    <col min="11783" max="11783" width="9.42578125" style="126" customWidth="1"/>
    <col min="11784" max="11784" width="11.85546875" style="126" customWidth="1"/>
    <col min="11785" max="11785" width="10.5703125" style="126" customWidth="1"/>
    <col min="11786" max="11786" width="9.42578125" style="126" customWidth="1"/>
    <col min="11787" max="11788" width="10.85546875" style="126" customWidth="1"/>
    <col min="11789" max="11789" width="9.42578125" style="126" customWidth="1"/>
    <col min="11790" max="11790" width="13.140625" style="126" customWidth="1"/>
    <col min="11791" max="11791" width="11.140625" style="126" customWidth="1"/>
    <col min="11792" max="11792" width="9.42578125" style="126" customWidth="1"/>
    <col min="11793" max="11793" width="12.85546875" style="126" customWidth="1"/>
    <col min="11794" max="11794" width="12.140625" style="126" customWidth="1"/>
    <col min="11795" max="11795" width="9.42578125" style="126" customWidth="1"/>
    <col min="11796" max="11796" width="12" style="126" customWidth="1"/>
    <col min="11797" max="11797" width="12.28515625" style="126" customWidth="1"/>
    <col min="11798" max="11798" width="15.42578125" style="126" customWidth="1"/>
    <col min="11799" max="12032" width="9.140625" style="126"/>
    <col min="12033" max="12033" width="4.42578125" style="126" customWidth="1"/>
    <col min="12034" max="12034" width="13.7109375" style="126" customWidth="1"/>
    <col min="12035" max="12035" width="53" style="126" customWidth="1"/>
    <col min="12036" max="12036" width="10.140625" style="126" customWidth="1"/>
    <col min="12037" max="12037" width="11.140625" style="126" customWidth="1"/>
    <col min="12038" max="12038" width="11.28515625" style="126" customWidth="1"/>
    <col min="12039" max="12039" width="9.42578125" style="126" customWidth="1"/>
    <col min="12040" max="12040" width="11.85546875" style="126" customWidth="1"/>
    <col min="12041" max="12041" width="10.5703125" style="126" customWidth="1"/>
    <col min="12042" max="12042" width="9.42578125" style="126" customWidth="1"/>
    <col min="12043" max="12044" width="10.85546875" style="126" customWidth="1"/>
    <col min="12045" max="12045" width="9.42578125" style="126" customWidth="1"/>
    <col min="12046" max="12046" width="13.140625" style="126" customWidth="1"/>
    <col min="12047" max="12047" width="11.140625" style="126" customWidth="1"/>
    <col min="12048" max="12048" width="9.42578125" style="126" customWidth="1"/>
    <col min="12049" max="12049" width="12.85546875" style="126" customWidth="1"/>
    <col min="12050" max="12050" width="12.140625" style="126" customWidth="1"/>
    <col min="12051" max="12051" width="9.42578125" style="126" customWidth="1"/>
    <col min="12052" max="12052" width="12" style="126" customWidth="1"/>
    <col min="12053" max="12053" width="12.28515625" style="126" customWidth="1"/>
    <col min="12054" max="12054" width="15.42578125" style="126" customWidth="1"/>
    <col min="12055" max="12288" width="9.140625" style="126"/>
    <col min="12289" max="12289" width="4.42578125" style="126" customWidth="1"/>
    <col min="12290" max="12290" width="13.7109375" style="126" customWidth="1"/>
    <col min="12291" max="12291" width="53" style="126" customWidth="1"/>
    <col min="12292" max="12292" width="10.140625" style="126" customWidth="1"/>
    <col min="12293" max="12293" width="11.140625" style="126" customWidth="1"/>
    <col min="12294" max="12294" width="11.28515625" style="126" customWidth="1"/>
    <col min="12295" max="12295" width="9.42578125" style="126" customWidth="1"/>
    <col min="12296" max="12296" width="11.85546875" style="126" customWidth="1"/>
    <col min="12297" max="12297" width="10.5703125" style="126" customWidth="1"/>
    <col min="12298" max="12298" width="9.42578125" style="126" customWidth="1"/>
    <col min="12299" max="12300" width="10.85546875" style="126" customWidth="1"/>
    <col min="12301" max="12301" width="9.42578125" style="126" customWidth="1"/>
    <col min="12302" max="12302" width="13.140625" style="126" customWidth="1"/>
    <col min="12303" max="12303" width="11.140625" style="126" customWidth="1"/>
    <col min="12304" max="12304" width="9.42578125" style="126" customWidth="1"/>
    <col min="12305" max="12305" width="12.85546875" style="126" customWidth="1"/>
    <col min="12306" max="12306" width="12.140625" style="126" customWidth="1"/>
    <col min="12307" max="12307" width="9.42578125" style="126" customWidth="1"/>
    <col min="12308" max="12308" width="12" style="126" customWidth="1"/>
    <col min="12309" max="12309" width="12.28515625" style="126" customWidth="1"/>
    <col min="12310" max="12310" width="15.42578125" style="126" customWidth="1"/>
    <col min="12311" max="12544" width="9.140625" style="126"/>
    <col min="12545" max="12545" width="4.42578125" style="126" customWidth="1"/>
    <col min="12546" max="12546" width="13.7109375" style="126" customWidth="1"/>
    <col min="12547" max="12547" width="53" style="126" customWidth="1"/>
    <col min="12548" max="12548" width="10.140625" style="126" customWidth="1"/>
    <col min="12549" max="12549" width="11.140625" style="126" customWidth="1"/>
    <col min="12550" max="12550" width="11.28515625" style="126" customWidth="1"/>
    <col min="12551" max="12551" width="9.42578125" style="126" customWidth="1"/>
    <col min="12552" max="12552" width="11.85546875" style="126" customWidth="1"/>
    <col min="12553" max="12553" width="10.5703125" style="126" customWidth="1"/>
    <col min="12554" max="12554" width="9.42578125" style="126" customWidth="1"/>
    <col min="12555" max="12556" width="10.85546875" style="126" customWidth="1"/>
    <col min="12557" max="12557" width="9.42578125" style="126" customWidth="1"/>
    <col min="12558" max="12558" width="13.140625" style="126" customWidth="1"/>
    <col min="12559" max="12559" width="11.140625" style="126" customWidth="1"/>
    <col min="12560" max="12560" width="9.42578125" style="126" customWidth="1"/>
    <col min="12561" max="12561" width="12.85546875" style="126" customWidth="1"/>
    <col min="12562" max="12562" width="12.140625" style="126" customWidth="1"/>
    <col min="12563" max="12563" width="9.42578125" style="126" customWidth="1"/>
    <col min="12564" max="12564" width="12" style="126" customWidth="1"/>
    <col min="12565" max="12565" width="12.28515625" style="126" customWidth="1"/>
    <col min="12566" max="12566" width="15.42578125" style="126" customWidth="1"/>
    <col min="12567" max="12800" width="9.140625" style="126"/>
    <col min="12801" max="12801" width="4.42578125" style="126" customWidth="1"/>
    <col min="12802" max="12802" width="13.7109375" style="126" customWidth="1"/>
    <col min="12803" max="12803" width="53" style="126" customWidth="1"/>
    <col min="12804" max="12804" width="10.140625" style="126" customWidth="1"/>
    <col min="12805" max="12805" width="11.140625" style="126" customWidth="1"/>
    <col min="12806" max="12806" width="11.28515625" style="126" customWidth="1"/>
    <col min="12807" max="12807" width="9.42578125" style="126" customWidth="1"/>
    <col min="12808" max="12808" width="11.85546875" style="126" customWidth="1"/>
    <col min="12809" max="12809" width="10.5703125" style="126" customWidth="1"/>
    <col min="12810" max="12810" width="9.42578125" style="126" customWidth="1"/>
    <col min="12811" max="12812" width="10.85546875" style="126" customWidth="1"/>
    <col min="12813" max="12813" width="9.42578125" style="126" customWidth="1"/>
    <col min="12814" max="12814" width="13.140625" style="126" customWidth="1"/>
    <col min="12815" max="12815" width="11.140625" style="126" customWidth="1"/>
    <col min="12816" max="12816" width="9.42578125" style="126" customWidth="1"/>
    <col min="12817" max="12817" width="12.85546875" style="126" customWidth="1"/>
    <col min="12818" max="12818" width="12.140625" style="126" customWidth="1"/>
    <col min="12819" max="12819" width="9.42578125" style="126" customWidth="1"/>
    <col min="12820" max="12820" width="12" style="126" customWidth="1"/>
    <col min="12821" max="12821" width="12.28515625" style="126" customWidth="1"/>
    <col min="12822" max="12822" width="15.42578125" style="126" customWidth="1"/>
    <col min="12823" max="13056" width="9.140625" style="126"/>
    <col min="13057" max="13057" width="4.42578125" style="126" customWidth="1"/>
    <col min="13058" max="13058" width="13.7109375" style="126" customWidth="1"/>
    <col min="13059" max="13059" width="53" style="126" customWidth="1"/>
    <col min="13060" max="13060" width="10.140625" style="126" customWidth="1"/>
    <col min="13061" max="13061" width="11.140625" style="126" customWidth="1"/>
    <col min="13062" max="13062" width="11.28515625" style="126" customWidth="1"/>
    <col min="13063" max="13063" width="9.42578125" style="126" customWidth="1"/>
    <col min="13064" max="13064" width="11.85546875" style="126" customWidth="1"/>
    <col min="13065" max="13065" width="10.5703125" style="126" customWidth="1"/>
    <col min="13066" max="13066" width="9.42578125" style="126" customWidth="1"/>
    <col min="13067" max="13068" width="10.85546875" style="126" customWidth="1"/>
    <col min="13069" max="13069" width="9.42578125" style="126" customWidth="1"/>
    <col min="13070" max="13070" width="13.140625" style="126" customWidth="1"/>
    <col min="13071" max="13071" width="11.140625" style="126" customWidth="1"/>
    <col min="13072" max="13072" width="9.42578125" style="126" customWidth="1"/>
    <col min="13073" max="13073" width="12.85546875" style="126" customWidth="1"/>
    <col min="13074" max="13074" width="12.140625" style="126" customWidth="1"/>
    <col min="13075" max="13075" width="9.42578125" style="126" customWidth="1"/>
    <col min="13076" max="13076" width="12" style="126" customWidth="1"/>
    <col min="13077" max="13077" width="12.28515625" style="126" customWidth="1"/>
    <col min="13078" max="13078" width="15.42578125" style="126" customWidth="1"/>
    <col min="13079" max="13312" width="9.140625" style="126"/>
    <col min="13313" max="13313" width="4.42578125" style="126" customWidth="1"/>
    <col min="13314" max="13314" width="13.7109375" style="126" customWidth="1"/>
    <col min="13315" max="13315" width="53" style="126" customWidth="1"/>
    <col min="13316" max="13316" width="10.140625" style="126" customWidth="1"/>
    <col min="13317" max="13317" width="11.140625" style="126" customWidth="1"/>
    <col min="13318" max="13318" width="11.28515625" style="126" customWidth="1"/>
    <col min="13319" max="13319" width="9.42578125" style="126" customWidth="1"/>
    <col min="13320" max="13320" width="11.85546875" style="126" customWidth="1"/>
    <col min="13321" max="13321" width="10.5703125" style="126" customWidth="1"/>
    <col min="13322" max="13322" width="9.42578125" style="126" customWidth="1"/>
    <col min="13323" max="13324" width="10.85546875" style="126" customWidth="1"/>
    <col min="13325" max="13325" width="9.42578125" style="126" customWidth="1"/>
    <col min="13326" max="13326" width="13.140625" style="126" customWidth="1"/>
    <col min="13327" max="13327" width="11.140625" style="126" customWidth="1"/>
    <col min="13328" max="13328" width="9.42578125" style="126" customWidth="1"/>
    <col min="13329" max="13329" width="12.85546875" style="126" customWidth="1"/>
    <col min="13330" max="13330" width="12.140625" style="126" customWidth="1"/>
    <col min="13331" max="13331" width="9.42578125" style="126" customWidth="1"/>
    <col min="13332" max="13332" width="12" style="126" customWidth="1"/>
    <col min="13333" max="13333" width="12.28515625" style="126" customWidth="1"/>
    <col min="13334" max="13334" width="15.42578125" style="126" customWidth="1"/>
    <col min="13335" max="13568" width="9.140625" style="126"/>
    <col min="13569" max="13569" width="4.42578125" style="126" customWidth="1"/>
    <col min="13570" max="13570" width="13.7109375" style="126" customWidth="1"/>
    <col min="13571" max="13571" width="53" style="126" customWidth="1"/>
    <col min="13572" max="13572" width="10.140625" style="126" customWidth="1"/>
    <col min="13573" max="13573" width="11.140625" style="126" customWidth="1"/>
    <col min="13574" max="13574" width="11.28515625" style="126" customWidth="1"/>
    <col min="13575" max="13575" width="9.42578125" style="126" customWidth="1"/>
    <col min="13576" max="13576" width="11.85546875" style="126" customWidth="1"/>
    <col min="13577" max="13577" width="10.5703125" style="126" customWidth="1"/>
    <col min="13578" max="13578" width="9.42578125" style="126" customWidth="1"/>
    <col min="13579" max="13580" width="10.85546875" style="126" customWidth="1"/>
    <col min="13581" max="13581" width="9.42578125" style="126" customWidth="1"/>
    <col min="13582" max="13582" width="13.140625" style="126" customWidth="1"/>
    <col min="13583" max="13583" width="11.140625" style="126" customWidth="1"/>
    <col min="13584" max="13584" width="9.42578125" style="126" customWidth="1"/>
    <col min="13585" max="13585" width="12.85546875" style="126" customWidth="1"/>
    <col min="13586" max="13586" width="12.140625" style="126" customWidth="1"/>
    <col min="13587" max="13587" width="9.42578125" style="126" customWidth="1"/>
    <col min="13588" max="13588" width="12" style="126" customWidth="1"/>
    <col min="13589" max="13589" width="12.28515625" style="126" customWidth="1"/>
    <col min="13590" max="13590" width="15.42578125" style="126" customWidth="1"/>
    <col min="13591" max="13824" width="9.140625" style="126"/>
    <col min="13825" max="13825" width="4.42578125" style="126" customWidth="1"/>
    <col min="13826" max="13826" width="13.7109375" style="126" customWidth="1"/>
    <col min="13827" max="13827" width="53" style="126" customWidth="1"/>
    <col min="13828" max="13828" width="10.140625" style="126" customWidth="1"/>
    <col min="13829" max="13829" width="11.140625" style="126" customWidth="1"/>
    <col min="13830" max="13830" width="11.28515625" style="126" customWidth="1"/>
    <col min="13831" max="13831" width="9.42578125" style="126" customWidth="1"/>
    <col min="13832" max="13832" width="11.85546875" style="126" customWidth="1"/>
    <col min="13833" max="13833" width="10.5703125" style="126" customWidth="1"/>
    <col min="13834" max="13834" width="9.42578125" style="126" customWidth="1"/>
    <col min="13835" max="13836" width="10.85546875" style="126" customWidth="1"/>
    <col min="13837" max="13837" width="9.42578125" style="126" customWidth="1"/>
    <col min="13838" max="13838" width="13.140625" style="126" customWidth="1"/>
    <col min="13839" max="13839" width="11.140625" style="126" customWidth="1"/>
    <col min="13840" max="13840" width="9.42578125" style="126" customWidth="1"/>
    <col min="13841" max="13841" width="12.85546875" style="126" customWidth="1"/>
    <col min="13842" max="13842" width="12.140625" style="126" customWidth="1"/>
    <col min="13843" max="13843" width="9.42578125" style="126" customWidth="1"/>
    <col min="13844" max="13844" width="12" style="126" customWidth="1"/>
    <col min="13845" max="13845" width="12.28515625" style="126" customWidth="1"/>
    <col min="13846" max="13846" width="15.42578125" style="126" customWidth="1"/>
    <col min="13847" max="14080" width="9.140625" style="126"/>
    <col min="14081" max="14081" width="4.42578125" style="126" customWidth="1"/>
    <col min="14082" max="14082" width="13.7109375" style="126" customWidth="1"/>
    <col min="14083" max="14083" width="53" style="126" customWidth="1"/>
    <col min="14084" max="14084" width="10.140625" style="126" customWidth="1"/>
    <col min="14085" max="14085" width="11.140625" style="126" customWidth="1"/>
    <col min="14086" max="14086" width="11.28515625" style="126" customWidth="1"/>
    <col min="14087" max="14087" width="9.42578125" style="126" customWidth="1"/>
    <col min="14088" max="14088" width="11.85546875" style="126" customWidth="1"/>
    <col min="14089" max="14089" width="10.5703125" style="126" customWidth="1"/>
    <col min="14090" max="14090" width="9.42578125" style="126" customWidth="1"/>
    <col min="14091" max="14092" width="10.85546875" style="126" customWidth="1"/>
    <col min="14093" max="14093" width="9.42578125" style="126" customWidth="1"/>
    <col min="14094" max="14094" width="13.140625" style="126" customWidth="1"/>
    <col min="14095" max="14095" width="11.140625" style="126" customWidth="1"/>
    <col min="14096" max="14096" width="9.42578125" style="126" customWidth="1"/>
    <col min="14097" max="14097" width="12.85546875" style="126" customWidth="1"/>
    <col min="14098" max="14098" width="12.140625" style="126" customWidth="1"/>
    <col min="14099" max="14099" width="9.42578125" style="126" customWidth="1"/>
    <col min="14100" max="14100" width="12" style="126" customWidth="1"/>
    <col min="14101" max="14101" width="12.28515625" style="126" customWidth="1"/>
    <col min="14102" max="14102" width="15.42578125" style="126" customWidth="1"/>
    <col min="14103" max="14336" width="9.140625" style="126"/>
    <col min="14337" max="14337" width="4.42578125" style="126" customWidth="1"/>
    <col min="14338" max="14338" width="13.7109375" style="126" customWidth="1"/>
    <col min="14339" max="14339" width="53" style="126" customWidth="1"/>
    <col min="14340" max="14340" width="10.140625" style="126" customWidth="1"/>
    <col min="14341" max="14341" width="11.140625" style="126" customWidth="1"/>
    <col min="14342" max="14342" width="11.28515625" style="126" customWidth="1"/>
    <col min="14343" max="14343" width="9.42578125" style="126" customWidth="1"/>
    <col min="14344" max="14344" width="11.85546875" style="126" customWidth="1"/>
    <col min="14345" max="14345" width="10.5703125" style="126" customWidth="1"/>
    <col min="14346" max="14346" width="9.42578125" style="126" customWidth="1"/>
    <col min="14347" max="14348" width="10.85546875" style="126" customWidth="1"/>
    <col min="14349" max="14349" width="9.42578125" style="126" customWidth="1"/>
    <col min="14350" max="14350" width="13.140625" style="126" customWidth="1"/>
    <col min="14351" max="14351" width="11.140625" style="126" customWidth="1"/>
    <col min="14352" max="14352" width="9.42578125" style="126" customWidth="1"/>
    <col min="14353" max="14353" width="12.85546875" style="126" customWidth="1"/>
    <col min="14354" max="14354" width="12.140625" style="126" customWidth="1"/>
    <col min="14355" max="14355" width="9.42578125" style="126" customWidth="1"/>
    <col min="14356" max="14356" width="12" style="126" customWidth="1"/>
    <col min="14357" max="14357" width="12.28515625" style="126" customWidth="1"/>
    <col min="14358" max="14358" width="15.42578125" style="126" customWidth="1"/>
    <col min="14359" max="14592" width="9.140625" style="126"/>
    <col min="14593" max="14593" width="4.42578125" style="126" customWidth="1"/>
    <col min="14594" max="14594" width="13.7109375" style="126" customWidth="1"/>
    <col min="14595" max="14595" width="53" style="126" customWidth="1"/>
    <col min="14596" max="14596" width="10.140625" style="126" customWidth="1"/>
    <col min="14597" max="14597" width="11.140625" style="126" customWidth="1"/>
    <col min="14598" max="14598" width="11.28515625" style="126" customWidth="1"/>
    <col min="14599" max="14599" width="9.42578125" style="126" customWidth="1"/>
    <col min="14600" max="14600" width="11.85546875" style="126" customWidth="1"/>
    <col min="14601" max="14601" width="10.5703125" style="126" customWidth="1"/>
    <col min="14602" max="14602" width="9.42578125" style="126" customWidth="1"/>
    <col min="14603" max="14604" width="10.85546875" style="126" customWidth="1"/>
    <col min="14605" max="14605" width="9.42578125" style="126" customWidth="1"/>
    <col min="14606" max="14606" width="13.140625" style="126" customWidth="1"/>
    <col min="14607" max="14607" width="11.140625" style="126" customWidth="1"/>
    <col min="14608" max="14608" width="9.42578125" style="126" customWidth="1"/>
    <col min="14609" max="14609" width="12.85546875" style="126" customWidth="1"/>
    <col min="14610" max="14610" width="12.140625" style="126" customWidth="1"/>
    <col min="14611" max="14611" width="9.42578125" style="126" customWidth="1"/>
    <col min="14612" max="14612" width="12" style="126" customWidth="1"/>
    <col min="14613" max="14613" width="12.28515625" style="126" customWidth="1"/>
    <col min="14614" max="14614" width="15.42578125" style="126" customWidth="1"/>
    <col min="14615" max="14848" width="9.140625" style="126"/>
    <col min="14849" max="14849" width="4.42578125" style="126" customWidth="1"/>
    <col min="14850" max="14850" width="13.7109375" style="126" customWidth="1"/>
    <col min="14851" max="14851" width="53" style="126" customWidth="1"/>
    <col min="14852" max="14852" width="10.140625" style="126" customWidth="1"/>
    <col min="14853" max="14853" width="11.140625" style="126" customWidth="1"/>
    <col min="14854" max="14854" width="11.28515625" style="126" customWidth="1"/>
    <col min="14855" max="14855" width="9.42578125" style="126" customWidth="1"/>
    <col min="14856" max="14856" width="11.85546875" style="126" customWidth="1"/>
    <col min="14857" max="14857" width="10.5703125" style="126" customWidth="1"/>
    <col min="14858" max="14858" width="9.42578125" style="126" customWidth="1"/>
    <col min="14859" max="14860" width="10.85546875" style="126" customWidth="1"/>
    <col min="14861" max="14861" width="9.42578125" style="126" customWidth="1"/>
    <col min="14862" max="14862" width="13.140625" style="126" customWidth="1"/>
    <col min="14863" max="14863" width="11.140625" style="126" customWidth="1"/>
    <col min="14864" max="14864" width="9.42578125" style="126" customWidth="1"/>
    <col min="14865" max="14865" width="12.85546875" style="126" customWidth="1"/>
    <col min="14866" max="14866" width="12.140625" style="126" customWidth="1"/>
    <col min="14867" max="14867" width="9.42578125" style="126" customWidth="1"/>
    <col min="14868" max="14868" width="12" style="126" customWidth="1"/>
    <col min="14869" max="14869" width="12.28515625" style="126" customWidth="1"/>
    <col min="14870" max="14870" width="15.42578125" style="126" customWidth="1"/>
    <col min="14871" max="15104" width="9.140625" style="126"/>
    <col min="15105" max="15105" width="4.42578125" style="126" customWidth="1"/>
    <col min="15106" max="15106" width="13.7109375" style="126" customWidth="1"/>
    <col min="15107" max="15107" width="53" style="126" customWidth="1"/>
    <col min="15108" max="15108" width="10.140625" style="126" customWidth="1"/>
    <col min="15109" max="15109" width="11.140625" style="126" customWidth="1"/>
    <col min="15110" max="15110" width="11.28515625" style="126" customWidth="1"/>
    <col min="15111" max="15111" width="9.42578125" style="126" customWidth="1"/>
    <col min="15112" max="15112" width="11.85546875" style="126" customWidth="1"/>
    <col min="15113" max="15113" width="10.5703125" style="126" customWidth="1"/>
    <col min="15114" max="15114" width="9.42578125" style="126" customWidth="1"/>
    <col min="15115" max="15116" width="10.85546875" style="126" customWidth="1"/>
    <col min="15117" max="15117" width="9.42578125" style="126" customWidth="1"/>
    <col min="15118" max="15118" width="13.140625" style="126" customWidth="1"/>
    <col min="15119" max="15119" width="11.140625" style="126" customWidth="1"/>
    <col min="15120" max="15120" width="9.42578125" style="126" customWidth="1"/>
    <col min="15121" max="15121" width="12.85546875" style="126" customWidth="1"/>
    <col min="15122" max="15122" width="12.140625" style="126" customWidth="1"/>
    <col min="15123" max="15123" width="9.42578125" style="126" customWidth="1"/>
    <col min="15124" max="15124" width="12" style="126" customWidth="1"/>
    <col min="15125" max="15125" width="12.28515625" style="126" customWidth="1"/>
    <col min="15126" max="15126" width="15.42578125" style="126" customWidth="1"/>
    <col min="15127" max="15360" width="9.140625" style="126"/>
    <col min="15361" max="15361" width="4.42578125" style="126" customWidth="1"/>
    <col min="15362" max="15362" width="13.7109375" style="126" customWidth="1"/>
    <col min="15363" max="15363" width="53" style="126" customWidth="1"/>
    <col min="15364" max="15364" width="10.140625" style="126" customWidth="1"/>
    <col min="15365" max="15365" width="11.140625" style="126" customWidth="1"/>
    <col min="15366" max="15366" width="11.28515625" style="126" customWidth="1"/>
    <col min="15367" max="15367" width="9.42578125" style="126" customWidth="1"/>
    <col min="15368" max="15368" width="11.85546875" style="126" customWidth="1"/>
    <col min="15369" max="15369" width="10.5703125" style="126" customWidth="1"/>
    <col min="15370" max="15370" width="9.42578125" style="126" customWidth="1"/>
    <col min="15371" max="15372" width="10.85546875" style="126" customWidth="1"/>
    <col min="15373" max="15373" width="9.42578125" style="126" customWidth="1"/>
    <col min="15374" max="15374" width="13.140625" style="126" customWidth="1"/>
    <col min="15375" max="15375" width="11.140625" style="126" customWidth="1"/>
    <col min="15376" max="15376" width="9.42578125" style="126" customWidth="1"/>
    <col min="15377" max="15377" width="12.85546875" style="126" customWidth="1"/>
    <col min="15378" max="15378" width="12.140625" style="126" customWidth="1"/>
    <col min="15379" max="15379" width="9.42578125" style="126" customWidth="1"/>
    <col min="15380" max="15380" width="12" style="126" customWidth="1"/>
    <col min="15381" max="15381" width="12.28515625" style="126" customWidth="1"/>
    <col min="15382" max="15382" width="15.42578125" style="126" customWidth="1"/>
    <col min="15383" max="15616" width="9.140625" style="126"/>
    <col min="15617" max="15617" width="4.42578125" style="126" customWidth="1"/>
    <col min="15618" max="15618" width="13.7109375" style="126" customWidth="1"/>
    <col min="15619" max="15619" width="53" style="126" customWidth="1"/>
    <col min="15620" max="15620" width="10.140625" style="126" customWidth="1"/>
    <col min="15621" max="15621" width="11.140625" style="126" customWidth="1"/>
    <col min="15622" max="15622" width="11.28515625" style="126" customWidth="1"/>
    <col min="15623" max="15623" width="9.42578125" style="126" customWidth="1"/>
    <col min="15624" max="15624" width="11.85546875" style="126" customWidth="1"/>
    <col min="15625" max="15625" width="10.5703125" style="126" customWidth="1"/>
    <col min="15626" max="15626" width="9.42578125" style="126" customWidth="1"/>
    <col min="15627" max="15628" width="10.85546875" style="126" customWidth="1"/>
    <col min="15629" max="15629" width="9.42578125" style="126" customWidth="1"/>
    <col min="15630" max="15630" width="13.140625" style="126" customWidth="1"/>
    <col min="15631" max="15631" width="11.140625" style="126" customWidth="1"/>
    <col min="15632" max="15632" width="9.42578125" style="126" customWidth="1"/>
    <col min="15633" max="15633" width="12.85546875" style="126" customWidth="1"/>
    <col min="15634" max="15634" width="12.140625" style="126" customWidth="1"/>
    <col min="15635" max="15635" width="9.42578125" style="126" customWidth="1"/>
    <col min="15636" max="15636" width="12" style="126" customWidth="1"/>
    <col min="15637" max="15637" width="12.28515625" style="126" customWidth="1"/>
    <col min="15638" max="15638" width="15.42578125" style="126" customWidth="1"/>
    <col min="15639" max="15872" width="9.140625" style="126"/>
    <col min="15873" max="15873" width="4.42578125" style="126" customWidth="1"/>
    <col min="15874" max="15874" width="13.7109375" style="126" customWidth="1"/>
    <col min="15875" max="15875" width="53" style="126" customWidth="1"/>
    <col min="15876" max="15876" width="10.140625" style="126" customWidth="1"/>
    <col min="15877" max="15877" width="11.140625" style="126" customWidth="1"/>
    <col min="15878" max="15878" width="11.28515625" style="126" customWidth="1"/>
    <col min="15879" max="15879" width="9.42578125" style="126" customWidth="1"/>
    <col min="15880" max="15880" width="11.85546875" style="126" customWidth="1"/>
    <col min="15881" max="15881" width="10.5703125" style="126" customWidth="1"/>
    <col min="15882" max="15882" width="9.42578125" style="126" customWidth="1"/>
    <col min="15883" max="15884" width="10.85546875" style="126" customWidth="1"/>
    <col min="15885" max="15885" width="9.42578125" style="126" customWidth="1"/>
    <col min="15886" max="15886" width="13.140625" style="126" customWidth="1"/>
    <col min="15887" max="15887" width="11.140625" style="126" customWidth="1"/>
    <col min="15888" max="15888" width="9.42578125" style="126" customWidth="1"/>
    <col min="15889" max="15889" width="12.85546875" style="126" customWidth="1"/>
    <col min="15890" max="15890" width="12.140625" style="126" customWidth="1"/>
    <col min="15891" max="15891" width="9.42578125" style="126" customWidth="1"/>
    <col min="15892" max="15892" width="12" style="126" customWidth="1"/>
    <col min="15893" max="15893" width="12.28515625" style="126" customWidth="1"/>
    <col min="15894" max="15894" width="15.42578125" style="126" customWidth="1"/>
    <col min="15895" max="16128" width="9.140625" style="126"/>
    <col min="16129" max="16129" width="4.42578125" style="126" customWidth="1"/>
    <col min="16130" max="16130" width="13.7109375" style="126" customWidth="1"/>
    <col min="16131" max="16131" width="53" style="126" customWidth="1"/>
    <col min="16132" max="16132" width="10.140625" style="126" customWidth="1"/>
    <col min="16133" max="16133" width="11.140625" style="126" customWidth="1"/>
    <col min="16134" max="16134" width="11.28515625" style="126" customWidth="1"/>
    <col min="16135" max="16135" width="9.42578125" style="126" customWidth="1"/>
    <col min="16136" max="16136" width="11.85546875" style="126" customWidth="1"/>
    <col min="16137" max="16137" width="10.5703125" style="126" customWidth="1"/>
    <col min="16138" max="16138" width="9.42578125" style="126" customWidth="1"/>
    <col min="16139" max="16140" width="10.85546875" style="126" customWidth="1"/>
    <col min="16141" max="16141" width="9.42578125" style="126" customWidth="1"/>
    <col min="16142" max="16142" width="13.140625" style="126" customWidth="1"/>
    <col min="16143" max="16143" width="11.140625" style="126" customWidth="1"/>
    <col min="16144" max="16144" width="9.42578125" style="126" customWidth="1"/>
    <col min="16145" max="16145" width="12.85546875" style="126" customWidth="1"/>
    <col min="16146" max="16146" width="12.140625" style="126" customWidth="1"/>
    <col min="16147" max="16147" width="9.42578125" style="126" customWidth="1"/>
    <col min="16148" max="16148" width="12" style="126" customWidth="1"/>
    <col min="16149" max="16149" width="12.28515625" style="126" customWidth="1"/>
    <col min="16150" max="16150" width="15.42578125" style="126" customWidth="1"/>
    <col min="16151" max="16384" width="9.140625" style="126"/>
  </cols>
  <sheetData>
    <row r="1" spans="1:21" ht="18.75" customHeight="1" x14ac:dyDescent="0.2">
      <c r="B1" s="3592" t="str">
        <f>[1]СПО!B1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  <c r="M1" s="3592"/>
      <c r="N1" s="3592"/>
      <c r="O1" s="3592"/>
      <c r="P1" s="3592"/>
      <c r="Q1" s="3592"/>
      <c r="R1" s="3592"/>
      <c r="S1" s="3592"/>
      <c r="T1" s="3592"/>
      <c r="U1" s="3592"/>
    </row>
    <row r="2" spans="1:21" ht="18.75" x14ac:dyDescent="0.2">
      <c r="B2" s="127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8.75" customHeight="1" x14ac:dyDescent="0.2">
      <c r="B3" s="3596" t="s">
        <v>242</v>
      </c>
      <c r="C3" s="3596"/>
      <c r="D3" s="3596"/>
      <c r="E3" s="3596"/>
      <c r="F3" s="3596"/>
      <c r="G3" s="3592" t="str">
        <f>[1]СПО!F3</f>
        <v>01.06.2017 г.</v>
      </c>
      <c r="H3" s="3592"/>
      <c r="I3" s="3593" t="s">
        <v>243</v>
      </c>
      <c r="J3" s="3593"/>
      <c r="K3" s="3593"/>
      <c r="L3" s="3593"/>
      <c r="M3" s="3593"/>
      <c r="N3" s="3593"/>
      <c r="O3" s="3593"/>
      <c r="P3" s="3593"/>
      <c r="Q3" s="3593"/>
      <c r="R3" s="3593"/>
      <c r="S3" s="3593"/>
      <c r="T3" s="3593"/>
      <c r="U3" s="3593"/>
    </row>
    <row r="4" spans="1:21" ht="19.5" thickBot="1" x14ac:dyDescent="0.25"/>
    <row r="5" spans="1:21" ht="12.75" customHeight="1" thickBot="1" x14ac:dyDescent="0.25">
      <c r="B5" s="3607" t="s">
        <v>9</v>
      </c>
      <c r="C5" s="3607"/>
      <c r="D5" s="3591" t="s">
        <v>0</v>
      </c>
      <c r="E5" s="3591"/>
      <c r="F5" s="3591"/>
      <c r="G5" s="3605" t="s">
        <v>1</v>
      </c>
      <c r="H5" s="3605"/>
      <c r="I5" s="3605"/>
      <c r="J5" s="3591" t="s">
        <v>2</v>
      </c>
      <c r="K5" s="3591"/>
      <c r="L5" s="3591"/>
      <c r="M5" s="3613" t="s">
        <v>3</v>
      </c>
      <c r="N5" s="3613"/>
      <c r="O5" s="3613"/>
      <c r="P5" s="3602">
        <v>5</v>
      </c>
      <c r="Q5" s="3602"/>
      <c r="R5" s="3602"/>
      <c r="S5" s="3594" t="s">
        <v>6</v>
      </c>
      <c r="T5" s="3594"/>
      <c r="U5" s="3594"/>
    </row>
    <row r="6" spans="1:21" ht="19.5" thickBot="1" x14ac:dyDescent="0.25">
      <c r="B6" s="3607"/>
      <c r="C6" s="3607"/>
      <c r="D6" s="3591"/>
      <c r="E6" s="3591"/>
      <c r="F6" s="3591"/>
      <c r="G6" s="3605"/>
      <c r="H6" s="3605"/>
      <c r="I6" s="3606"/>
      <c r="J6" s="3591"/>
      <c r="K6" s="3591"/>
      <c r="L6" s="3591"/>
      <c r="M6" s="3613"/>
      <c r="N6" s="3613"/>
      <c r="O6" s="3591"/>
      <c r="P6" s="3602"/>
      <c r="Q6" s="3602"/>
      <c r="R6" s="3603"/>
      <c r="S6" s="3594"/>
      <c r="T6" s="3594"/>
      <c r="U6" s="3595"/>
    </row>
    <row r="7" spans="1:21" ht="134.44999999999999" customHeight="1" thickBot="1" x14ac:dyDescent="0.25">
      <c r="B7" s="3607"/>
      <c r="C7" s="3607"/>
      <c r="D7" s="227" t="s">
        <v>26</v>
      </c>
      <c r="E7" s="157" t="s">
        <v>27</v>
      </c>
      <c r="F7" s="150" t="s">
        <v>4</v>
      </c>
      <c r="G7" s="117" t="s">
        <v>26</v>
      </c>
      <c r="H7" s="116" t="s">
        <v>27</v>
      </c>
      <c r="I7" s="150" t="s">
        <v>4</v>
      </c>
      <c r="J7" s="117" t="s">
        <v>26</v>
      </c>
      <c r="K7" s="116" t="s">
        <v>27</v>
      </c>
      <c r="L7" s="150" t="s">
        <v>4</v>
      </c>
      <c r="M7" s="117" t="s">
        <v>26</v>
      </c>
      <c r="N7" s="116" t="s">
        <v>27</v>
      </c>
      <c r="O7" s="150" t="s">
        <v>4</v>
      </c>
      <c r="P7" s="117" t="s">
        <v>26</v>
      </c>
      <c r="Q7" s="116" t="s">
        <v>27</v>
      </c>
      <c r="R7" s="150" t="s">
        <v>4</v>
      </c>
      <c r="S7" s="117" t="s">
        <v>26</v>
      </c>
      <c r="T7" s="116" t="s">
        <v>27</v>
      </c>
      <c r="U7" s="150" t="s">
        <v>4</v>
      </c>
    </row>
    <row r="8" spans="1:21" ht="20.25" customHeight="1" thickBot="1" x14ac:dyDescent="0.25">
      <c r="B8" s="3608" t="s">
        <v>22</v>
      </c>
      <c r="C8" s="3608"/>
      <c r="D8" s="129">
        <f>SUM(D9:D30)</f>
        <v>320</v>
      </c>
      <c r="E8" s="129">
        <f t="shared" ref="E8:U8" si="0">SUM(E9:E30)</f>
        <v>14</v>
      </c>
      <c r="F8" s="191">
        <f t="shared" si="0"/>
        <v>334</v>
      </c>
      <c r="G8" s="130">
        <f t="shared" si="0"/>
        <v>278</v>
      </c>
      <c r="H8" s="129">
        <f t="shared" si="0"/>
        <v>13</v>
      </c>
      <c r="I8" s="191">
        <f t="shared" si="0"/>
        <v>291</v>
      </c>
      <c r="J8" s="130">
        <f t="shared" si="0"/>
        <v>285</v>
      </c>
      <c r="K8" s="129">
        <f t="shared" si="0"/>
        <v>56</v>
      </c>
      <c r="L8" s="191">
        <f t="shared" si="0"/>
        <v>341</v>
      </c>
      <c r="M8" s="130">
        <f t="shared" si="0"/>
        <v>206</v>
      </c>
      <c r="N8" s="129">
        <f t="shared" si="0"/>
        <v>23</v>
      </c>
      <c r="O8" s="191">
        <f t="shared" si="0"/>
        <v>229</v>
      </c>
      <c r="P8" s="102">
        <f t="shared" si="0"/>
        <v>14</v>
      </c>
      <c r="Q8" s="101">
        <f t="shared" si="0"/>
        <v>0</v>
      </c>
      <c r="R8" s="192">
        <f t="shared" si="0"/>
        <v>14</v>
      </c>
      <c r="S8" s="130">
        <f t="shared" si="0"/>
        <v>1103</v>
      </c>
      <c r="T8" s="129">
        <f t="shared" si="0"/>
        <v>106</v>
      </c>
      <c r="U8" s="191">
        <f t="shared" si="0"/>
        <v>1209</v>
      </c>
    </row>
    <row r="9" spans="1:21" ht="18.75" x14ac:dyDescent="0.2">
      <c r="A9" s="127">
        <v>1</v>
      </c>
      <c r="B9" s="193" t="s">
        <v>268</v>
      </c>
      <c r="C9" s="194" t="s">
        <v>269</v>
      </c>
      <c r="D9" s="195">
        <v>0</v>
      </c>
      <c r="E9" s="196">
        <v>0</v>
      </c>
      <c r="F9" s="197">
        <v>0</v>
      </c>
      <c r="G9" s="198">
        <v>0</v>
      </c>
      <c r="H9" s="196">
        <v>0</v>
      </c>
      <c r="I9" s="197">
        <v>0</v>
      </c>
      <c r="J9" s="198">
        <v>0</v>
      </c>
      <c r="K9" s="196">
        <v>0</v>
      </c>
      <c r="L9" s="197">
        <v>0</v>
      </c>
      <c r="M9" s="198">
        <v>0</v>
      </c>
      <c r="N9" s="196">
        <v>0</v>
      </c>
      <c r="O9" s="197">
        <v>0</v>
      </c>
      <c r="P9" s="198">
        <v>0</v>
      </c>
      <c r="Q9" s="196">
        <v>0</v>
      </c>
      <c r="R9" s="197">
        <v>0</v>
      </c>
      <c r="S9" s="198">
        <v>0</v>
      </c>
      <c r="T9" s="196">
        <v>0</v>
      </c>
      <c r="U9" s="197">
        <v>0</v>
      </c>
    </row>
    <row r="10" spans="1:21" s="87" customFormat="1" ht="18.75" x14ac:dyDescent="0.2">
      <c r="A10" s="127"/>
      <c r="B10" s="199" t="s">
        <v>184</v>
      </c>
      <c r="C10" s="86" t="s">
        <v>185</v>
      </c>
      <c r="D10" s="200">
        <v>19</v>
      </c>
      <c r="E10" s="103">
        <v>0</v>
      </c>
      <c r="F10" s="201">
        <v>19</v>
      </c>
      <c r="G10" s="104">
        <v>20</v>
      </c>
      <c r="H10" s="103">
        <v>0</v>
      </c>
      <c r="I10" s="201">
        <v>20</v>
      </c>
      <c r="J10" s="104">
        <v>17</v>
      </c>
      <c r="K10" s="103">
        <v>3</v>
      </c>
      <c r="L10" s="201">
        <v>20</v>
      </c>
      <c r="M10" s="104">
        <v>13</v>
      </c>
      <c r="N10" s="103">
        <v>0</v>
      </c>
      <c r="O10" s="201">
        <v>13</v>
      </c>
      <c r="P10" s="104">
        <v>0</v>
      </c>
      <c r="Q10" s="103">
        <v>0</v>
      </c>
      <c r="R10" s="201">
        <v>0</v>
      </c>
      <c r="S10" s="104">
        <v>69</v>
      </c>
      <c r="T10" s="103">
        <v>3</v>
      </c>
      <c r="U10" s="201">
        <v>72</v>
      </c>
    </row>
    <row r="11" spans="1:21" s="87" customFormat="1" ht="18.75" x14ac:dyDescent="0.2">
      <c r="A11" s="127"/>
      <c r="B11" s="199" t="s">
        <v>186</v>
      </c>
      <c r="C11" s="86" t="s">
        <v>187</v>
      </c>
      <c r="D11" s="200">
        <v>13</v>
      </c>
      <c r="E11" s="103">
        <v>0</v>
      </c>
      <c r="F11" s="201">
        <v>13</v>
      </c>
      <c r="G11" s="104">
        <v>13</v>
      </c>
      <c r="H11" s="103">
        <v>1</v>
      </c>
      <c r="I11" s="201">
        <v>14</v>
      </c>
      <c r="J11" s="104">
        <v>17</v>
      </c>
      <c r="K11" s="103">
        <v>2</v>
      </c>
      <c r="L11" s="201">
        <v>19</v>
      </c>
      <c r="M11" s="104">
        <v>22</v>
      </c>
      <c r="N11" s="103">
        <v>2</v>
      </c>
      <c r="O11" s="201">
        <v>24</v>
      </c>
      <c r="P11" s="104">
        <v>0</v>
      </c>
      <c r="Q11" s="103">
        <v>0</v>
      </c>
      <c r="R11" s="201">
        <v>0</v>
      </c>
      <c r="S11" s="104">
        <v>65</v>
      </c>
      <c r="T11" s="103">
        <v>5</v>
      </c>
      <c r="U11" s="201">
        <v>70</v>
      </c>
    </row>
    <row r="12" spans="1:21" s="87" customFormat="1" ht="18.75" x14ac:dyDescent="0.2">
      <c r="A12" s="127"/>
      <c r="B12" s="199" t="s">
        <v>188</v>
      </c>
      <c r="C12" s="86" t="s">
        <v>189</v>
      </c>
      <c r="D12" s="200">
        <v>17</v>
      </c>
      <c r="E12" s="103">
        <v>4</v>
      </c>
      <c r="F12" s="201">
        <v>21</v>
      </c>
      <c r="G12" s="104">
        <v>35</v>
      </c>
      <c r="H12" s="103">
        <v>0</v>
      </c>
      <c r="I12" s="201">
        <v>35</v>
      </c>
      <c r="J12" s="104">
        <v>14</v>
      </c>
      <c r="K12" s="103">
        <v>3</v>
      </c>
      <c r="L12" s="201">
        <v>17</v>
      </c>
      <c r="M12" s="104">
        <v>23</v>
      </c>
      <c r="N12" s="103">
        <v>3</v>
      </c>
      <c r="O12" s="201">
        <v>26</v>
      </c>
      <c r="P12" s="104">
        <v>0</v>
      </c>
      <c r="Q12" s="103">
        <v>0</v>
      </c>
      <c r="R12" s="201">
        <v>0</v>
      </c>
      <c r="S12" s="104">
        <v>89</v>
      </c>
      <c r="T12" s="103">
        <v>10</v>
      </c>
      <c r="U12" s="201">
        <v>99</v>
      </c>
    </row>
    <row r="13" spans="1:21" s="87" customFormat="1" ht="18.75" x14ac:dyDescent="0.2">
      <c r="A13" s="127"/>
      <c r="B13" s="199" t="s">
        <v>190</v>
      </c>
      <c r="C13" s="86" t="s">
        <v>191</v>
      </c>
      <c r="D13" s="200">
        <v>18</v>
      </c>
      <c r="E13" s="103">
        <v>0</v>
      </c>
      <c r="F13" s="201">
        <v>18</v>
      </c>
      <c r="G13" s="104">
        <v>23</v>
      </c>
      <c r="H13" s="103">
        <v>1</v>
      </c>
      <c r="I13" s="201">
        <v>24</v>
      </c>
      <c r="J13" s="104">
        <v>20</v>
      </c>
      <c r="K13" s="103">
        <v>16</v>
      </c>
      <c r="L13" s="201">
        <v>36</v>
      </c>
      <c r="M13" s="104">
        <v>13</v>
      </c>
      <c r="N13" s="103">
        <v>2</v>
      </c>
      <c r="O13" s="201">
        <v>15</v>
      </c>
      <c r="P13" s="104">
        <v>0</v>
      </c>
      <c r="Q13" s="103">
        <v>0</v>
      </c>
      <c r="R13" s="201">
        <v>0</v>
      </c>
      <c r="S13" s="104">
        <v>74</v>
      </c>
      <c r="T13" s="103">
        <v>19</v>
      </c>
      <c r="U13" s="201">
        <v>93</v>
      </c>
    </row>
    <row r="14" spans="1:21" s="87" customFormat="1" ht="18.75" x14ac:dyDescent="0.2">
      <c r="A14" s="127"/>
      <c r="B14" s="199" t="s">
        <v>192</v>
      </c>
      <c r="C14" s="86" t="s">
        <v>193</v>
      </c>
      <c r="D14" s="200">
        <v>19</v>
      </c>
      <c r="E14" s="103">
        <v>1</v>
      </c>
      <c r="F14" s="201">
        <v>20</v>
      </c>
      <c r="G14" s="104">
        <v>8</v>
      </c>
      <c r="H14" s="103">
        <v>3</v>
      </c>
      <c r="I14" s="201">
        <v>11</v>
      </c>
      <c r="J14" s="104">
        <v>17</v>
      </c>
      <c r="K14" s="103">
        <v>2</v>
      </c>
      <c r="L14" s="201">
        <v>19</v>
      </c>
      <c r="M14" s="104">
        <v>11</v>
      </c>
      <c r="N14" s="103">
        <v>0</v>
      </c>
      <c r="O14" s="201">
        <v>11</v>
      </c>
      <c r="P14" s="104">
        <v>0</v>
      </c>
      <c r="Q14" s="103">
        <v>0</v>
      </c>
      <c r="R14" s="201">
        <v>0</v>
      </c>
      <c r="S14" s="104">
        <v>55</v>
      </c>
      <c r="T14" s="103">
        <v>6</v>
      </c>
      <c r="U14" s="201">
        <v>61</v>
      </c>
    </row>
    <row r="15" spans="1:21" s="87" customFormat="1" ht="18.75" x14ac:dyDescent="0.2">
      <c r="A15" s="127"/>
      <c r="B15" s="199" t="s">
        <v>194</v>
      </c>
      <c r="C15" s="86" t="s">
        <v>195</v>
      </c>
      <c r="D15" s="200">
        <v>52</v>
      </c>
      <c r="E15" s="103">
        <v>0</v>
      </c>
      <c r="F15" s="201">
        <v>52</v>
      </c>
      <c r="G15" s="104">
        <v>41</v>
      </c>
      <c r="H15" s="103">
        <v>0</v>
      </c>
      <c r="I15" s="201">
        <v>41</v>
      </c>
      <c r="J15" s="104">
        <v>45</v>
      </c>
      <c r="K15" s="103">
        <v>0</v>
      </c>
      <c r="L15" s="201">
        <v>45</v>
      </c>
      <c r="M15" s="104">
        <v>5</v>
      </c>
      <c r="N15" s="103">
        <v>0</v>
      </c>
      <c r="O15" s="201">
        <v>5</v>
      </c>
      <c r="P15" s="104">
        <v>0</v>
      </c>
      <c r="Q15" s="103">
        <v>0</v>
      </c>
      <c r="R15" s="201">
        <v>0</v>
      </c>
      <c r="S15" s="104">
        <v>143</v>
      </c>
      <c r="T15" s="103">
        <v>0</v>
      </c>
      <c r="U15" s="201">
        <v>143</v>
      </c>
    </row>
    <row r="16" spans="1:21" s="87" customFormat="1" ht="18.75" x14ac:dyDescent="0.2">
      <c r="A16" s="127"/>
      <c r="B16" s="199" t="s">
        <v>196</v>
      </c>
      <c r="C16" s="86" t="s">
        <v>197</v>
      </c>
      <c r="D16" s="200">
        <v>15</v>
      </c>
      <c r="E16" s="103">
        <v>0</v>
      </c>
      <c r="F16" s="201">
        <v>15</v>
      </c>
      <c r="G16" s="104">
        <v>12</v>
      </c>
      <c r="H16" s="103">
        <v>0</v>
      </c>
      <c r="I16" s="201">
        <v>12</v>
      </c>
      <c r="J16" s="104">
        <v>15</v>
      </c>
      <c r="K16" s="103">
        <v>1</v>
      </c>
      <c r="L16" s="201">
        <v>16</v>
      </c>
      <c r="M16" s="104">
        <v>7</v>
      </c>
      <c r="N16" s="103">
        <v>0</v>
      </c>
      <c r="O16" s="201">
        <v>7</v>
      </c>
      <c r="P16" s="104">
        <v>0</v>
      </c>
      <c r="Q16" s="103">
        <v>0</v>
      </c>
      <c r="R16" s="201">
        <v>0</v>
      </c>
      <c r="S16" s="104">
        <v>49</v>
      </c>
      <c r="T16" s="103">
        <v>1</v>
      </c>
      <c r="U16" s="201">
        <v>50</v>
      </c>
    </row>
    <row r="17" spans="1:22" s="87" customFormat="1" ht="37.5" x14ac:dyDescent="0.2">
      <c r="A17" s="127"/>
      <c r="B17" s="199" t="s">
        <v>198</v>
      </c>
      <c r="C17" s="86" t="s">
        <v>199</v>
      </c>
      <c r="D17" s="200">
        <v>16</v>
      </c>
      <c r="E17" s="103">
        <v>0</v>
      </c>
      <c r="F17" s="201">
        <v>16</v>
      </c>
      <c r="G17" s="104">
        <v>12</v>
      </c>
      <c r="H17" s="103">
        <v>0</v>
      </c>
      <c r="I17" s="201">
        <v>12</v>
      </c>
      <c r="J17" s="104">
        <v>15</v>
      </c>
      <c r="K17" s="103">
        <v>2</v>
      </c>
      <c r="L17" s="201">
        <v>17</v>
      </c>
      <c r="M17" s="104">
        <v>25</v>
      </c>
      <c r="N17" s="103">
        <v>2</v>
      </c>
      <c r="O17" s="201">
        <v>27</v>
      </c>
      <c r="P17" s="104">
        <v>14</v>
      </c>
      <c r="Q17" s="103">
        <v>0</v>
      </c>
      <c r="R17" s="201">
        <v>14</v>
      </c>
      <c r="S17" s="104">
        <v>82</v>
      </c>
      <c r="T17" s="103">
        <v>4</v>
      </c>
      <c r="U17" s="201">
        <v>86</v>
      </c>
    </row>
    <row r="18" spans="1:22" s="87" customFormat="1" ht="18.75" x14ac:dyDescent="0.2">
      <c r="A18" s="127"/>
      <c r="B18" s="199" t="s">
        <v>200</v>
      </c>
      <c r="C18" s="86" t="s">
        <v>201</v>
      </c>
      <c r="D18" s="200">
        <v>50</v>
      </c>
      <c r="E18" s="103">
        <v>5</v>
      </c>
      <c r="F18" s="201">
        <v>55</v>
      </c>
      <c r="G18" s="104">
        <v>36</v>
      </c>
      <c r="H18" s="103">
        <v>4</v>
      </c>
      <c r="I18" s="201">
        <v>40</v>
      </c>
      <c r="J18" s="104">
        <v>40</v>
      </c>
      <c r="K18" s="103">
        <v>9</v>
      </c>
      <c r="L18" s="201">
        <v>49</v>
      </c>
      <c r="M18" s="104">
        <v>30</v>
      </c>
      <c r="N18" s="103">
        <v>4</v>
      </c>
      <c r="O18" s="201">
        <v>34</v>
      </c>
      <c r="P18" s="104">
        <v>0</v>
      </c>
      <c r="Q18" s="103">
        <v>0</v>
      </c>
      <c r="R18" s="201">
        <v>0</v>
      </c>
      <c r="S18" s="104">
        <v>156</v>
      </c>
      <c r="T18" s="103">
        <v>22</v>
      </c>
      <c r="U18" s="201">
        <v>178</v>
      </c>
    </row>
    <row r="19" spans="1:22" s="87" customFormat="1" ht="18.75" x14ac:dyDescent="0.2">
      <c r="A19" s="127"/>
      <c r="B19" s="199" t="s">
        <v>202</v>
      </c>
      <c r="C19" s="86" t="s">
        <v>203</v>
      </c>
      <c r="D19" s="200">
        <v>14</v>
      </c>
      <c r="E19" s="103">
        <v>0</v>
      </c>
      <c r="F19" s="201">
        <v>14</v>
      </c>
      <c r="G19" s="104">
        <v>9</v>
      </c>
      <c r="H19" s="103">
        <v>0</v>
      </c>
      <c r="I19" s="201">
        <v>9</v>
      </c>
      <c r="J19" s="104">
        <v>8</v>
      </c>
      <c r="K19" s="103">
        <v>1</v>
      </c>
      <c r="L19" s="201">
        <v>9</v>
      </c>
      <c r="M19" s="104">
        <v>9</v>
      </c>
      <c r="N19" s="103">
        <v>0</v>
      </c>
      <c r="O19" s="201">
        <v>9</v>
      </c>
      <c r="P19" s="104">
        <v>0</v>
      </c>
      <c r="Q19" s="103">
        <v>0</v>
      </c>
      <c r="R19" s="201">
        <v>0</v>
      </c>
      <c r="S19" s="104">
        <v>40</v>
      </c>
      <c r="T19" s="103">
        <v>1</v>
      </c>
      <c r="U19" s="201">
        <v>41</v>
      </c>
    </row>
    <row r="20" spans="1:22" s="87" customFormat="1" ht="18.75" x14ac:dyDescent="0.2">
      <c r="A20" s="127"/>
      <c r="B20" s="199" t="s">
        <v>204</v>
      </c>
      <c r="C20" s="86" t="s">
        <v>205</v>
      </c>
      <c r="D20" s="200">
        <v>10</v>
      </c>
      <c r="E20" s="103">
        <v>0</v>
      </c>
      <c r="F20" s="201">
        <v>10</v>
      </c>
      <c r="G20" s="104">
        <v>0</v>
      </c>
      <c r="H20" s="103">
        <v>0</v>
      </c>
      <c r="I20" s="201">
        <v>0</v>
      </c>
      <c r="J20" s="104">
        <v>6</v>
      </c>
      <c r="K20" s="103">
        <v>0</v>
      </c>
      <c r="L20" s="201">
        <v>6</v>
      </c>
      <c r="M20" s="104">
        <v>0</v>
      </c>
      <c r="N20" s="103">
        <v>0</v>
      </c>
      <c r="O20" s="201">
        <v>0</v>
      </c>
      <c r="P20" s="104">
        <v>0</v>
      </c>
      <c r="Q20" s="103">
        <v>0</v>
      </c>
      <c r="R20" s="201">
        <v>0</v>
      </c>
      <c r="S20" s="104">
        <v>16</v>
      </c>
      <c r="T20" s="103">
        <v>0</v>
      </c>
      <c r="U20" s="201">
        <v>16</v>
      </c>
    </row>
    <row r="21" spans="1:22" s="87" customFormat="1" ht="56.25" x14ac:dyDescent="0.2">
      <c r="A21" s="127"/>
      <c r="B21" s="199" t="s">
        <v>206</v>
      </c>
      <c r="C21" s="86" t="s">
        <v>207</v>
      </c>
      <c r="D21" s="200">
        <v>15</v>
      </c>
      <c r="E21" s="103">
        <v>1</v>
      </c>
      <c r="F21" s="201">
        <v>16</v>
      </c>
      <c r="G21" s="104">
        <v>16</v>
      </c>
      <c r="H21" s="103">
        <v>1</v>
      </c>
      <c r="I21" s="201">
        <v>17</v>
      </c>
      <c r="J21" s="104">
        <v>7</v>
      </c>
      <c r="K21" s="103">
        <v>0</v>
      </c>
      <c r="L21" s="201">
        <v>7</v>
      </c>
      <c r="M21" s="104">
        <v>11</v>
      </c>
      <c r="N21" s="103">
        <v>4</v>
      </c>
      <c r="O21" s="201">
        <v>15</v>
      </c>
      <c r="P21" s="104">
        <v>0</v>
      </c>
      <c r="Q21" s="103">
        <v>0</v>
      </c>
      <c r="R21" s="201">
        <v>0</v>
      </c>
      <c r="S21" s="104">
        <v>49</v>
      </c>
      <c r="T21" s="103">
        <v>6</v>
      </c>
      <c r="U21" s="201">
        <v>55</v>
      </c>
    </row>
    <row r="22" spans="1:22" s="87" customFormat="1" ht="18.75" x14ac:dyDescent="0.2">
      <c r="A22" s="127"/>
      <c r="B22" s="199" t="s">
        <v>208</v>
      </c>
      <c r="C22" s="86" t="s">
        <v>209</v>
      </c>
      <c r="D22" s="200">
        <v>14</v>
      </c>
      <c r="E22" s="103">
        <v>0</v>
      </c>
      <c r="F22" s="201">
        <v>14</v>
      </c>
      <c r="G22" s="104">
        <v>11</v>
      </c>
      <c r="H22" s="103">
        <v>0</v>
      </c>
      <c r="I22" s="201">
        <v>11</v>
      </c>
      <c r="J22" s="104">
        <v>9</v>
      </c>
      <c r="K22" s="103">
        <v>1</v>
      </c>
      <c r="L22" s="201">
        <v>10</v>
      </c>
      <c r="M22" s="104">
        <v>8</v>
      </c>
      <c r="N22" s="103">
        <v>0</v>
      </c>
      <c r="O22" s="201">
        <v>8</v>
      </c>
      <c r="P22" s="104">
        <v>0</v>
      </c>
      <c r="Q22" s="103">
        <v>0</v>
      </c>
      <c r="R22" s="201">
        <v>0</v>
      </c>
      <c r="S22" s="104">
        <v>42</v>
      </c>
      <c r="T22" s="103">
        <v>1</v>
      </c>
      <c r="U22" s="201">
        <v>43</v>
      </c>
    </row>
    <row r="23" spans="1:22" s="87" customFormat="1" ht="18.75" x14ac:dyDescent="0.2">
      <c r="A23" s="127"/>
      <c r="B23" s="199" t="s">
        <v>210</v>
      </c>
      <c r="C23" s="86" t="s">
        <v>211</v>
      </c>
      <c r="D23" s="200">
        <v>2</v>
      </c>
      <c r="E23" s="103">
        <v>2</v>
      </c>
      <c r="F23" s="201">
        <v>4</v>
      </c>
      <c r="G23" s="104">
        <v>2</v>
      </c>
      <c r="H23" s="103">
        <v>1</v>
      </c>
      <c r="I23" s="201">
        <v>3</v>
      </c>
      <c r="J23" s="104">
        <v>1</v>
      </c>
      <c r="K23" s="103">
        <v>1</v>
      </c>
      <c r="L23" s="201">
        <v>2</v>
      </c>
      <c r="M23" s="104">
        <v>2</v>
      </c>
      <c r="N23" s="103">
        <v>0</v>
      </c>
      <c r="O23" s="201">
        <v>2</v>
      </c>
      <c r="P23" s="104">
        <v>0</v>
      </c>
      <c r="Q23" s="103">
        <v>0</v>
      </c>
      <c r="R23" s="201">
        <v>0</v>
      </c>
      <c r="S23" s="104">
        <v>7</v>
      </c>
      <c r="T23" s="103">
        <v>4</v>
      </c>
      <c r="U23" s="201">
        <v>11</v>
      </c>
    </row>
    <row r="24" spans="1:22" s="87" customFormat="1" ht="18.75" x14ac:dyDescent="0.2">
      <c r="A24" s="127"/>
      <c r="B24" s="199" t="s">
        <v>212</v>
      </c>
      <c r="C24" s="86" t="s">
        <v>213</v>
      </c>
      <c r="D24" s="200">
        <v>3</v>
      </c>
      <c r="E24" s="103">
        <v>0</v>
      </c>
      <c r="F24" s="201">
        <v>3</v>
      </c>
      <c r="G24" s="104">
        <v>9</v>
      </c>
      <c r="H24" s="103">
        <v>0</v>
      </c>
      <c r="I24" s="201">
        <v>9</v>
      </c>
      <c r="J24" s="104">
        <v>6</v>
      </c>
      <c r="K24" s="103">
        <v>2</v>
      </c>
      <c r="L24" s="201">
        <v>8</v>
      </c>
      <c r="M24" s="104">
        <v>4</v>
      </c>
      <c r="N24" s="103">
        <v>3</v>
      </c>
      <c r="O24" s="201">
        <v>7</v>
      </c>
      <c r="P24" s="104">
        <v>0</v>
      </c>
      <c r="Q24" s="103">
        <v>0</v>
      </c>
      <c r="R24" s="201">
        <v>0</v>
      </c>
      <c r="S24" s="104">
        <v>22</v>
      </c>
      <c r="T24" s="103">
        <v>5</v>
      </c>
      <c r="U24" s="201">
        <v>27</v>
      </c>
    </row>
    <row r="25" spans="1:22" s="87" customFormat="1" ht="18.75" x14ac:dyDescent="0.2">
      <c r="A25" s="127"/>
      <c r="B25" s="199" t="s">
        <v>214</v>
      </c>
      <c r="C25" s="86" t="s">
        <v>215</v>
      </c>
      <c r="D25" s="200">
        <v>2</v>
      </c>
      <c r="E25" s="103">
        <v>0</v>
      </c>
      <c r="F25" s="201">
        <v>2</v>
      </c>
      <c r="G25" s="104">
        <v>0</v>
      </c>
      <c r="H25" s="103">
        <v>0</v>
      </c>
      <c r="I25" s="201">
        <v>0</v>
      </c>
      <c r="J25" s="104">
        <v>1</v>
      </c>
      <c r="K25" s="103">
        <v>0</v>
      </c>
      <c r="L25" s="201">
        <v>1</v>
      </c>
      <c r="M25" s="104">
        <v>3</v>
      </c>
      <c r="N25" s="103">
        <v>0</v>
      </c>
      <c r="O25" s="201">
        <v>3</v>
      </c>
      <c r="P25" s="104">
        <v>0</v>
      </c>
      <c r="Q25" s="103">
        <v>0</v>
      </c>
      <c r="R25" s="201">
        <v>0</v>
      </c>
      <c r="S25" s="104">
        <v>6</v>
      </c>
      <c r="T25" s="103">
        <v>0</v>
      </c>
      <c r="U25" s="201">
        <v>6</v>
      </c>
    </row>
    <row r="26" spans="1:22" s="87" customFormat="1" ht="18.75" x14ac:dyDescent="0.2">
      <c r="A26" s="127"/>
      <c r="B26" s="199" t="s">
        <v>216</v>
      </c>
      <c r="C26" s="86" t="s">
        <v>217</v>
      </c>
      <c r="D26" s="200">
        <v>2</v>
      </c>
      <c r="E26" s="103">
        <v>0</v>
      </c>
      <c r="F26" s="201">
        <v>2</v>
      </c>
      <c r="G26" s="104">
        <v>2</v>
      </c>
      <c r="H26" s="103">
        <v>0</v>
      </c>
      <c r="I26" s="201">
        <v>2</v>
      </c>
      <c r="J26" s="104">
        <v>1</v>
      </c>
      <c r="K26" s="103">
        <v>0</v>
      </c>
      <c r="L26" s="201">
        <v>1</v>
      </c>
      <c r="M26" s="104">
        <v>0</v>
      </c>
      <c r="N26" s="103">
        <v>0</v>
      </c>
      <c r="O26" s="201">
        <v>0</v>
      </c>
      <c r="P26" s="104">
        <v>0</v>
      </c>
      <c r="Q26" s="103">
        <v>0</v>
      </c>
      <c r="R26" s="201">
        <v>0</v>
      </c>
      <c r="S26" s="104">
        <v>5</v>
      </c>
      <c r="T26" s="103">
        <v>0</v>
      </c>
      <c r="U26" s="201">
        <v>5</v>
      </c>
    </row>
    <row r="27" spans="1:22" s="87" customFormat="1" ht="18.75" x14ac:dyDescent="0.2">
      <c r="A27" s="127"/>
      <c r="B27" s="199" t="s">
        <v>218</v>
      </c>
      <c r="C27" s="86" t="s">
        <v>219</v>
      </c>
      <c r="D27" s="200">
        <v>1</v>
      </c>
      <c r="E27" s="103">
        <v>0</v>
      </c>
      <c r="F27" s="201">
        <v>1</v>
      </c>
      <c r="G27" s="104">
        <v>2</v>
      </c>
      <c r="H27" s="103">
        <v>0</v>
      </c>
      <c r="I27" s="201">
        <v>2</v>
      </c>
      <c r="J27" s="104">
        <v>2</v>
      </c>
      <c r="K27" s="103">
        <v>0</v>
      </c>
      <c r="L27" s="201">
        <v>2</v>
      </c>
      <c r="M27" s="104">
        <v>0</v>
      </c>
      <c r="N27" s="103">
        <v>2</v>
      </c>
      <c r="O27" s="201">
        <v>2</v>
      </c>
      <c r="P27" s="104">
        <v>0</v>
      </c>
      <c r="Q27" s="103">
        <v>0</v>
      </c>
      <c r="R27" s="201">
        <v>0</v>
      </c>
      <c r="S27" s="104">
        <v>5</v>
      </c>
      <c r="T27" s="103">
        <v>2</v>
      </c>
      <c r="U27" s="201">
        <v>7</v>
      </c>
    </row>
    <row r="28" spans="1:22" s="87" customFormat="1" ht="37.5" x14ac:dyDescent="0.2">
      <c r="A28" s="127"/>
      <c r="B28" s="199" t="s">
        <v>220</v>
      </c>
      <c r="C28" s="86" t="s">
        <v>221</v>
      </c>
      <c r="D28" s="200">
        <v>3</v>
      </c>
      <c r="E28" s="103">
        <v>0</v>
      </c>
      <c r="F28" s="201">
        <v>3</v>
      </c>
      <c r="G28" s="104">
        <v>1</v>
      </c>
      <c r="H28" s="103">
        <v>0</v>
      </c>
      <c r="I28" s="201">
        <v>1</v>
      </c>
      <c r="J28" s="104">
        <v>6</v>
      </c>
      <c r="K28" s="103">
        <v>0</v>
      </c>
      <c r="L28" s="201">
        <v>6</v>
      </c>
      <c r="M28" s="104">
        <v>2</v>
      </c>
      <c r="N28" s="103">
        <v>0</v>
      </c>
      <c r="O28" s="201">
        <v>2</v>
      </c>
      <c r="P28" s="104">
        <v>0</v>
      </c>
      <c r="Q28" s="103">
        <v>0</v>
      </c>
      <c r="R28" s="201">
        <v>0</v>
      </c>
      <c r="S28" s="104">
        <v>12</v>
      </c>
      <c r="T28" s="103">
        <v>0</v>
      </c>
      <c r="U28" s="201">
        <v>12</v>
      </c>
    </row>
    <row r="29" spans="1:22" s="87" customFormat="1" ht="18.75" x14ac:dyDescent="0.2">
      <c r="A29" s="127"/>
      <c r="B29" s="199" t="s">
        <v>222</v>
      </c>
      <c r="C29" s="86" t="s">
        <v>223</v>
      </c>
      <c r="D29" s="200">
        <v>24</v>
      </c>
      <c r="E29" s="103">
        <v>1</v>
      </c>
      <c r="F29" s="201">
        <v>25</v>
      </c>
      <c r="G29" s="104">
        <v>22</v>
      </c>
      <c r="H29" s="103">
        <v>2</v>
      </c>
      <c r="I29" s="201">
        <v>24</v>
      </c>
      <c r="J29" s="104">
        <v>23</v>
      </c>
      <c r="K29" s="103">
        <v>13</v>
      </c>
      <c r="L29" s="201">
        <v>36</v>
      </c>
      <c r="M29" s="104">
        <v>13</v>
      </c>
      <c r="N29" s="103">
        <v>1</v>
      </c>
      <c r="O29" s="201">
        <v>14</v>
      </c>
      <c r="P29" s="104">
        <v>0</v>
      </c>
      <c r="Q29" s="103">
        <v>0</v>
      </c>
      <c r="R29" s="201">
        <v>0</v>
      </c>
      <c r="S29" s="104">
        <v>82</v>
      </c>
      <c r="T29" s="103">
        <v>17</v>
      </c>
      <c r="U29" s="201">
        <v>99</v>
      </c>
    </row>
    <row r="30" spans="1:22" s="87" customFormat="1" ht="38.25" thickBot="1" x14ac:dyDescent="0.25">
      <c r="A30" s="127"/>
      <c r="B30" s="202" t="s">
        <v>224</v>
      </c>
      <c r="C30" s="203" t="s">
        <v>267</v>
      </c>
      <c r="D30" s="204">
        <v>11</v>
      </c>
      <c r="E30" s="205">
        <v>0</v>
      </c>
      <c r="F30" s="206">
        <v>11</v>
      </c>
      <c r="G30" s="207">
        <v>4</v>
      </c>
      <c r="H30" s="205">
        <v>0</v>
      </c>
      <c r="I30" s="206">
        <v>4</v>
      </c>
      <c r="J30" s="207">
        <v>15</v>
      </c>
      <c r="K30" s="205">
        <v>0</v>
      </c>
      <c r="L30" s="206">
        <v>15</v>
      </c>
      <c r="M30" s="207">
        <v>5</v>
      </c>
      <c r="N30" s="205">
        <v>0</v>
      </c>
      <c r="O30" s="206">
        <v>5</v>
      </c>
      <c r="P30" s="207">
        <v>0</v>
      </c>
      <c r="Q30" s="205">
        <v>0</v>
      </c>
      <c r="R30" s="206">
        <v>0</v>
      </c>
      <c r="S30" s="207">
        <v>35</v>
      </c>
      <c r="T30" s="205">
        <v>0</v>
      </c>
      <c r="U30" s="206">
        <v>35</v>
      </c>
    </row>
    <row r="31" spans="1:22" s="131" customFormat="1" ht="21.6" customHeight="1" thickBot="1" x14ac:dyDescent="0.25">
      <c r="A31" s="127"/>
      <c r="B31" s="3609" t="s">
        <v>16</v>
      </c>
      <c r="C31" s="3609"/>
      <c r="D31" s="154">
        <f>SUM(D9:D30)</f>
        <v>320</v>
      </c>
      <c r="E31" s="154">
        <f t="shared" ref="E31:S31" si="1">SUM(E9:E30)</f>
        <v>14</v>
      </c>
      <c r="F31" s="208">
        <f t="shared" si="1"/>
        <v>334</v>
      </c>
      <c r="G31" s="151">
        <f t="shared" si="1"/>
        <v>278</v>
      </c>
      <c r="H31" s="154">
        <f t="shared" si="1"/>
        <v>13</v>
      </c>
      <c r="I31" s="209">
        <f t="shared" si="1"/>
        <v>291</v>
      </c>
      <c r="J31" s="151">
        <f t="shared" si="1"/>
        <v>285</v>
      </c>
      <c r="K31" s="154">
        <f t="shared" si="1"/>
        <v>56</v>
      </c>
      <c r="L31" s="209">
        <f t="shared" si="1"/>
        <v>341</v>
      </c>
      <c r="M31" s="151">
        <f t="shared" si="1"/>
        <v>206</v>
      </c>
      <c r="N31" s="154">
        <f t="shared" si="1"/>
        <v>23</v>
      </c>
      <c r="O31" s="209">
        <f t="shared" si="1"/>
        <v>229</v>
      </c>
      <c r="P31" s="238">
        <f t="shared" si="1"/>
        <v>14</v>
      </c>
      <c r="Q31" s="155">
        <f t="shared" si="1"/>
        <v>0</v>
      </c>
      <c r="R31" s="210">
        <f t="shared" si="1"/>
        <v>14</v>
      </c>
      <c r="S31" s="151">
        <f t="shared" si="1"/>
        <v>1103</v>
      </c>
      <c r="T31" s="154">
        <f>SUM(T9:T30)</f>
        <v>106</v>
      </c>
      <c r="U31" s="209">
        <f>SUM(U9:U30)</f>
        <v>1209</v>
      </c>
    </row>
    <row r="32" spans="1:22" s="100" customFormat="1" ht="12.75" customHeight="1" x14ac:dyDescent="0.2">
      <c r="A32" s="127"/>
      <c r="B32" s="3604" t="s">
        <v>23</v>
      </c>
      <c r="C32" s="3604"/>
      <c r="D32" s="185"/>
      <c r="E32" s="132"/>
      <c r="F32" s="211"/>
      <c r="G32" s="132"/>
      <c r="H32" s="132"/>
      <c r="I32" s="212"/>
      <c r="J32" s="132"/>
      <c r="K32" s="132"/>
      <c r="L32" s="212"/>
      <c r="M32" s="132"/>
      <c r="N32" s="132"/>
      <c r="O32" s="212"/>
      <c r="P32" s="132"/>
      <c r="Q32" s="132"/>
      <c r="R32" s="212"/>
      <c r="S32" s="132"/>
      <c r="T32" s="132"/>
      <c r="U32" s="212"/>
      <c r="V32" s="133"/>
    </row>
    <row r="33" spans="1:22" s="100" customFormat="1" ht="24.95" customHeight="1" thickBot="1" x14ac:dyDescent="0.25">
      <c r="A33" s="127"/>
      <c r="B33" s="3604" t="s">
        <v>11</v>
      </c>
      <c r="C33" s="3604"/>
      <c r="D33" s="186"/>
      <c r="E33" s="156"/>
      <c r="F33" s="213"/>
      <c r="G33" s="156"/>
      <c r="H33" s="156"/>
      <c r="I33" s="213"/>
      <c r="J33" s="156"/>
      <c r="K33" s="156"/>
      <c r="L33" s="213"/>
      <c r="M33" s="156"/>
      <c r="N33" s="156"/>
      <c r="O33" s="213"/>
      <c r="P33" s="156"/>
      <c r="Q33" s="156"/>
      <c r="R33" s="213"/>
      <c r="S33" s="156"/>
      <c r="T33" s="156"/>
      <c r="U33" s="213"/>
      <c r="V33" s="81"/>
    </row>
    <row r="34" spans="1:22" ht="18.75" x14ac:dyDescent="0.2">
      <c r="A34" s="127"/>
      <c r="B34" s="193" t="s">
        <v>268</v>
      </c>
      <c r="C34" s="194" t="s">
        <v>269</v>
      </c>
      <c r="D34" s="195">
        <v>0</v>
      </c>
      <c r="E34" s="196">
        <v>0</v>
      </c>
      <c r="F34" s="197">
        <v>0</v>
      </c>
      <c r="G34" s="198">
        <v>0</v>
      </c>
      <c r="H34" s="196">
        <v>0</v>
      </c>
      <c r="I34" s="197">
        <v>0</v>
      </c>
      <c r="J34" s="198">
        <v>0</v>
      </c>
      <c r="K34" s="196">
        <v>0</v>
      </c>
      <c r="L34" s="197">
        <v>0</v>
      </c>
      <c r="M34" s="198">
        <v>0</v>
      </c>
      <c r="N34" s="196">
        <v>0</v>
      </c>
      <c r="O34" s="197">
        <v>0</v>
      </c>
      <c r="P34" s="198">
        <v>0</v>
      </c>
      <c r="Q34" s="196">
        <v>0</v>
      </c>
      <c r="R34" s="197">
        <v>0</v>
      </c>
      <c r="S34" s="198">
        <v>0</v>
      </c>
      <c r="T34" s="196">
        <v>0</v>
      </c>
      <c r="U34" s="197">
        <v>0</v>
      </c>
    </row>
    <row r="35" spans="1:22" ht="18.75" outlineLevel="1" x14ac:dyDescent="0.2">
      <c r="A35" s="127"/>
      <c r="B35" s="199" t="s">
        <v>184</v>
      </c>
      <c r="C35" s="86" t="s">
        <v>185</v>
      </c>
      <c r="D35" s="200">
        <v>17</v>
      </c>
      <c r="E35" s="103">
        <v>0</v>
      </c>
      <c r="F35" s="201">
        <v>17</v>
      </c>
      <c r="G35" s="104">
        <v>19</v>
      </c>
      <c r="H35" s="103">
        <v>0</v>
      </c>
      <c r="I35" s="201">
        <v>19</v>
      </c>
      <c r="J35" s="104">
        <v>17</v>
      </c>
      <c r="K35" s="103">
        <v>2</v>
      </c>
      <c r="L35" s="201">
        <v>19</v>
      </c>
      <c r="M35" s="104">
        <v>12</v>
      </c>
      <c r="N35" s="103">
        <v>0</v>
      </c>
      <c r="O35" s="201">
        <v>12</v>
      </c>
      <c r="P35" s="104">
        <v>0</v>
      </c>
      <c r="Q35" s="103">
        <v>0</v>
      </c>
      <c r="R35" s="201">
        <v>0</v>
      </c>
      <c r="S35" s="104">
        <v>65</v>
      </c>
      <c r="T35" s="103">
        <v>2</v>
      </c>
      <c r="U35" s="201">
        <v>67</v>
      </c>
    </row>
    <row r="36" spans="1:22" ht="18.75" outlineLevel="1" x14ac:dyDescent="0.2">
      <c r="A36" s="127"/>
      <c r="B36" s="199" t="s">
        <v>186</v>
      </c>
      <c r="C36" s="86" t="s">
        <v>187</v>
      </c>
      <c r="D36" s="200">
        <v>13</v>
      </c>
      <c r="E36" s="103">
        <v>0</v>
      </c>
      <c r="F36" s="201">
        <v>13</v>
      </c>
      <c r="G36" s="104">
        <v>13</v>
      </c>
      <c r="H36" s="103">
        <v>1</v>
      </c>
      <c r="I36" s="201">
        <v>14</v>
      </c>
      <c r="J36" s="104">
        <v>17</v>
      </c>
      <c r="K36" s="103">
        <v>2</v>
      </c>
      <c r="L36" s="201">
        <v>19</v>
      </c>
      <c r="M36" s="104">
        <v>21</v>
      </c>
      <c r="N36" s="103">
        <v>2</v>
      </c>
      <c r="O36" s="201">
        <v>23</v>
      </c>
      <c r="P36" s="104">
        <v>0</v>
      </c>
      <c r="Q36" s="103">
        <v>0</v>
      </c>
      <c r="R36" s="201">
        <v>0</v>
      </c>
      <c r="S36" s="104">
        <v>64</v>
      </c>
      <c r="T36" s="103">
        <v>5</v>
      </c>
      <c r="U36" s="201">
        <v>69</v>
      </c>
    </row>
    <row r="37" spans="1:22" ht="18.75" outlineLevel="1" x14ac:dyDescent="0.2">
      <c r="A37" s="127"/>
      <c r="B37" s="199" t="s">
        <v>188</v>
      </c>
      <c r="C37" s="86" t="s">
        <v>189</v>
      </c>
      <c r="D37" s="200">
        <v>17</v>
      </c>
      <c r="E37" s="103">
        <v>4</v>
      </c>
      <c r="F37" s="201">
        <v>21</v>
      </c>
      <c r="G37" s="104">
        <v>33</v>
      </c>
      <c r="H37" s="103">
        <v>0</v>
      </c>
      <c r="I37" s="201">
        <v>33</v>
      </c>
      <c r="J37" s="104">
        <v>12</v>
      </c>
      <c r="K37" s="103">
        <v>1</v>
      </c>
      <c r="L37" s="201">
        <v>13</v>
      </c>
      <c r="M37" s="104">
        <v>21</v>
      </c>
      <c r="N37" s="103">
        <v>3</v>
      </c>
      <c r="O37" s="201">
        <v>24</v>
      </c>
      <c r="P37" s="104">
        <v>0</v>
      </c>
      <c r="Q37" s="103">
        <v>0</v>
      </c>
      <c r="R37" s="201">
        <v>0</v>
      </c>
      <c r="S37" s="104">
        <v>83</v>
      </c>
      <c r="T37" s="103">
        <v>8</v>
      </c>
      <c r="U37" s="201">
        <v>91</v>
      </c>
    </row>
    <row r="38" spans="1:22" ht="18.75" outlineLevel="1" x14ac:dyDescent="0.2">
      <c r="A38" s="127"/>
      <c r="B38" s="199" t="s">
        <v>190</v>
      </c>
      <c r="C38" s="86" t="s">
        <v>191</v>
      </c>
      <c r="D38" s="200">
        <v>17</v>
      </c>
      <c r="E38" s="103">
        <v>0</v>
      </c>
      <c r="F38" s="201">
        <v>17</v>
      </c>
      <c r="G38" s="104">
        <v>23</v>
      </c>
      <c r="H38" s="103">
        <v>1</v>
      </c>
      <c r="I38" s="201">
        <v>24</v>
      </c>
      <c r="J38" s="104">
        <v>18</v>
      </c>
      <c r="K38" s="103">
        <v>12</v>
      </c>
      <c r="L38" s="201">
        <v>30</v>
      </c>
      <c r="M38" s="104">
        <v>13</v>
      </c>
      <c r="N38" s="103">
        <v>2</v>
      </c>
      <c r="O38" s="201">
        <v>15</v>
      </c>
      <c r="P38" s="104">
        <v>0</v>
      </c>
      <c r="Q38" s="103">
        <v>0</v>
      </c>
      <c r="R38" s="201">
        <v>0</v>
      </c>
      <c r="S38" s="104">
        <v>71</v>
      </c>
      <c r="T38" s="103">
        <v>15</v>
      </c>
      <c r="U38" s="201">
        <v>86</v>
      </c>
    </row>
    <row r="39" spans="1:22" ht="18.75" outlineLevel="1" x14ac:dyDescent="0.2">
      <c r="A39" s="127"/>
      <c r="B39" s="199" t="s">
        <v>192</v>
      </c>
      <c r="C39" s="86" t="s">
        <v>193</v>
      </c>
      <c r="D39" s="200">
        <v>19</v>
      </c>
      <c r="E39" s="103">
        <v>0</v>
      </c>
      <c r="F39" s="201">
        <v>19</v>
      </c>
      <c r="G39" s="104">
        <v>8</v>
      </c>
      <c r="H39" s="103">
        <v>3</v>
      </c>
      <c r="I39" s="201">
        <v>11</v>
      </c>
      <c r="J39" s="104">
        <v>17</v>
      </c>
      <c r="K39" s="103">
        <v>2</v>
      </c>
      <c r="L39" s="201">
        <v>19</v>
      </c>
      <c r="M39" s="104">
        <v>10</v>
      </c>
      <c r="N39" s="103">
        <v>0</v>
      </c>
      <c r="O39" s="201">
        <v>10</v>
      </c>
      <c r="P39" s="104">
        <v>0</v>
      </c>
      <c r="Q39" s="103">
        <v>0</v>
      </c>
      <c r="R39" s="201">
        <v>0</v>
      </c>
      <c r="S39" s="104">
        <v>54</v>
      </c>
      <c r="T39" s="103">
        <v>5</v>
      </c>
      <c r="U39" s="201">
        <v>59</v>
      </c>
    </row>
    <row r="40" spans="1:22" ht="18.75" outlineLevel="1" x14ac:dyDescent="0.2">
      <c r="A40" s="127"/>
      <c r="B40" s="199" t="s">
        <v>194</v>
      </c>
      <c r="C40" s="86" t="s">
        <v>195</v>
      </c>
      <c r="D40" s="200">
        <v>51</v>
      </c>
      <c r="E40" s="103">
        <v>0</v>
      </c>
      <c r="F40" s="201">
        <v>51</v>
      </c>
      <c r="G40" s="104">
        <v>41</v>
      </c>
      <c r="H40" s="103">
        <v>0</v>
      </c>
      <c r="I40" s="201">
        <v>41</v>
      </c>
      <c r="J40" s="104">
        <v>43</v>
      </c>
      <c r="K40" s="103">
        <v>0</v>
      </c>
      <c r="L40" s="201">
        <v>43</v>
      </c>
      <c r="M40" s="104">
        <v>5</v>
      </c>
      <c r="N40" s="103">
        <v>0</v>
      </c>
      <c r="O40" s="201">
        <v>5</v>
      </c>
      <c r="P40" s="104">
        <v>0</v>
      </c>
      <c r="Q40" s="103">
        <v>0</v>
      </c>
      <c r="R40" s="201">
        <v>0</v>
      </c>
      <c r="S40" s="104">
        <v>140</v>
      </c>
      <c r="T40" s="103">
        <v>0</v>
      </c>
      <c r="U40" s="201">
        <v>140</v>
      </c>
    </row>
    <row r="41" spans="1:22" ht="18.75" outlineLevel="1" x14ac:dyDescent="0.2">
      <c r="A41" s="127"/>
      <c r="B41" s="199" t="s">
        <v>196</v>
      </c>
      <c r="C41" s="86" t="s">
        <v>197</v>
      </c>
      <c r="D41" s="200">
        <v>15</v>
      </c>
      <c r="E41" s="103">
        <v>0</v>
      </c>
      <c r="F41" s="201">
        <v>15</v>
      </c>
      <c r="G41" s="104">
        <v>12</v>
      </c>
      <c r="H41" s="103">
        <v>0</v>
      </c>
      <c r="I41" s="201">
        <v>12</v>
      </c>
      <c r="J41" s="104">
        <v>15</v>
      </c>
      <c r="K41" s="103">
        <v>1</v>
      </c>
      <c r="L41" s="201">
        <v>16</v>
      </c>
      <c r="M41" s="104">
        <v>7</v>
      </c>
      <c r="N41" s="103">
        <v>0</v>
      </c>
      <c r="O41" s="201">
        <v>7</v>
      </c>
      <c r="P41" s="104">
        <v>0</v>
      </c>
      <c r="Q41" s="103">
        <v>0</v>
      </c>
      <c r="R41" s="201">
        <v>0</v>
      </c>
      <c r="S41" s="104">
        <v>49</v>
      </c>
      <c r="T41" s="103">
        <v>1</v>
      </c>
      <c r="U41" s="201">
        <v>50</v>
      </c>
    </row>
    <row r="42" spans="1:22" ht="37.5" outlineLevel="1" x14ac:dyDescent="0.2">
      <c r="A42" s="127"/>
      <c r="B42" s="199" t="s">
        <v>198</v>
      </c>
      <c r="C42" s="86" t="s">
        <v>199</v>
      </c>
      <c r="D42" s="200">
        <v>16</v>
      </c>
      <c r="E42" s="103">
        <v>0</v>
      </c>
      <c r="F42" s="201">
        <v>16</v>
      </c>
      <c r="G42" s="104">
        <v>12</v>
      </c>
      <c r="H42" s="103">
        <v>0</v>
      </c>
      <c r="I42" s="201">
        <v>12</v>
      </c>
      <c r="J42" s="104">
        <v>15</v>
      </c>
      <c r="K42" s="103">
        <v>0</v>
      </c>
      <c r="L42" s="201">
        <v>15</v>
      </c>
      <c r="M42" s="104">
        <v>25</v>
      </c>
      <c r="N42" s="103">
        <v>2</v>
      </c>
      <c r="O42" s="201">
        <v>27</v>
      </c>
      <c r="P42" s="104">
        <v>14</v>
      </c>
      <c r="Q42" s="103">
        <v>0</v>
      </c>
      <c r="R42" s="201">
        <v>14</v>
      </c>
      <c r="S42" s="104">
        <v>82</v>
      </c>
      <c r="T42" s="103">
        <v>2</v>
      </c>
      <c r="U42" s="201">
        <v>84</v>
      </c>
    </row>
    <row r="43" spans="1:22" ht="18.75" outlineLevel="1" x14ac:dyDescent="0.2">
      <c r="A43" s="127"/>
      <c r="B43" s="199" t="s">
        <v>200</v>
      </c>
      <c r="C43" s="86" t="s">
        <v>201</v>
      </c>
      <c r="D43" s="200">
        <v>49</v>
      </c>
      <c r="E43" s="103">
        <v>4</v>
      </c>
      <c r="F43" s="201">
        <v>53</v>
      </c>
      <c r="G43" s="104">
        <v>34</v>
      </c>
      <c r="H43" s="103">
        <v>3</v>
      </c>
      <c r="I43" s="201">
        <v>37</v>
      </c>
      <c r="J43" s="104">
        <v>37</v>
      </c>
      <c r="K43" s="103">
        <v>9</v>
      </c>
      <c r="L43" s="201">
        <v>46</v>
      </c>
      <c r="M43" s="104">
        <v>24</v>
      </c>
      <c r="N43" s="103">
        <v>4</v>
      </c>
      <c r="O43" s="201">
        <v>28</v>
      </c>
      <c r="P43" s="104">
        <v>0</v>
      </c>
      <c r="Q43" s="103">
        <v>0</v>
      </c>
      <c r="R43" s="201">
        <v>0</v>
      </c>
      <c r="S43" s="104">
        <v>144</v>
      </c>
      <c r="T43" s="103">
        <v>20</v>
      </c>
      <c r="U43" s="201">
        <v>164</v>
      </c>
    </row>
    <row r="44" spans="1:22" ht="18.75" outlineLevel="1" x14ac:dyDescent="0.2">
      <c r="A44" s="127"/>
      <c r="B44" s="199" t="s">
        <v>202</v>
      </c>
      <c r="C44" s="86" t="s">
        <v>203</v>
      </c>
      <c r="D44" s="200">
        <v>14</v>
      </c>
      <c r="E44" s="103">
        <v>0</v>
      </c>
      <c r="F44" s="201">
        <v>14</v>
      </c>
      <c r="G44" s="104">
        <v>9</v>
      </c>
      <c r="H44" s="103">
        <v>0</v>
      </c>
      <c r="I44" s="201">
        <v>9</v>
      </c>
      <c r="J44" s="104">
        <v>7</v>
      </c>
      <c r="K44" s="103">
        <v>1</v>
      </c>
      <c r="L44" s="201">
        <v>8</v>
      </c>
      <c r="M44" s="104">
        <v>9</v>
      </c>
      <c r="N44" s="103">
        <v>0</v>
      </c>
      <c r="O44" s="201">
        <v>9</v>
      </c>
      <c r="P44" s="104">
        <v>0</v>
      </c>
      <c r="Q44" s="103">
        <v>0</v>
      </c>
      <c r="R44" s="201">
        <v>0</v>
      </c>
      <c r="S44" s="104">
        <v>39</v>
      </c>
      <c r="T44" s="103">
        <v>1</v>
      </c>
      <c r="U44" s="201">
        <v>40</v>
      </c>
    </row>
    <row r="45" spans="1:22" ht="18.75" outlineLevel="1" x14ac:dyDescent="0.2">
      <c r="A45" s="127"/>
      <c r="B45" s="199" t="s">
        <v>204</v>
      </c>
      <c r="C45" s="86" t="s">
        <v>205</v>
      </c>
      <c r="D45" s="200">
        <v>10</v>
      </c>
      <c r="E45" s="103">
        <v>0</v>
      </c>
      <c r="F45" s="201">
        <v>10</v>
      </c>
      <c r="G45" s="104">
        <v>0</v>
      </c>
      <c r="H45" s="103">
        <v>0</v>
      </c>
      <c r="I45" s="201">
        <v>0</v>
      </c>
      <c r="J45" s="104">
        <v>6</v>
      </c>
      <c r="K45" s="103">
        <v>0</v>
      </c>
      <c r="L45" s="201">
        <v>6</v>
      </c>
      <c r="M45" s="104">
        <v>0</v>
      </c>
      <c r="N45" s="103">
        <v>0</v>
      </c>
      <c r="O45" s="201">
        <v>0</v>
      </c>
      <c r="P45" s="104">
        <v>0</v>
      </c>
      <c r="Q45" s="103">
        <v>0</v>
      </c>
      <c r="R45" s="201">
        <v>0</v>
      </c>
      <c r="S45" s="104">
        <v>16</v>
      </c>
      <c r="T45" s="103">
        <v>0</v>
      </c>
      <c r="U45" s="201">
        <v>16</v>
      </c>
    </row>
    <row r="46" spans="1:22" ht="56.25" outlineLevel="1" x14ac:dyDescent="0.2">
      <c r="A46" s="127"/>
      <c r="B46" s="199" t="s">
        <v>206</v>
      </c>
      <c r="C46" s="86" t="s">
        <v>207</v>
      </c>
      <c r="D46" s="200">
        <v>15</v>
      </c>
      <c r="E46" s="103">
        <v>1</v>
      </c>
      <c r="F46" s="201">
        <v>16</v>
      </c>
      <c r="G46" s="104">
        <v>16</v>
      </c>
      <c r="H46" s="103">
        <v>1</v>
      </c>
      <c r="I46" s="201">
        <v>17</v>
      </c>
      <c r="J46" s="104">
        <v>7</v>
      </c>
      <c r="K46" s="103">
        <v>0</v>
      </c>
      <c r="L46" s="201">
        <v>7</v>
      </c>
      <c r="M46" s="104">
        <v>11</v>
      </c>
      <c r="N46" s="103">
        <v>2</v>
      </c>
      <c r="O46" s="201">
        <v>13</v>
      </c>
      <c r="P46" s="104">
        <v>0</v>
      </c>
      <c r="Q46" s="103">
        <v>0</v>
      </c>
      <c r="R46" s="201">
        <v>0</v>
      </c>
      <c r="S46" s="104">
        <v>49</v>
      </c>
      <c r="T46" s="103">
        <v>4</v>
      </c>
      <c r="U46" s="201">
        <v>53</v>
      </c>
    </row>
    <row r="47" spans="1:22" ht="18.75" outlineLevel="1" x14ac:dyDescent="0.2">
      <c r="A47" s="127"/>
      <c r="B47" s="199" t="s">
        <v>208</v>
      </c>
      <c r="C47" s="86" t="s">
        <v>209</v>
      </c>
      <c r="D47" s="200">
        <v>14</v>
      </c>
      <c r="E47" s="103">
        <v>0</v>
      </c>
      <c r="F47" s="201">
        <v>14</v>
      </c>
      <c r="G47" s="104">
        <v>11</v>
      </c>
      <c r="H47" s="103">
        <v>0</v>
      </c>
      <c r="I47" s="201">
        <v>11</v>
      </c>
      <c r="J47" s="104">
        <v>7</v>
      </c>
      <c r="K47" s="103">
        <v>1</v>
      </c>
      <c r="L47" s="201">
        <v>8</v>
      </c>
      <c r="M47" s="104">
        <v>7</v>
      </c>
      <c r="N47" s="103">
        <v>0</v>
      </c>
      <c r="O47" s="201">
        <v>7</v>
      </c>
      <c r="P47" s="104">
        <v>0</v>
      </c>
      <c r="Q47" s="103">
        <v>0</v>
      </c>
      <c r="R47" s="201">
        <v>0</v>
      </c>
      <c r="S47" s="104">
        <v>39</v>
      </c>
      <c r="T47" s="103">
        <v>1</v>
      </c>
      <c r="U47" s="201">
        <v>40</v>
      </c>
    </row>
    <row r="48" spans="1:22" ht="18.75" outlineLevel="1" x14ac:dyDescent="0.2">
      <c r="A48" s="127"/>
      <c r="B48" s="199" t="s">
        <v>210</v>
      </c>
      <c r="C48" s="86" t="s">
        <v>211</v>
      </c>
      <c r="D48" s="200">
        <v>2</v>
      </c>
      <c r="E48" s="103">
        <v>0</v>
      </c>
      <c r="F48" s="201">
        <v>2</v>
      </c>
      <c r="G48" s="104">
        <v>2</v>
      </c>
      <c r="H48" s="103">
        <v>1</v>
      </c>
      <c r="I48" s="201">
        <v>3</v>
      </c>
      <c r="J48" s="104">
        <v>1</v>
      </c>
      <c r="K48" s="103">
        <v>1</v>
      </c>
      <c r="L48" s="201">
        <v>2</v>
      </c>
      <c r="M48" s="104">
        <v>1</v>
      </c>
      <c r="N48" s="103">
        <v>0</v>
      </c>
      <c r="O48" s="201">
        <v>1</v>
      </c>
      <c r="P48" s="104">
        <v>0</v>
      </c>
      <c r="Q48" s="103">
        <v>0</v>
      </c>
      <c r="R48" s="201">
        <v>0</v>
      </c>
      <c r="S48" s="104">
        <v>6</v>
      </c>
      <c r="T48" s="103">
        <v>2</v>
      </c>
      <c r="U48" s="201">
        <v>8</v>
      </c>
    </row>
    <row r="49" spans="1:21" ht="18.75" outlineLevel="1" x14ac:dyDescent="0.2">
      <c r="A49" s="127"/>
      <c r="B49" s="199" t="s">
        <v>212</v>
      </c>
      <c r="C49" s="86" t="s">
        <v>213</v>
      </c>
      <c r="D49" s="200">
        <v>3</v>
      </c>
      <c r="E49" s="103">
        <v>0</v>
      </c>
      <c r="F49" s="201">
        <v>3</v>
      </c>
      <c r="G49" s="104">
        <v>9</v>
      </c>
      <c r="H49" s="103">
        <v>0</v>
      </c>
      <c r="I49" s="201">
        <v>9</v>
      </c>
      <c r="J49" s="104">
        <v>6</v>
      </c>
      <c r="K49" s="103">
        <v>2</v>
      </c>
      <c r="L49" s="201">
        <v>8</v>
      </c>
      <c r="M49" s="104">
        <v>2</v>
      </c>
      <c r="N49" s="103">
        <v>0</v>
      </c>
      <c r="O49" s="201">
        <v>2</v>
      </c>
      <c r="P49" s="104">
        <v>0</v>
      </c>
      <c r="Q49" s="103">
        <v>0</v>
      </c>
      <c r="R49" s="201">
        <v>0</v>
      </c>
      <c r="S49" s="104">
        <v>20</v>
      </c>
      <c r="T49" s="103">
        <v>2</v>
      </c>
      <c r="U49" s="201">
        <v>22</v>
      </c>
    </row>
    <row r="50" spans="1:21" ht="18.75" outlineLevel="1" x14ac:dyDescent="0.2">
      <c r="A50" s="127"/>
      <c r="B50" s="199" t="s">
        <v>214</v>
      </c>
      <c r="C50" s="86" t="s">
        <v>215</v>
      </c>
      <c r="D50" s="200">
        <v>2</v>
      </c>
      <c r="E50" s="103">
        <v>0</v>
      </c>
      <c r="F50" s="201">
        <v>2</v>
      </c>
      <c r="G50" s="104">
        <v>0</v>
      </c>
      <c r="H50" s="103">
        <v>0</v>
      </c>
      <c r="I50" s="201">
        <v>0</v>
      </c>
      <c r="J50" s="104">
        <v>1</v>
      </c>
      <c r="K50" s="103">
        <v>0</v>
      </c>
      <c r="L50" s="201">
        <v>1</v>
      </c>
      <c r="M50" s="104">
        <v>2</v>
      </c>
      <c r="N50" s="103">
        <v>0</v>
      </c>
      <c r="O50" s="201">
        <v>2</v>
      </c>
      <c r="P50" s="104">
        <v>0</v>
      </c>
      <c r="Q50" s="103">
        <v>0</v>
      </c>
      <c r="R50" s="201">
        <v>0</v>
      </c>
      <c r="S50" s="104">
        <v>5</v>
      </c>
      <c r="T50" s="103">
        <v>0</v>
      </c>
      <c r="U50" s="201">
        <v>5</v>
      </c>
    </row>
    <row r="51" spans="1:21" ht="18.75" outlineLevel="1" x14ac:dyDescent="0.2">
      <c r="A51" s="127"/>
      <c r="B51" s="199" t="s">
        <v>216</v>
      </c>
      <c r="C51" s="86" t="s">
        <v>217</v>
      </c>
      <c r="D51" s="200">
        <v>2</v>
      </c>
      <c r="E51" s="103">
        <v>0</v>
      </c>
      <c r="F51" s="201">
        <v>2</v>
      </c>
      <c r="G51" s="104">
        <v>2</v>
      </c>
      <c r="H51" s="103">
        <v>0</v>
      </c>
      <c r="I51" s="201">
        <v>2</v>
      </c>
      <c r="J51" s="104">
        <v>1</v>
      </c>
      <c r="K51" s="103">
        <v>0</v>
      </c>
      <c r="L51" s="201">
        <v>1</v>
      </c>
      <c r="M51" s="104">
        <v>0</v>
      </c>
      <c r="N51" s="103">
        <v>0</v>
      </c>
      <c r="O51" s="201">
        <v>0</v>
      </c>
      <c r="P51" s="104">
        <v>0</v>
      </c>
      <c r="Q51" s="103">
        <v>0</v>
      </c>
      <c r="R51" s="201">
        <v>0</v>
      </c>
      <c r="S51" s="104">
        <v>5</v>
      </c>
      <c r="T51" s="103">
        <v>0</v>
      </c>
      <c r="U51" s="201">
        <v>5</v>
      </c>
    </row>
    <row r="52" spans="1:21" ht="18.75" outlineLevel="1" x14ac:dyDescent="0.2">
      <c r="A52" s="127"/>
      <c r="B52" s="199" t="s">
        <v>218</v>
      </c>
      <c r="C52" s="86" t="s">
        <v>219</v>
      </c>
      <c r="D52" s="200">
        <v>1</v>
      </c>
      <c r="E52" s="103">
        <v>0</v>
      </c>
      <c r="F52" s="201">
        <v>1</v>
      </c>
      <c r="G52" s="104">
        <v>2</v>
      </c>
      <c r="H52" s="103">
        <v>0</v>
      </c>
      <c r="I52" s="201">
        <v>2</v>
      </c>
      <c r="J52" s="104">
        <v>2</v>
      </c>
      <c r="K52" s="103">
        <v>0</v>
      </c>
      <c r="L52" s="201">
        <v>2</v>
      </c>
      <c r="M52" s="104">
        <v>0</v>
      </c>
      <c r="N52" s="103">
        <v>0</v>
      </c>
      <c r="O52" s="201">
        <v>0</v>
      </c>
      <c r="P52" s="104">
        <v>0</v>
      </c>
      <c r="Q52" s="103">
        <v>0</v>
      </c>
      <c r="R52" s="201">
        <v>0</v>
      </c>
      <c r="S52" s="104">
        <v>5</v>
      </c>
      <c r="T52" s="103">
        <v>0</v>
      </c>
      <c r="U52" s="201">
        <v>5</v>
      </c>
    </row>
    <row r="53" spans="1:21" ht="37.5" outlineLevel="1" x14ac:dyDescent="0.2">
      <c r="A53" s="127"/>
      <c r="B53" s="199" t="s">
        <v>220</v>
      </c>
      <c r="C53" s="86" t="s">
        <v>221</v>
      </c>
      <c r="D53" s="200">
        <v>3</v>
      </c>
      <c r="E53" s="103">
        <v>0</v>
      </c>
      <c r="F53" s="201">
        <v>3</v>
      </c>
      <c r="G53" s="104">
        <v>1</v>
      </c>
      <c r="H53" s="103">
        <v>0</v>
      </c>
      <c r="I53" s="201">
        <v>1</v>
      </c>
      <c r="J53" s="104">
        <v>6</v>
      </c>
      <c r="K53" s="103">
        <v>0</v>
      </c>
      <c r="L53" s="201">
        <v>6</v>
      </c>
      <c r="M53" s="104">
        <v>2</v>
      </c>
      <c r="N53" s="103">
        <v>0</v>
      </c>
      <c r="O53" s="201">
        <v>2</v>
      </c>
      <c r="P53" s="104">
        <v>0</v>
      </c>
      <c r="Q53" s="103">
        <v>0</v>
      </c>
      <c r="R53" s="201">
        <v>0</v>
      </c>
      <c r="S53" s="104">
        <v>12</v>
      </c>
      <c r="T53" s="103">
        <v>0</v>
      </c>
      <c r="U53" s="201">
        <v>12</v>
      </c>
    </row>
    <row r="54" spans="1:21" ht="18.75" outlineLevel="1" x14ac:dyDescent="0.2">
      <c r="A54" s="127"/>
      <c r="B54" s="199" t="s">
        <v>222</v>
      </c>
      <c r="C54" s="86" t="s">
        <v>223</v>
      </c>
      <c r="D54" s="200">
        <v>23</v>
      </c>
      <c r="E54" s="103">
        <v>1</v>
      </c>
      <c r="F54" s="201">
        <v>24</v>
      </c>
      <c r="G54" s="104">
        <v>21</v>
      </c>
      <c r="H54" s="103">
        <v>2</v>
      </c>
      <c r="I54" s="201">
        <v>23</v>
      </c>
      <c r="J54" s="104">
        <v>23</v>
      </c>
      <c r="K54" s="103">
        <v>13</v>
      </c>
      <c r="L54" s="201">
        <v>36</v>
      </c>
      <c r="M54" s="104">
        <v>12</v>
      </c>
      <c r="N54" s="103">
        <v>1</v>
      </c>
      <c r="O54" s="201">
        <v>13</v>
      </c>
      <c r="P54" s="104">
        <v>0</v>
      </c>
      <c r="Q54" s="103">
        <v>0</v>
      </c>
      <c r="R54" s="201">
        <v>0</v>
      </c>
      <c r="S54" s="104">
        <v>79</v>
      </c>
      <c r="T54" s="103">
        <v>17</v>
      </c>
      <c r="U54" s="201">
        <v>96</v>
      </c>
    </row>
    <row r="55" spans="1:21" ht="38.25" outlineLevel="1" thickBot="1" x14ac:dyDescent="0.25">
      <c r="A55" s="127"/>
      <c r="B55" s="202" t="s">
        <v>224</v>
      </c>
      <c r="C55" s="203" t="s">
        <v>267</v>
      </c>
      <c r="D55" s="204">
        <v>11</v>
      </c>
      <c r="E55" s="205">
        <v>0</v>
      </c>
      <c r="F55" s="206">
        <v>11</v>
      </c>
      <c r="G55" s="207">
        <v>4</v>
      </c>
      <c r="H55" s="205">
        <v>0</v>
      </c>
      <c r="I55" s="206">
        <v>4</v>
      </c>
      <c r="J55" s="207">
        <v>15</v>
      </c>
      <c r="K55" s="205">
        <v>0</v>
      </c>
      <c r="L55" s="206">
        <v>15</v>
      </c>
      <c r="M55" s="207">
        <v>5</v>
      </c>
      <c r="N55" s="205">
        <v>0</v>
      </c>
      <c r="O55" s="206">
        <v>5</v>
      </c>
      <c r="P55" s="207">
        <v>0</v>
      </c>
      <c r="Q55" s="205">
        <v>0</v>
      </c>
      <c r="R55" s="206">
        <v>0</v>
      </c>
      <c r="S55" s="207">
        <v>35</v>
      </c>
      <c r="T55" s="205">
        <v>0</v>
      </c>
      <c r="U55" s="206">
        <v>35</v>
      </c>
    </row>
    <row r="56" spans="1:21" ht="17.649999999999999" customHeight="1" thickBot="1" x14ac:dyDescent="0.25">
      <c r="B56" s="3610" t="s">
        <v>8</v>
      </c>
      <c r="C56" s="3610"/>
      <c r="D56" s="154">
        <f>SUM(D34:D55)</f>
        <v>314</v>
      </c>
      <c r="E56" s="154">
        <f t="shared" ref="E56:U56" si="2">SUM(E34:E55)</f>
        <v>10</v>
      </c>
      <c r="F56" s="209">
        <f t="shared" si="2"/>
        <v>324</v>
      </c>
      <c r="G56" s="151">
        <f t="shared" si="2"/>
        <v>272</v>
      </c>
      <c r="H56" s="154">
        <f t="shared" si="2"/>
        <v>12</v>
      </c>
      <c r="I56" s="208">
        <f t="shared" si="2"/>
        <v>284</v>
      </c>
      <c r="J56" s="151">
        <f t="shared" si="2"/>
        <v>273</v>
      </c>
      <c r="K56" s="154">
        <f t="shared" si="2"/>
        <v>47</v>
      </c>
      <c r="L56" s="209">
        <f t="shared" si="2"/>
        <v>320</v>
      </c>
      <c r="M56" s="151">
        <f t="shared" si="2"/>
        <v>189</v>
      </c>
      <c r="N56" s="154">
        <f t="shared" si="2"/>
        <v>16</v>
      </c>
      <c r="O56" s="209">
        <f t="shared" si="2"/>
        <v>205</v>
      </c>
      <c r="P56" s="214">
        <f t="shared" si="2"/>
        <v>14</v>
      </c>
      <c r="Q56" s="238">
        <f t="shared" si="2"/>
        <v>0</v>
      </c>
      <c r="R56" s="210">
        <f t="shared" si="2"/>
        <v>14</v>
      </c>
      <c r="S56" s="151">
        <f>SUM(S34:S55)</f>
        <v>1062</v>
      </c>
      <c r="T56" s="154">
        <f t="shared" si="2"/>
        <v>85</v>
      </c>
      <c r="U56" s="209">
        <f t="shared" si="2"/>
        <v>1147</v>
      </c>
    </row>
    <row r="57" spans="1:21" ht="16.350000000000001" customHeight="1" thickBot="1" x14ac:dyDescent="0.25">
      <c r="B57" s="3599" t="s">
        <v>25</v>
      </c>
      <c r="C57" s="3599"/>
      <c r="D57" s="215"/>
      <c r="E57" s="216"/>
      <c r="F57" s="217"/>
      <c r="G57" s="216"/>
      <c r="H57" s="216"/>
      <c r="I57" s="218"/>
      <c r="J57" s="216"/>
      <c r="K57" s="216"/>
      <c r="L57" s="217"/>
      <c r="M57" s="216"/>
      <c r="N57" s="216"/>
      <c r="O57" s="217"/>
      <c r="P57" s="219"/>
      <c r="Q57" s="219"/>
      <c r="R57" s="220"/>
      <c r="S57" s="216"/>
      <c r="T57" s="216"/>
      <c r="U57" s="217"/>
    </row>
    <row r="58" spans="1:21" ht="18.75" x14ac:dyDescent="0.2">
      <c r="B58" s="221" t="s">
        <v>184</v>
      </c>
      <c r="C58" s="194" t="s">
        <v>185</v>
      </c>
      <c r="D58" s="222">
        <v>2</v>
      </c>
      <c r="E58" s="223">
        <v>0</v>
      </c>
      <c r="F58" s="224">
        <v>2</v>
      </c>
      <c r="G58" s="225">
        <v>1</v>
      </c>
      <c r="H58" s="223">
        <v>0</v>
      </c>
      <c r="I58" s="224">
        <v>1</v>
      </c>
      <c r="J58" s="225">
        <v>0</v>
      </c>
      <c r="K58" s="223">
        <v>1</v>
      </c>
      <c r="L58" s="224">
        <v>1</v>
      </c>
      <c r="M58" s="225">
        <v>1</v>
      </c>
      <c r="N58" s="223">
        <v>0</v>
      </c>
      <c r="O58" s="224">
        <v>1</v>
      </c>
      <c r="P58" s="225">
        <v>0</v>
      </c>
      <c r="Q58" s="223">
        <v>0</v>
      </c>
      <c r="R58" s="224">
        <v>0</v>
      </c>
      <c r="S58" s="225">
        <v>4</v>
      </c>
      <c r="T58" s="223">
        <v>1</v>
      </c>
      <c r="U58" s="224">
        <v>5</v>
      </c>
    </row>
    <row r="59" spans="1:21" ht="18.75" outlineLevel="1" x14ac:dyDescent="0.2">
      <c r="B59" s="199" t="s">
        <v>186</v>
      </c>
      <c r="C59" s="86" t="s">
        <v>187</v>
      </c>
      <c r="D59" s="200">
        <v>0</v>
      </c>
      <c r="E59" s="103">
        <v>0</v>
      </c>
      <c r="F59" s="201">
        <v>0</v>
      </c>
      <c r="G59" s="104">
        <v>0</v>
      </c>
      <c r="H59" s="103">
        <v>0</v>
      </c>
      <c r="I59" s="201">
        <v>0</v>
      </c>
      <c r="J59" s="104">
        <v>0</v>
      </c>
      <c r="K59" s="103">
        <v>0</v>
      </c>
      <c r="L59" s="201">
        <v>0</v>
      </c>
      <c r="M59" s="104">
        <v>1</v>
      </c>
      <c r="N59" s="103">
        <v>0</v>
      </c>
      <c r="O59" s="201">
        <v>1</v>
      </c>
      <c r="P59" s="104">
        <v>0</v>
      </c>
      <c r="Q59" s="103">
        <v>0</v>
      </c>
      <c r="R59" s="201">
        <v>0</v>
      </c>
      <c r="S59" s="104">
        <v>1</v>
      </c>
      <c r="T59" s="103">
        <v>0</v>
      </c>
      <c r="U59" s="201">
        <v>1</v>
      </c>
    </row>
    <row r="60" spans="1:21" ht="18.75" outlineLevel="1" x14ac:dyDescent="0.2">
      <c r="B60" s="199" t="s">
        <v>188</v>
      </c>
      <c r="C60" s="86" t="s">
        <v>189</v>
      </c>
      <c r="D60" s="200">
        <v>0</v>
      </c>
      <c r="E60" s="103">
        <v>0</v>
      </c>
      <c r="F60" s="201">
        <v>0</v>
      </c>
      <c r="G60" s="104">
        <v>2</v>
      </c>
      <c r="H60" s="103">
        <v>0</v>
      </c>
      <c r="I60" s="201">
        <v>2</v>
      </c>
      <c r="J60" s="104">
        <v>2</v>
      </c>
      <c r="K60" s="103">
        <v>2</v>
      </c>
      <c r="L60" s="201">
        <v>4</v>
      </c>
      <c r="M60" s="104">
        <v>2</v>
      </c>
      <c r="N60" s="103">
        <v>0</v>
      </c>
      <c r="O60" s="201">
        <v>2</v>
      </c>
      <c r="P60" s="104">
        <v>0</v>
      </c>
      <c r="Q60" s="103">
        <v>0</v>
      </c>
      <c r="R60" s="201">
        <v>0</v>
      </c>
      <c r="S60" s="104">
        <v>6</v>
      </c>
      <c r="T60" s="103">
        <v>2</v>
      </c>
      <c r="U60" s="201">
        <v>8</v>
      </c>
    </row>
    <row r="61" spans="1:21" ht="18.75" outlineLevel="1" x14ac:dyDescent="0.2">
      <c r="B61" s="199" t="s">
        <v>190</v>
      </c>
      <c r="C61" s="86" t="s">
        <v>191</v>
      </c>
      <c r="D61" s="200">
        <v>1</v>
      </c>
      <c r="E61" s="103">
        <v>0</v>
      </c>
      <c r="F61" s="201">
        <v>1</v>
      </c>
      <c r="G61" s="104">
        <v>0</v>
      </c>
      <c r="H61" s="103">
        <v>0</v>
      </c>
      <c r="I61" s="201">
        <v>0</v>
      </c>
      <c r="J61" s="104">
        <v>2</v>
      </c>
      <c r="K61" s="103">
        <v>4</v>
      </c>
      <c r="L61" s="201">
        <v>6</v>
      </c>
      <c r="M61" s="104">
        <v>0</v>
      </c>
      <c r="N61" s="103">
        <v>0</v>
      </c>
      <c r="O61" s="201">
        <v>0</v>
      </c>
      <c r="P61" s="104">
        <v>0</v>
      </c>
      <c r="Q61" s="103">
        <v>0</v>
      </c>
      <c r="R61" s="201">
        <v>0</v>
      </c>
      <c r="S61" s="104">
        <v>3</v>
      </c>
      <c r="T61" s="103">
        <v>4</v>
      </c>
      <c r="U61" s="201">
        <v>7</v>
      </c>
    </row>
    <row r="62" spans="1:21" ht="18.75" outlineLevel="1" x14ac:dyDescent="0.2">
      <c r="B62" s="199" t="s">
        <v>192</v>
      </c>
      <c r="C62" s="86" t="s">
        <v>193</v>
      </c>
      <c r="D62" s="200">
        <v>0</v>
      </c>
      <c r="E62" s="103">
        <v>1</v>
      </c>
      <c r="F62" s="201">
        <v>1</v>
      </c>
      <c r="G62" s="104">
        <v>0</v>
      </c>
      <c r="H62" s="103">
        <v>0</v>
      </c>
      <c r="I62" s="201">
        <v>0</v>
      </c>
      <c r="J62" s="104">
        <v>0</v>
      </c>
      <c r="K62" s="103">
        <v>0</v>
      </c>
      <c r="L62" s="201">
        <v>0</v>
      </c>
      <c r="M62" s="104">
        <v>1</v>
      </c>
      <c r="N62" s="103">
        <v>0</v>
      </c>
      <c r="O62" s="201">
        <v>1</v>
      </c>
      <c r="P62" s="104">
        <v>0</v>
      </c>
      <c r="Q62" s="103">
        <v>0</v>
      </c>
      <c r="R62" s="201">
        <v>0</v>
      </c>
      <c r="S62" s="104">
        <v>1</v>
      </c>
      <c r="T62" s="103">
        <v>1</v>
      </c>
      <c r="U62" s="201">
        <v>2</v>
      </c>
    </row>
    <row r="63" spans="1:21" ht="18.75" outlineLevel="1" x14ac:dyDescent="0.2">
      <c r="B63" s="199" t="s">
        <v>194</v>
      </c>
      <c r="C63" s="86" t="s">
        <v>195</v>
      </c>
      <c r="D63" s="200">
        <v>1</v>
      </c>
      <c r="E63" s="103">
        <v>0</v>
      </c>
      <c r="F63" s="201">
        <v>1</v>
      </c>
      <c r="G63" s="104">
        <v>0</v>
      </c>
      <c r="H63" s="103">
        <v>0</v>
      </c>
      <c r="I63" s="201">
        <v>0</v>
      </c>
      <c r="J63" s="104">
        <v>2</v>
      </c>
      <c r="K63" s="103">
        <v>0</v>
      </c>
      <c r="L63" s="201">
        <v>2</v>
      </c>
      <c r="M63" s="104">
        <v>0</v>
      </c>
      <c r="N63" s="103">
        <v>0</v>
      </c>
      <c r="O63" s="201">
        <v>0</v>
      </c>
      <c r="P63" s="104">
        <v>0</v>
      </c>
      <c r="Q63" s="103">
        <v>0</v>
      </c>
      <c r="R63" s="201">
        <v>0</v>
      </c>
      <c r="S63" s="104">
        <v>3</v>
      </c>
      <c r="T63" s="103">
        <v>0</v>
      </c>
      <c r="U63" s="201">
        <v>3</v>
      </c>
    </row>
    <row r="64" spans="1:21" ht="37.5" outlineLevel="1" x14ac:dyDescent="0.2">
      <c r="B64" s="199" t="s">
        <v>198</v>
      </c>
      <c r="C64" s="86" t="s">
        <v>199</v>
      </c>
      <c r="D64" s="200">
        <v>0</v>
      </c>
      <c r="E64" s="103">
        <v>0</v>
      </c>
      <c r="F64" s="201">
        <v>0</v>
      </c>
      <c r="G64" s="104">
        <v>0</v>
      </c>
      <c r="H64" s="103">
        <v>0</v>
      </c>
      <c r="I64" s="201">
        <v>0</v>
      </c>
      <c r="J64" s="104">
        <v>0</v>
      </c>
      <c r="K64" s="103">
        <v>2</v>
      </c>
      <c r="L64" s="201">
        <v>2</v>
      </c>
      <c r="M64" s="104">
        <v>0</v>
      </c>
      <c r="N64" s="103">
        <v>0</v>
      </c>
      <c r="O64" s="201">
        <v>0</v>
      </c>
      <c r="P64" s="104">
        <v>0</v>
      </c>
      <c r="Q64" s="103">
        <v>0</v>
      </c>
      <c r="R64" s="201">
        <v>0</v>
      </c>
      <c r="S64" s="104">
        <v>0</v>
      </c>
      <c r="T64" s="103">
        <v>2</v>
      </c>
      <c r="U64" s="201">
        <v>2</v>
      </c>
    </row>
    <row r="65" spans="2:22" ht="18.75" outlineLevel="1" x14ac:dyDescent="0.2">
      <c r="B65" s="199" t="s">
        <v>200</v>
      </c>
      <c r="C65" s="86" t="s">
        <v>201</v>
      </c>
      <c r="D65" s="200">
        <v>1</v>
      </c>
      <c r="E65" s="103">
        <v>1</v>
      </c>
      <c r="F65" s="201">
        <v>2</v>
      </c>
      <c r="G65" s="104">
        <v>2</v>
      </c>
      <c r="H65" s="103">
        <v>1</v>
      </c>
      <c r="I65" s="201">
        <v>3</v>
      </c>
      <c r="J65" s="104">
        <v>3</v>
      </c>
      <c r="K65" s="103">
        <v>0</v>
      </c>
      <c r="L65" s="201">
        <v>3</v>
      </c>
      <c r="M65" s="104">
        <v>6</v>
      </c>
      <c r="N65" s="103">
        <v>0</v>
      </c>
      <c r="O65" s="201">
        <v>6</v>
      </c>
      <c r="P65" s="104">
        <v>0</v>
      </c>
      <c r="Q65" s="103">
        <v>0</v>
      </c>
      <c r="R65" s="201">
        <v>0</v>
      </c>
      <c r="S65" s="104">
        <v>12</v>
      </c>
      <c r="T65" s="103">
        <v>2</v>
      </c>
      <c r="U65" s="201">
        <v>14</v>
      </c>
    </row>
    <row r="66" spans="2:22" ht="18.75" outlineLevel="1" x14ac:dyDescent="0.2">
      <c r="B66" s="199" t="s">
        <v>202</v>
      </c>
      <c r="C66" s="86" t="s">
        <v>203</v>
      </c>
      <c r="D66" s="200">
        <v>0</v>
      </c>
      <c r="E66" s="103">
        <v>0</v>
      </c>
      <c r="F66" s="201">
        <v>0</v>
      </c>
      <c r="G66" s="104">
        <v>0</v>
      </c>
      <c r="H66" s="103">
        <v>0</v>
      </c>
      <c r="I66" s="201">
        <v>0</v>
      </c>
      <c r="J66" s="104">
        <v>1</v>
      </c>
      <c r="K66" s="103">
        <v>0</v>
      </c>
      <c r="L66" s="201">
        <v>1</v>
      </c>
      <c r="M66" s="104">
        <v>0</v>
      </c>
      <c r="N66" s="103">
        <v>0</v>
      </c>
      <c r="O66" s="201">
        <v>0</v>
      </c>
      <c r="P66" s="104">
        <v>0</v>
      </c>
      <c r="Q66" s="103">
        <v>0</v>
      </c>
      <c r="R66" s="201">
        <v>0</v>
      </c>
      <c r="S66" s="104">
        <v>1</v>
      </c>
      <c r="T66" s="103">
        <v>0</v>
      </c>
      <c r="U66" s="201">
        <v>1</v>
      </c>
    </row>
    <row r="67" spans="2:22" ht="56.25" outlineLevel="1" x14ac:dyDescent="0.2">
      <c r="B67" s="199" t="s">
        <v>206</v>
      </c>
      <c r="C67" s="86" t="s">
        <v>207</v>
      </c>
      <c r="D67" s="200">
        <v>0</v>
      </c>
      <c r="E67" s="103">
        <v>0</v>
      </c>
      <c r="F67" s="201">
        <v>0</v>
      </c>
      <c r="G67" s="104">
        <v>0</v>
      </c>
      <c r="H67" s="103">
        <v>0</v>
      </c>
      <c r="I67" s="201">
        <v>0</v>
      </c>
      <c r="J67" s="104">
        <v>0</v>
      </c>
      <c r="K67" s="103">
        <v>0</v>
      </c>
      <c r="L67" s="201">
        <v>0</v>
      </c>
      <c r="M67" s="104">
        <v>0</v>
      </c>
      <c r="N67" s="103">
        <v>2</v>
      </c>
      <c r="O67" s="201">
        <v>2</v>
      </c>
      <c r="P67" s="104">
        <v>0</v>
      </c>
      <c r="Q67" s="103">
        <v>0</v>
      </c>
      <c r="R67" s="201">
        <v>0</v>
      </c>
      <c r="S67" s="104">
        <v>0</v>
      </c>
      <c r="T67" s="103">
        <v>2</v>
      </c>
      <c r="U67" s="201">
        <v>2</v>
      </c>
    </row>
    <row r="68" spans="2:22" ht="18.75" outlineLevel="1" x14ac:dyDescent="0.2">
      <c r="B68" s="199" t="s">
        <v>208</v>
      </c>
      <c r="C68" s="86" t="s">
        <v>209</v>
      </c>
      <c r="D68" s="200">
        <v>0</v>
      </c>
      <c r="E68" s="103">
        <v>0</v>
      </c>
      <c r="F68" s="201">
        <v>0</v>
      </c>
      <c r="G68" s="104">
        <v>0</v>
      </c>
      <c r="H68" s="103">
        <v>0</v>
      </c>
      <c r="I68" s="201">
        <v>0</v>
      </c>
      <c r="J68" s="104">
        <v>2</v>
      </c>
      <c r="K68" s="103">
        <v>0</v>
      </c>
      <c r="L68" s="201">
        <v>2</v>
      </c>
      <c r="M68" s="104">
        <v>1</v>
      </c>
      <c r="N68" s="103">
        <v>0</v>
      </c>
      <c r="O68" s="201">
        <v>1</v>
      </c>
      <c r="P68" s="104">
        <v>0</v>
      </c>
      <c r="Q68" s="103">
        <v>0</v>
      </c>
      <c r="R68" s="201">
        <v>0</v>
      </c>
      <c r="S68" s="104">
        <v>3</v>
      </c>
      <c r="T68" s="103">
        <v>0</v>
      </c>
      <c r="U68" s="201">
        <v>3</v>
      </c>
    </row>
    <row r="69" spans="2:22" ht="18.75" outlineLevel="1" x14ac:dyDescent="0.2">
      <c r="B69" s="199" t="s">
        <v>210</v>
      </c>
      <c r="C69" s="86" t="s">
        <v>211</v>
      </c>
      <c r="D69" s="200">
        <v>0</v>
      </c>
      <c r="E69" s="103">
        <v>2</v>
      </c>
      <c r="F69" s="201">
        <v>2</v>
      </c>
      <c r="G69" s="104">
        <v>0</v>
      </c>
      <c r="H69" s="103">
        <v>0</v>
      </c>
      <c r="I69" s="201">
        <v>0</v>
      </c>
      <c r="J69" s="104">
        <v>0</v>
      </c>
      <c r="K69" s="103">
        <v>0</v>
      </c>
      <c r="L69" s="201">
        <v>0</v>
      </c>
      <c r="M69" s="104">
        <v>1</v>
      </c>
      <c r="N69" s="103">
        <v>0</v>
      </c>
      <c r="O69" s="201">
        <v>1</v>
      </c>
      <c r="P69" s="104">
        <v>0</v>
      </c>
      <c r="Q69" s="103">
        <v>0</v>
      </c>
      <c r="R69" s="201">
        <v>0</v>
      </c>
      <c r="S69" s="104">
        <v>1</v>
      </c>
      <c r="T69" s="103">
        <v>2</v>
      </c>
      <c r="U69" s="201">
        <v>3</v>
      </c>
    </row>
    <row r="70" spans="2:22" ht="18.75" outlineLevel="1" x14ac:dyDescent="0.2">
      <c r="B70" s="199" t="s">
        <v>212</v>
      </c>
      <c r="C70" s="86" t="s">
        <v>213</v>
      </c>
      <c r="D70" s="200">
        <v>0</v>
      </c>
      <c r="E70" s="103">
        <v>0</v>
      </c>
      <c r="F70" s="201">
        <v>0</v>
      </c>
      <c r="G70" s="104">
        <v>0</v>
      </c>
      <c r="H70" s="103">
        <v>0</v>
      </c>
      <c r="I70" s="201">
        <v>0</v>
      </c>
      <c r="J70" s="104">
        <v>0</v>
      </c>
      <c r="K70" s="103">
        <v>0</v>
      </c>
      <c r="L70" s="201">
        <v>0</v>
      </c>
      <c r="M70" s="104">
        <v>2</v>
      </c>
      <c r="N70" s="103">
        <v>3</v>
      </c>
      <c r="O70" s="201">
        <v>5</v>
      </c>
      <c r="P70" s="104">
        <v>0</v>
      </c>
      <c r="Q70" s="103">
        <v>0</v>
      </c>
      <c r="R70" s="201">
        <v>0</v>
      </c>
      <c r="S70" s="104">
        <v>2</v>
      </c>
      <c r="T70" s="103">
        <v>3</v>
      </c>
      <c r="U70" s="201">
        <v>5</v>
      </c>
    </row>
    <row r="71" spans="2:22" ht="18.75" outlineLevel="1" x14ac:dyDescent="0.2">
      <c r="B71" s="199" t="s">
        <v>214</v>
      </c>
      <c r="C71" s="86" t="s">
        <v>215</v>
      </c>
      <c r="D71" s="200">
        <v>0</v>
      </c>
      <c r="E71" s="103">
        <v>0</v>
      </c>
      <c r="F71" s="201">
        <v>0</v>
      </c>
      <c r="G71" s="104">
        <v>0</v>
      </c>
      <c r="H71" s="103">
        <v>0</v>
      </c>
      <c r="I71" s="201">
        <v>0</v>
      </c>
      <c r="J71" s="104">
        <v>0</v>
      </c>
      <c r="K71" s="103">
        <v>0</v>
      </c>
      <c r="L71" s="201">
        <v>0</v>
      </c>
      <c r="M71" s="104">
        <v>1</v>
      </c>
      <c r="N71" s="103">
        <v>0</v>
      </c>
      <c r="O71" s="201">
        <v>1</v>
      </c>
      <c r="P71" s="104">
        <v>0</v>
      </c>
      <c r="Q71" s="103">
        <v>0</v>
      </c>
      <c r="R71" s="201">
        <v>0</v>
      </c>
      <c r="S71" s="104">
        <v>1</v>
      </c>
      <c r="T71" s="103">
        <v>0</v>
      </c>
      <c r="U71" s="201">
        <v>1</v>
      </c>
    </row>
    <row r="72" spans="2:22" ht="18.75" outlineLevel="1" x14ac:dyDescent="0.2">
      <c r="B72" s="199" t="s">
        <v>218</v>
      </c>
      <c r="C72" s="86" t="s">
        <v>219</v>
      </c>
      <c r="D72" s="200">
        <v>0</v>
      </c>
      <c r="E72" s="103">
        <v>0</v>
      </c>
      <c r="F72" s="201">
        <v>0</v>
      </c>
      <c r="G72" s="104">
        <v>0</v>
      </c>
      <c r="H72" s="103">
        <v>0</v>
      </c>
      <c r="I72" s="201">
        <v>0</v>
      </c>
      <c r="J72" s="104">
        <v>0</v>
      </c>
      <c r="K72" s="103">
        <v>0</v>
      </c>
      <c r="L72" s="201">
        <v>0</v>
      </c>
      <c r="M72" s="104">
        <v>0</v>
      </c>
      <c r="N72" s="103">
        <v>2</v>
      </c>
      <c r="O72" s="201">
        <v>2</v>
      </c>
      <c r="P72" s="104">
        <v>0</v>
      </c>
      <c r="Q72" s="103">
        <v>0</v>
      </c>
      <c r="R72" s="201">
        <v>0</v>
      </c>
      <c r="S72" s="104">
        <v>0</v>
      </c>
      <c r="T72" s="103">
        <v>2</v>
      </c>
      <c r="U72" s="201">
        <v>2</v>
      </c>
    </row>
    <row r="73" spans="2:22" ht="19.5" outlineLevel="1" thickBot="1" x14ac:dyDescent="0.25">
      <c r="B73" s="202" t="s">
        <v>222</v>
      </c>
      <c r="C73" s="203" t="s">
        <v>223</v>
      </c>
      <c r="D73" s="204">
        <v>1</v>
      </c>
      <c r="E73" s="205">
        <v>0</v>
      </c>
      <c r="F73" s="206">
        <v>1</v>
      </c>
      <c r="G73" s="207">
        <v>1</v>
      </c>
      <c r="H73" s="205">
        <v>0</v>
      </c>
      <c r="I73" s="206">
        <v>1</v>
      </c>
      <c r="J73" s="207">
        <v>0</v>
      </c>
      <c r="K73" s="205">
        <v>0</v>
      </c>
      <c r="L73" s="206">
        <v>0</v>
      </c>
      <c r="M73" s="207">
        <v>1</v>
      </c>
      <c r="N73" s="205">
        <v>0</v>
      </c>
      <c r="O73" s="206">
        <v>1</v>
      </c>
      <c r="P73" s="207">
        <v>0</v>
      </c>
      <c r="Q73" s="205">
        <v>0</v>
      </c>
      <c r="R73" s="206">
        <v>0</v>
      </c>
      <c r="S73" s="207">
        <v>3</v>
      </c>
      <c r="T73" s="205">
        <v>0</v>
      </c>
      <c r="U73" s="206">
        <v>3</v>
      </c>
    </row>
    <row r="74" spans="2:22" ht="24.95" customHeight="1" thickBot="1" x14ac:dyDescent="0.25">
      <c r="B74" s="3611" t="s">
        <v>13</v>
      </c>
      <c r="C74" s="3612"/>
      <c r="D74" s="240">
        <f t="shared" ref="D74:O74" si="3">SUM(D58:D73)</f>
        <v>6</v>
      </c>
      <c r="E74" s="149">
        <f t="shared" si="3"/>
        <v>4</v>
      </c>
      <c r="F74" s="241">
        <f t="shared" si="3"/>
        <v>10</v>
      </c>
      <c r="G74" s="240">
        <f t="shared" si="3"/>
        <v>6</v>
      </c>
      <c r="H74" s="149">
        <f t="shared" si="3"/>
        <v>1</v>
      </c>
      <c r="I74" s="241">
        <f t="shared" si="3"/>
        <v>7</v>
      </c>
      <c r="J74" s="240">
        <f t="shared" si="3"/>
        <v>12</v>
      </c>
      <c r="K74" s="149">
        <f t="shared" si="3"/>
        <v>9</v>
      </c>
      <c r="L74" s="241">
        <f t="shared" si="3"/>
        <v>21</v>
      </c>
      <c r="M74" s="240">
        <f t="shared" si="3"/>
        <v>17</v>
      </c>
      <c r="N74" s="149">
        <f t="shared" si="3"/>
        <v>7</v>
      </c>
      <c r="O74" s="241">
        <f t="shared" si="3"/>
        <v>24</v>
      </c>
      <c r="P74" s="242">
        <v>0</v>
      </c>
      <c r="Q74" s="243">
        <f>SUM(Q34:Q55)</f>
        <v>0</v>
      </c>
      <c r="R74" s="244">
        <v>0</v>
      </c>
      <c r="S74" s="240">
        <f>SUM(S58:S73)</f>
        <v>41</v>
      </c>
      <c r="T74" s="149">
        <f>SUM(T58:T73)</f>
        <v>21</v>
      </c>
      <c r="U74" s="241">
        <f>SUM(S74:T74)</f>
        <v>62</v>
      </c>
    </row>
    <row r="75" spans="2:22" s="127" customFormat="1" ht="25.5" customHeight="1" thickBot="1" x14ac:dyDescent="0.25">
      <c r="B75" s="3601" t="s">
        <v>10</v>
      </c>
      <c r="C75" s="3601"/>
      <c r="D75" s="136">
        <f t="shared" ref="D75:U75" si="4">SUM(D34:D55)</f>
        <v>314</v>
      </c>
      <c r="E75" s="134">
        <f t="shared" si="4"/>
        <v>10</v>
      </c>
      <c r="F75" s="135">
        <f t="shared" si="4"/>
        <v>324</v>
      </c>
      <c r="G75" s="136">
        <f t="shared" si="4"/>
        <v>272</v>
      </c>
      <c r="H75" s="134">
        <f t="shared" si="4"/>
        <v>12</v>
      </c>
      <c r="I75" s="134">
        <f t="shared" si="4"/>
        <v>284</v>
      </c>
      <c r="J75" s="134">
        <f t="shared" si="4"/>
        <v>273</v>
      </c>
      <c r="K75" s="134">
        <f t="shared" si="4"/>
        <v>47</v>
      </c>
      <c r="L75" s="134">
        <f t="shared" si="4"/>
        <v>320</v>
      </c>
      <c r="M75" s="134">
        <f t="shared" si="4"/>
        <v>189</v>
      </c>
      <c r="N75" s="134">
        <f t="shared" si="4"/>
        <v>16</v>
      </c>
      <c r="O75" s="135">
        <f t="shared" si="4"/>
        <v>205</v>
      </c>
      <c r="P75" s="135">
        <f t="shared" si="4"/>
        <v>14</v>
      </c>
      <c r="Q75" s="135">
        <f t="shared" si="4"/>
        <v>0</v>
      </c>
      <c r="R75" s="135">
        <f t="shared" si="4"/>
        <v>14</v>
      </c>
      <c r="S75" s="134">
        <f t="shared" si="4"/>
        <v>1062</v>
      </c>
      <c r="T75" s="134">
        <f t="shared" si="4"/>
        <v>85</v>
      </c>
      <c r="U75" s="135">
        <f t="shared" si="4"/>
        <v>1147</v>
      </c>
    </row>
    <row r="76" spans="2:22" ht="38.450000000000003" customHeight="1" thickBot="1" x14ac:dyDescent="0.25">
      <c r="B76" s="3600" t="s">
        <v>17</v>
      </c>
      <c r="C76" s="3600"/>
      <c r="D76" s="187">
        <f>D74</f>
        <v>6</v>
      </c>
      <c r="E76" s="182">
        <f t="shared" ref="E76:U76" si="5">E74</f>
        <v>4</v>
      </c>
      <c r="F76" s="239">
        <f t="shared" si="5"/>
        <v>10</v>
      </c>
      <c r="G76" s="187">
        <f t="shared" si="5"/>
        <v>6</v>
      </c>
      <c r="H76" s="182">
        <f t="shared" si="5"/>
        <v>1</v>
      </c>
      <c r="I76" s="239">
        <f t="shared" si="5"/>
        <v>7</v>
      </c>
      <c r="J76" s="182">
        <f t="shared" si="5"/>
        <v>12</v>
      </c>
      <c r="K76" s="182">
        <f t="shared" si="5"/>
        <v>9</v>
      </c>
      <c r="L76" s="239">
        <f t="shared" si="5"/>
        <v>21</v>
      </c>
      <c r="M76" s="182">
        <f t="shared" si="5"/>
        <v>17</v>
      </c>
      <c r="N76" s="182">
        <f t="shared" si="5"/>
        <v>7</v>
      </c>
      <c r="O76" s="135">
        <f t="shared" si="5"/>
        <v>24</v>
      </c>
      <c r="P76" s="188">
        <v>0</v>
      </c>
      <c r="Q76" s="189">
        <f>Q74+Q75</f>
        <v>0</v>
      </c>
      <c r="R76" s="190">
        <v>0</v>
      </c>
      <c r="S76" s="239">
        <f t="shared" si="5"/>
        <v>41</v>
      </c>
      <c r="T76" s="239">
        <f t="shared" si="5"/>
        <v>21</v>
      </c>
      <c r="U76" s="239">
        <f t="shared" si="5"/>
        <v>62</v>
      </c>
    </row>
    <row r="77" spans="2:22" ht="20.45" customHeight="1" thickBot="1" x14ac:dyDescent="0.25">
      <c r="B77" s="3598" t="s">
        <v>18</v>
      </c>
      <c r="C77" s="3598"/>
      <c r="D77" s="187">
        <f>D75+D76</f>
        <v>320</v>
      </c>
      <c r="E77" s="182">
        <f t="shared" ref="E77:S77" si="6">E75+E76</f>
        <v>14</v>
      </c>
      <c r="F77" s="239">
        <f t="shared" si="6"/>
        <v>334</v>
      </c>
      <c r="G77" s="187">
        <f t="shared" si="6"/>
        <v>278</v>
      </c>
      <c r="H77" s="182">
        <f t="shared" si="6"/>
        <v>13</v>
      </c>
      <c r="I77" s="239">
        <f t="shared" si="6"/>
        <v>291</v>
      </c>
      <c r="J77" s="182">
        <f t="shared" si="6"/>
        <v>285</v>
      </c>
      <c r="K77" s="182">
        <f t="shared" si="6"/>
        <v>56</v>
      </c>
      <c r="L77" s="239">
        <f t="shared" si="6"/>
        <v>341</v>
      </c>
      <c r="M77" s="182">
        <f t="shared" si="6"/>
        <v>206</v>
      </c>
      <c r="N77" s="182">
        <f t="shared" si="6"/>
        <v>23</v>
      </c>
      <c r="O77" s="239">
        <f t="shared" si="6"/>
        <v>229</v>
      </c>
      <c r="P77" s="239">
        <f t="shared" si="6"/>
        <v>14</v>
      </c>
      <c r="Q77" s="239">
        <f t="shared" si="6"/>
        <v>0</v>
      </c>
      <c r="R77" s="239">
        <f t="shared" si="6"/>
        <v>14</v>
      </c>
      <c r="S77" s="239">
        <f t="shared" si="6"/>
        <v>1103</v>
      </c>
      <c r="T77" s="182">
        <f>SUM(T75:T76)</f>
        <v>106</v>
      </c>
      <c r="U77" s="239">
        <f>SUM(S77:T77)</f>
        <v>1209</v>
      </c>
    </row>
    <row r="78" spans="2:22" s="127" customFormat="1" ht="18.75" x14ac:dyDescent="0.2">
      <c r="F78" s="226"/>
      <c r="I78" s="226"/>
      <c r="L78" s="226"/>
      <c r="O78" s="226"/>
      <c r="P78" s="226"/>
      <c r="Q78" s="226"/>
      <c r="R78" s="226"/>
      <c r="U78" s="226"/>
    </row>
    <row r="79" spans="2:22" ht="23.45" customHeight="1" x14ac:dyDescent="0.2">
      <c r="B79" s="3597" t="str">
        <f>[1]СПО!B42</f>
        <v>Начальник УМО___________________И.И. Линник</v>
      </c>
      <c r="C79" s="3597"/>
      <c r="D79" s="3597"/>
      <c r="E79" s="3597"/>
      <c r="F79" s="3597"/>
      <c r="G79" s="3597"/>
      <c r="H79" s="3597"/>
      <c r="I79" s="3597"/>
      <c r="J79" s="3597"/>
      <c r="K79" s="3597"/>
      <c r="L79" s="3597"/>
      <c r="M79" s="3597"/>
      <c r="N79" s="3597"/>
      <c r="O79" s="3597"/>
      <c r="P79" s="3597"/>
      <c r="Q79" s="3597"/>
      <c r="R79" s="3597"/>
      <c r="S79" s="3597"/>
      <c r="T79" s="3597"/>
      <c r="U79" s="106"/>
      <c r="V79" s="105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4"/>
  <sheetViews>
    <sheetView view="pageBreakPreview" topLeftCell="B43" zoomScale="60" zoomScaleNormal="60" workbookViewId="0">
      <selection activeCell="H9" sqref="H9"/>
    </sheetView>
  </sheetViews>
  <sheetFormatPr defaultRowHeight="18.75" outlineLevelRow="1" x14ac:dyDescent="0.2"/>
  <cols>
    <col min="1" max="1" width="4.42578125" style="127" customWidth="1"/>
    <col min="2" max="2" width="13.7109375" style="126" customWidth="1"/>
    <col min="3" max="3" width="55.28515625" style="126" customWidth="1"/>
    <col min="4" max="4" width="13.28515625" style="126" customWidth="1"/>
    <col min="5" max="5" width="11.140625" style="126" customWidth="1"/>
    <col min="6" max="6" width="11.28515625" style="128" customWidth="1"/>
    <col min="7" max="7" width="13.7109375" style="126" customWidth="1"/>
    <col min="8" max="8" width="11.85546875" style="126" customWidth="1"/>
    <col min="9" max="9" width="10.5703125" style="128" customWidth="1"/>
    <col min="10" max="10" width="14.140625" style="126" customWidth="1"/>
    <col min="11" max="11" width="10.85546875" style="126" customWidth="1"/>
    <col min="12" max="12" width="10.85546875" style="128" customWidth="1"/>
    <col min="13" max="13" width="14.28515625" style="126" customWidth="1"/>
    <col min="14" max="14" width="13.140625" style="126" customWidth="1"/>
    <col min="15" max="15" width="11.140625" style="128" customWidth="1"/>
    <col min="16" max="16" width="14.140625" style="115" customWidth="1"/>
    <col min="17" max="17" width="12.85546875" style="115" customWidth="1"/>
    <col min="18" max="18" width="12.140625" style="115" customWidth="1"/>
    <col min="19" max="19" width="13.42578125" style="126" customWidth="1"/>
    <col min="20" max="20" width="12" style="126" customWidth="1"/>
    <col min="21" max="21" width="12.28515625" style="128" customWidth="1"/>
    <col min="22" max="22" width="15.42578125" style="126" customWidth="1"/>
    <col min="23" max="256" width="9.140625" style="126"/>
    <col min="257" max="257" width="4.42578125" style="126" customWidth="1"/>
    <col min="258" max="258" width="13.7109375" style="126" customWidth="1"/>
    <col min="259" max="259" width="53" style="126" customWidth="1"/>
    <col min="260" max="260" width="10.140625" style="126" customWidth="1"/>
    <col min="261" max="261" width="11.140625" style="126" customWidth="1"/>
    <col min="262" max="262" width="11.28515625" style="126" customWidth="1"/>
    <col min="263" max="263" width="9.42578125" style="126" customWidth="1"/>
    <col min="264" max="264" width="11.85546875" style="126" customWidth="1"/>
    <col min="265" max="265" width="10.5703125" style="126" customWidth="1"/>
    <col min="266" max="266" width="9.42578125" style="126" customWidth="1"/>
    <col min="267" max="268" width="10.85546875" style="126" customWidth="1"/>
    <col min="269" max="269" width="9.42578125" style="126" customWidth="1"/>
    <col min="270" max="270" width="13.140625" style="126" customWidth="1"/>
    <col min="271" max="271" width="11.140625" style="126" customWidth="1"/>
    <col min="272" max="272" width="9.42578125" style="126" customWidth="1"/>
    <col min="273" max="273" width="12.85546875" style="126" customWidth="1"/>
    <col min="274" max="274" width="12.140625" style="126" customWidth="1"/>
    <col min="275" max="275" width="9.42578125" style="126" customWidth="1"/>
    <col min="276" max="276" width="12" style="126" customWidth="1"/>
    <col min="277" max="277" width="12.28515625" style="126" customWidth="1"/>
    <col min="278" max="278" width="15.42578125" style="126" customWidth="1"/>
    <col min="279" max="512" width="9.140625" style="126"/>
    <col min="513" max="513" width="4.42578125" style="126" customWidth="1"/>
    <col min="514" max="514" width="13.7109375" style="126" customWidth="1"/>
    <col min="515" max="515" width="53" style="126" customWidth="1"/>
    <col min="516" max="516" width="10.140625" style="126" customWidth="1"/>
    <col min="517" max="517" width="11.140625" style="126" customWidth="1"/>
    <col min="518" max="518" width="11.28515625" style="126" customWidth="1"/>
    <col min="519" max="519" width="9.42578125" style="126" customWidth="1"/>
    <col min="520" max="520" width="11.85546875" style="126" customWidth="1"/>
    <col min="521" max="521" width="10.5703125" style="126" customWidth="1"/>
    <col min="522" max="522" width="9.42578125" style="126" customWidth="1"/>
    <col min="523" max="524" width="10.85546875" style="126" customWidth="1"/>
    <col min="525" max="525" width="9.42578125" style="126" customWidth="1"/>
    <col min="526" max="526" width="13.140625" style="126" customWidth="1"/>
    <col min="527" max="527" width="11.140625" style="126" customWidth="1"/>
    <col min="528" max="528" width="9.42578125" style="126" customWidth="1"/>
    <col min="529" max="529" width="12.85546875" style="126" customWidth="1"/>
    <col min="530" max="530" width="12.140625" style="126" customWidth="1"/>
    <col min="531" max="531" width="9.42578125" style="126" customWidth="1"/>
    <col min="532" max="532" width="12" style="126" customWidth="1"/>
    <col min="533" max="533" width="12.28515625" style="126" customWidth="1"/>
    <col min="534" max="534" width="15.42578125" style="126" customWidth="1"/>
    <col min="535" max="768" width="9.140625" style="126"/>
    <col min="769" max="769" width="4.42578125" style="126" customWidth="1"/>
    <col min="770" max="770" width="13.7109375" style="126" customWidth="1"/>
    <col min="771" max="771" width="53" style="126" customWidth="1"/>
    <col min="772" max="772" width="10.140625" style="126" customWidth="1"/>
    <col min="773" max="773" width="11.140625" style="126" customWidth="1"/>
    <col min="774" max="774" width="11.28515625" style="126" customWidth="1"/>
    <col min="775" max="775" width="9.42578125" style="126" customWidth="1"/>
    <col min="776" max="776" width="11.85546875" style="126" customWidth="1"/>
    <col min="777" max="777" width="10.5703125" style="126" customWidth="1"/>
    <col min="778" max="778" width="9.42578125" style="126" customWidth="1"/>
    <col min="779" max="780" width="10.85546875" style="126" customWidth="1"/>
    <col min="781" max="781" width="9.42578125" style="126" customWidth="1"/>
    <col min="782" max="782" width="13.140625" style="126" customWidth="1"/>
    <col min="783" max="783" width="11.140625" style="126" customWidth="1"/>
    <col min="784" max="784" width="9.42578125" style="126" customWidth="1"/>
    <col min="785" max="785" width="12.85546875" style="126" customWidth="1"/>
    <col min="786" max="786" width="12.140625" style="126" customWidth="1"/>
    <col min="787" max="787" width="9.42578125" style="126" customWidth="1"/>
    <col min="788" max="788" width="12" style="126" customWidth="1"/>
    <col min="789" max="789" width="12.28515625" style="126" customWidth="1"/>
    <col min="790" max="790" width="15.42578125" style="126" customWidth="1"/>
    <col min="791" max="1024" width="9.140625" style="126"/>
    <col min="1025" max="1025" width="4.42578125" style="126" customWidth="1"/>
    <col min="1026" max="1026" width="13.7109375" style="126" customWidth="1"/>
    <col min="1027" max="1027" width="53" style="126" customWidth="1"/>
    <col min="1028" max="1028" width="10.140625" style="126" customWidth="1"/>
    <col min="1029" max="1029" width="11.140625" style="126" customWidth="1"/>
    <col min="1030" max="1030" width="11.28515625" style="126" customWidth="1"/>
    <col min="1031" max="1031" width="9.42578125" style="126" customWidth="1"/>
    <col min="1032" max="1032" width="11.85546875" style="126" customWidth="1"/>
    <col min="1033" max="1033" width="10.5703125" style="126" customWidth="1"/>
    <col min="1034" max="1034" width="9.42578125" style="126" customWidth="1"/>
    <col min="1035" max="1036" width="10.85546875" style="126" customWidth="1"/>
    <col min="1037" max="1037" width="9.42578125" style="126" customWidth="1"/>
    <col min="1038" max="1038" width="13.140625" style="126" customWidth="1"/>
    <col min="1039" max="1039" width="11.140625" style="126" customWidth="1"/>
    <col min="1040" max="1040" width="9.42578125" style="126" customWidth="1"/>
    <col min="1041" max="1041" width="12.85546875" style="126" customWidth="1"/>
    <col min="1042" max="1042" width="12.140625" style="126" customWidth="1"/>
    <col min="1043" max="1043" width="9.42578125" style="126" customWidth="1"/>
    <col min="1044" max="1044" width="12" style="126" customWidth="1"/>
    <col min="1045" max="1045" width="12.28515625" style="126" customWidth="1"/>
    <col min="1046" max="1046" width="15.42578125" style="126" customWidth="1"/>
    <col min="1047" max="1280" width="9.140625" style="126"/>
    <col min="1281" max="1281" width="4.42578125" style="126" customWidth="1"/>
    <col min="1282" max="1282" width="13.7109375" style="126" customWidth="1"/>
    <col min="1283" max="1283" width="53" style="126" customWidth="1"/>
    <col min="1284" max="1284" width="10.140625" style="126" customWidth="1"/>
    <col min="1285" max="1285" width="11.140625" style="126" customWidth="1"/>
    <col min="1286" max="1286" width="11.28515625" style="126" customWidth="1"/>
    <col min="1287" max="1287" width="9.42578125" style="126" customWidth="1"/>
    <col min="1288" max="1288" width="11.85546875" style="126" customWidth="1"/>
    <col min="1289" max="1289" width="10.5703125" style="126" customWidth="1"/>
    <col min="1290" max="1290" width="9.42578125" style="126" customWidth="1"/>
    <col min="1291" max="1292" width="10.85546875" style="126" customWidth="1"/>
    <col min="1293" max="1293" width="9.42578125" style="126" customWidth="1"/>
    <col min="1294" max="1294" width="13.140625" style="126" customWidth="1"/>
    <col min="1295" max="1295" width="11.140625" style="126" customWidth="1"/>
    <col min="1296" max="1296" width="9.42578125" style="126" customWidth="1"/>
    <col min="1297" max="1297" width="12.85546875" style="126" customWidth="1"/>
    <col min="1298" max="1298" width="12.140625" style="126" customWidth="1"/>
    <col min="1299" max="1299" width="9.42578125" style="126" customWidth="1"/>
    <col min="1300" max="1300" width="12" style="126" customWidth="1"/>
    <col min="1301" max="1301" width="12.28515625" style="126" customWidth="1"/>
    <col min="1302" max="1302" width="15.42578125" style="126" customWidth="1"/>
    <col min="1303" max="1536" width="9.140625" style="126"/>
    <col min="1537" max="1537" width="4.42578125" style="126" customWidth="1"/>
    <col min="1538" max="1538" width="13.7109375" style="126" customWidth="1"/>
    <col min="1539" max="1539" width="53" style="126" customWidth="1"/>
    <col min="1540" max="1540" width="10.140625" style="126" customWidth="1"/>
    <col min="1541" max="1541" width="11.140625" style="126" customWidth="1"/>
    <col min="1542" max="1542" width="11.28515625" style="126" customWidth="1"/>
    <col min="1543" max="1543" width="9.42578125" style="126" customWidth="1"/>
    <col min="1544" max="1544" width="11.85546875" style="126" customWidth="1"/>
    <col min="1545" max="1545" width="10.5703125" style="126" customWidth="1"/>
    <col min="1546" max="1546" width="9.42578125" style="126" customWidth="1"/>
    <col min="1547" max="1548" width="10.85546875" style="126" customWidth="1"/>
    <col min="1549" max="1549" width="9.42578125" style="126" customWidth="1"/>
    <col min="1550" max="1550" width="13.140625" style="126" customWidth="1"/>
    <col min="1551" max="1551" width="11.140625" style="126" customWidth="1"/>
    <col min="1552" max="1552" width="9.42578125" style="126" customWidth="1"/>
    <col min="1553" max="1553" width="12.85546875" style="126" customWidth="1"/>
    <col min="1554" max="1554" width="12.140625" style="126" customWidth="1"/>
    <col min="1555" max="1555" width="9.42578125" style="126" customWidth="1"/>
    <col min="1556" max="1556" width="12" style="126" customWidth="1"/>
    <col min="1557" max="1557" width="12.28515625" style="126" customWidth="1"/>
    <col min="1558" max="1558" width="15.42578125" style="126" customWidth="1"/>
    <col min="1559" max="1792" width="9.140625" style="126"/>
    <col min="1793" max="1793" width="4.42578125" style="126" customWidth="1"/>
    <col min="1794" max="1794" width="13.7109375" style="126" customWidth="1"/>
    <col min="1795" max="1795" width="53" style="126" customWidth="1"/>
    <col min="1796" max="1796" width="10.140625" style="126" customWidth="1"/>
    <col min="1797" max="1797" width="11.140625" style="126" customWidth="1"/>
    <col min="1798" max="1798" width="11.28515625" style="126" customWidth="1"/>
    <col min="1799" max="1799" width="9.42578125" style="126" customWidth="1"/>
    <col min="1800" max="1800" width="11.85546875" style="126" customWidth="1"/>
    <col min="1801" max="1801" width="10.5703125" style="126" customWidth="1"/>
    <col min="1802" max="1802" width="9.42578125" style="126" customWidth="1"/>
    <col min="1803" max="1804" width="10.85546875" style="126" customWidth="1"/>
    <col min="1805" max="1805" width="9.42578125" style="126" customWidth="1"/>
    <col min="1806" max="1806" width="13.140625" style="126" customWidth="1"/>
    <col min="1807" max="1807" width="11.140625" style="126" customWidth="1"/>
    <col min="1808" max="1808" width="9.42578125" style="126" customWidth="1"/>
    <col min="1809" max="1809" width="12.85546875" style="126" customWidth="1"/>
    <col min="1810" max="1810" width="12.140625" style="126" customWidth="1"/>
    <col min="1811" max="1811" width="9.42578125" style="126" customWidth="1"/>
    <col min="1812" max="1812" width="12" style="126" customWidth="1"/>
    <col min="1813" max="1813" width="12.28515625" style="126" customWidth="1"/>
    <col min="1814" max="1814" width="15.42578125" style="126" customWidth="1"/>
    <col min="1815" max="2048" width="9.140625" style="126"/>
    <col min="2049" max="2049" width="4.42578125" style="126" customWidth="1"/>
    <col min="2050" max="2050" width="13.7109375" style="126" customWidth="1"/>
    <col min="2051" max="2051" width="53" style="126" customWidth="1"/>
    <col min="2052" max="2052" width="10.140625" style="126" customWidth="1"/>
    <col min="2053" max="2053" width="11.140625" style="126" customWidth="1"/>
    <col min="2054" max="2054" width="11.28515625" style="126" customWidth="1"/>
    <col min="2055" max="2055" width="9.42578125" style="126" customWidth="1"/>
    <col min="2056" max="2056" width="11.85546875" style="126" customWidth="1"/>
    <col min="2057" max="2057" width="10.5703125" style="126" customWidth="1"/>
    <col min="2058" max="2058" width="9.42578125" style="126" customWidth="1"/>
    <col min="2059" max="2060" width="10.85546875" style="126" customWidth="1"/>
    <col min="2061" max="2061" width="9.42578125" style="126" customWidth="1"/>
    <col min="2062" max="2062" width="13.140625" style="126" customWidth="1"/>
    <col min="2063" max="2063" width="11.140625" style="126" customWidth="1"/>
    <col min="2064" max="2064" width="9.42578125" style="126" customWidth="1"/>
    <col min="2065" max="2065" width="12.85546875" style="126" customWidth="1"/>
    <col min="2066" max="2066" width="12.140625" style="126" customWidth="1"/>
    <col min="2067" max="2067" width="9.42578125" style="126" customWidth="1"/>
    <col min="2068" max="2068" width="12" style="126" customWidth="1"/>
    <col min="2069" max="2069" width="12.28515625" style="126" customWidth="1"/>
    <col min="2070" max="2070" width="15.42578125" style="126" customWidth="1"/>
    <col min="2071" max="2304" width="9.140625" style="126"/>
    <col min="2305" max="2305" width="4.42578125" style="126" customWidth="1"/>
    <col min="2306" max="2306" width="13.7109375" style="126" customWidth="1"/>
    <col min="2307" max="2307" width="53" style="126" customWidth="1"/>
    <col min="2308" max="2308" width="10.140625" style="126" customWidth="1"/>
    <col min="2309" max="2309" width="11.140625" style="126" customWidth="1"/>
    <col min="2310" max="2310" width="11.28515625" style="126" customWidth="1"/>
    <col min="2311" max="2311" width="9.42578125" style="126" customWidth="1"/>
    <col min="2312" max="2312" width="11.85546875" style="126" customWidth="1"/>
    <col min="2313" max="2313" width="10.5703125" style="126" customWidth="1"/>
    <col min="2314" max="2314" width="9.42578125" style="126" customWidth="1"/>
    <col min="2315" max="2316" width="10.85546875" style="126" customWidth="1"/>
    <col min="2317" max="2317" width="9.42578125" style="126" customWidth="1"/>
    <col min="2318" max="2318" width="13.140625" style="126" customWidth="1"/>
    <col min="2319" max="2319" width="11.140625" style="126" customWidth="1"/>
    <col min="2320" max="2320" width="9.42578125" style="126" customWidth="1"/>
    <col min="2321" max="2321" width="12.85546875" style="126" customWidth="1"/>
    <col min="2322" max="2322" width="12.140625" style="126" customWidth="1"/>
    <col min="2323" max="2323" width="9.42578125" style="126" customWidth="1"/>
    <col min="2324" max="2324" width="12" style="126" customWidth="1"/>
    <col min="2325" max="2325" width="12.28515625" style="126" customWidth="1"/>
    <col min="2326" max="2326" width="15.42578125" style="126" customWidth="1"/>
    <col min="2327" max="2560" width="9.140625" style="126"/>
    <col min="2561" max="2561" width="4.42578125" style="126" customWidth="1"/>
    <col min="2562" max="2562" width="13.7109375" style="126" customWidth="1"/>
    <col min="2563" max="2563" width="53" style="126" customWidth="1"/>
    <col min="2564" max="2564" width="10.140625" style="126" customWidth="1"/>
    <col min="2565" max="2565" width="11.140625" style="126" customWidth="1"/>
    <col min="2566" max="2566" width="11.28515625" style="126" customWidth="1"/>
    <col min="2567" max="2567" width="9.42578125" style="126" customWidth="1"/>
    <col min="2568" max="2568" width="11.85546875" style="126" customWidth="1"/>
    <col min="2569" max="2569" width="10.5703125" style="126" customWidth="1"/>
    <col min="2570" max="2570" width="9.42578125" style="126" customWidth="1"/>
    <col min="2571" max="2572" width="10.85546875" style="126" customWidth="1"/>
    <col min="2573" max="2573" width="9.42578125" style="126" customWidth="1"/>
    <col min="2574" max="2574" width="13.140625" style="126" customWidth="1"/>
    <col min="2575" max="2575" width="11.140625" style="126" customWidth="1"/>
    <col min="2576" max="2576" width="9.42578125" style="126" customWidth="1"/>
    <col min="2577" max="2577" width="12.85546875" style="126" customWidth="1"/>
    <col min="2578" max="2578" width="12.140625" style="126" customWidth="1"/>
    <col min="2579" max="2579" width="9.42578125" style="126" customWidth="1"/>
    <col min="2580" max="2580" width="12" style="126" customWidth="1"/>
    <col min="2581" max="2581" width="12.28515625" style="126" customWidth="1"/>
    <col min="2582" max="2582" width="15.42578125" style="126" customWidth="1"/>
    <col min="2583" max="2816" width="9.140625" style="126"/>
    <col min="2817" max="2817" width="4.42578125" style="126" customWidth="1"/>
    <col min="2818" max="2818" width="13.7109375" style="126" customWidth="1"/>
    <col min="2819" max="2819" width="53" style="126" customWidth="1"/>
    <col min="2820" max="2820" width="10.140625" style="126" customWidth="1"/>
    <col min="2821" max="2821" width="11.140625" style="126" customWidth="1"/>
    <col min="2822" max="2822" width="11.28515625" style="126" customWidth="1"/>
    <col min="2823" max="2823" width="9.42578125" style="126" customWidth="1"/>
    <col min="2824" max="2824" width="11.85546875" style="126" customWidth="1"/>
    <col min="2825" max="2825" width="10.5703125" style="126" customWidth="1"/>
    <col min="2826" max="2826" width="9.42578125" style="126" customWidth="1"/>
    <col min="2827" max="2828" width="10.85546875" style="126" customWidth="1"/>
    <col min="2829" max="2829" width="9.42578125" style="126" customWidth="1"/>
    <col min="2830" max="2830" width="13.140625" style="126" customWidth="1"/>
    <col min="2831" max="2831" width="11.140625" style="126" customWidth="1"/>
    <col min="2832" max="2832" width="9.42578125" style="126" customWidth="1"/>
    <col min="2833" max="2833" width="12.85546875" style="126" customWidth="1"/>
    <col min="2834" max="2834" width="12.140625" style="126" customWidth="1"/>
    <col min="2835" max="2835" width="9.42578125" style="126" customWidth="1"/>
    <col min="2836" max="2836" width="12" style="126" customWidth="1"/>
    <col min="2837" max="2837" width="12.28515625" style="126" customWidth="1"/>
    <col min="2838" max="2838" width="15.42578125" style="126" customWidth="1"/>
    <col min="2839" max="3072" width="9.140625" style="126"/>
    <col min="3073" max="3073" width="4.42578125" style="126" customWidth="1"/>
    <col min="3074" max="3074" width="13.7109375" style="126" customWidth="1"/>
    <col min="3075" max="3075" width="53" style="126" customWidth="1"/>
    <col min="3076" max="3076" width="10.140625" style="126" customWidth="1"/>
    <col min="3077" max="3077" width="11.140625" style="126" customWidth="1"/>
    <col min="3078" max="3078" width="11.28515625" style="126" customWidth="1"/>
    <col min="3079" max="3079" width="9.42578125" style="126" customWidth="1"/>
    <col min="3080" max="3080" width="11.85546875" style="126" customWidth="1"/>
    <col min="3081" max="3081" width="10.5703125" style="126" customWidth="1"/>
    <col min="3082" max="3082" width="9.42578125" style="126" customWidth="1"/>
    <col min="3083" max="3084" width="10.85546875" style="126" customWidth="1"/>
    <col min="3085" max="3085" width="9.42578125" style="126" customWidth="1"/>
    <col min="3086" max="3086" width="13.140625" style="126" customWidth="1"/>
    <col min="3087" max="3087" width="11.140625" style="126" customWidth="1"/>
    <col min="3088" max="3088" width="9.42578125" style="126" customWidth="1"/>
    <col min="3089" max="3089" width="12.85546875" style="126" customWidth="1"/>
    <col min="3090" max="3090" width="12.140625" style="126" customWidth="1"/>
    <col min="3091" max="3091" width="9.42578125" style="126" customWidth="1"/>
    <col min="3092" max="3092" width="12" style="126" customWidth="1"/>
    <col min="3093" max="3093" width="12.28515625" style="126" customWidth="1"/>
    <col min="3094" max="3094" width="15.42578125" style="126" customWidth="1"/>
    <col min="3095" max="3328" width="9.140625" style="126"/>
    <col min="3329" max="3329" width="4.42578125" style="126" customWidth="1"/>
    <col min="3330" max="3330" width="13.7109375" style="126" customWidth="1"/>
    <col min="3331" max="3331" width="53" style="126" customWidth="1"/>
    <col min="3332" max="3332" width="10.140625" style="126" customWidth="1"/>
    <col min="3333" max="3333" width="11.140625" style="126" customWidth="1"/>
    <col min="3334" max="3334" width="11.28515625" style="126" customWidth="1"/>
    <col min="3335" max="3335" width="9.42578125" style="126" customWidth="1"/>
    <col min="3336" max="3336" width="11.85546875" style="126" customWidth="1"/>
    <col min="3337" max="3337" width="10.5703125" style="126" customWidth="1"/>
    <col min="3338" max="3338" width="9.42578125" style="126" customWidth="1"/>
    <col min="3339" max="3340" width="10.85546875" style="126" customWidth="1"/>
    <col min="3341" max="3341" width="9.42578125" style="126" customWidth="1"/>
    <col min="3342" max="3342" width="13.140625" style="126" customWidth="1"/>
    <col min="3343" max="3343" width="11.140625" style="126" customWidth="1"/>
    <col min="3344" max="3344" width="9.42578125" style="126" customWidth="1"/>
    <col min="3345" max="3345" width="12.85546875" style="126" customWidth="1"/>
    <col min="3346" max="3346" width="12.140625" style="126" customWidth="1"/>
    <col min="3347" max="3347" width="9.42578125" style="126" customWidth="1"/>
    <col min="3348" max="3348" width="12" style="126" customWidth="1"/>
    <col min="3349" max="3349" width="12.28515625" style="126" customWidth="1"/>
    <col min="3350" max="3350" width="15.42578125" style="126" customWidth="1"/>
    <col min="3351" max="3584" width="9.140625" style="126"/>
    <col min="3585" max="3585" width="4.42578125" style="126" customWidth="1"/>
    <col min="3586" max="3586" width="13.7109375" style="126" customWidth="1"/>
    <col min="3587" max="3587" width="53" style="126" customWidth="1"/>
    <col min="3588" max="3588" width="10.140625" style="126" customWidth="1"/>
    <col min="3589" max="3589" width="11.140625" style="126" customWidth="1"/>
    <col min="3590" max="3590" width="11.28515625" style="126" customWidth="1"/>
    <col min="3591" max="3591" width="9.42578125" style="126" customWidth="1"/>
    <col min="3592" max="3592" width="11.85546875" style="126" customWidth="1"/>
    <col min="3593" max="3593" width="10.5703125" style="126" customWidth="1"/>
    <col min="3594" max="3594" width="9.42578125" style="126" customWidth="1"/>
    <col min="3595" max="3596" width="10.85546875" style="126" customWidth="1"/>
    <col min="3597" max="3597" width="9.42578125" style="126" customWidth="1"/>
    <col min="3598" max="3598" width="13.140625" style="126" customWidth="1"/>
    <col min="3599" max="3599" width="11.140625" style="126" customWidth="1"/>
    <col min="3600" max="3600" width="9.42578125" style="126" customWidth="1"/>
    <col min="3601" max="3601" width="12.85546875" style="126" customWidth="1"/>
    <col min="3602" max="3602" width="12.140625" style="126" customWidth="1"/>
    <col min="3603" max="3603" width="9.42578125" style="126" customWidth="1"/>
    <col min="3604" max="3604" width="12" style="126" customWidth="1"/>
    <col min="3605" max="3605" width="12.28515625" style="126" customWidth="1"/>
    <col min="3606" max="3606" width="15.42578125" style="126" customWidth="1"/>
    <col min="3607" max="3840" width="9.140625" style="126"/>
    <col min="3841" max="3841" width="4.42578125" style="126" customWidth="1"/>
    <col min="3842" max="3842" width="13.7109375" style="126" customWidth="1"/>
    <col min="3843" max="3843" width="53" style="126" customWidth="1"/>
    <col min="3844" max="3844" width="10.140625" style="126" customWidth="1"/>
    <col min="3845" max="3845" width="11.140625" style="126" customWidth="1"/>
    <col min="3846" max="3846" width="11.28515625" style="126" customWidth="1"/>
    <col min="3847" max="3847" width="9.42578125" style="126" customWidth="1"/>
    <col min="3848" max="3848" width="11.85546875" style="126" customWidth="1"/>
    <col min="3849" max="3849" width="10.5703125" style="126" customWidth="1"/>
    <col min="3850" max="3850" width="9.42578125" style="126" customWidth="1"/>
    <col min="3851" max="3852" width="10.85546875" style="126" customWidth="1"/>
    <col min="3853" max="3853" width="9.42578125" style="126" customWidth="1"/>
    <col min="3854" max="3854" width="13.140625" style="126" customWidth="1"/>
    <col min="3855" max="3855" width="11.140625" style="126" customWidth="1"/>
    <col min="3856" max="3856" width="9.42578125" style="126" customWidth="1"/>
    <col min="3857" max="3857" width="12.85546875" style="126" customWidth="1"/>
    <col min="3858" max="3858" width="12.140625" style="126" customWidth="1"/>
    <col min="3859" max="3859" width="9.42578125" style="126" customWidth="1"/>
    <col min="3860" max="3860" width="12" style="126" customWidth="1"/>
    <col min="3861" max="3861" width="12.28515625" style="126" customWidth="1"/>
    <col min="3862" max="3862" width="15.42578125" style="126" customWidth="1"/>
    <col min="3863" max="4096" width="9.140625" style="126"/>
    <col min="4097" max="4097" width="4.42578125" style="126" customWidth="1"/>
    <col min="4098" max="4098" width="13.7109375" style="126" customWidth="1"/>
    <col min="4099" max="4099" width="53" style="126" customWidth="1"/>
    <col min="4100" max="4100" width="10.140625" style="126" customWidth="1"/>
    <col min="4101" max="4101" width="11.140625" style="126" customWidth="1"/>
    <col min="4102" max="4102" width="11.28515625" style="126" customWidth="1"/>
    <col min="4103" max="4103" width="9.42578125" style="126" customWidth="1"/>
    <col min="4104" max="4104" width="11.85546875" style="126" customWidth="1"/>
    <col min="4105" max="4105" width="10.5703125" style="126" customWidth="1"/>
    <col min="4106" max="4106" width="9.42578125" style="126" customWidth="1"/>
    <col min="4107" max="4108" width="10.85546875" style="126" customWidth="1"/>
    <col min="4109" max="4109" width="9.42578125" style="126" customWidth="1"/>
    <col min="4110" max="4110" width="13.140625" style="126" customWidth="1"/>
    <col min="4111" max="4111" width="11.140625" style="126" customWidth="1"/>
    <col min="4112" max="4112" width="9.42578125" style="126" customWidth="1"/>
    <col min="4113" max="4113" width="12.85546875" style="126" customWidth="1"/>
    <col min="4114" max="4114" width="12.140625" style="126" customWidth="1"/>
    <col min="4115" max="4115" width="9.42578125" style="126" customWidth="1"/>
    <col min="4116" max="4116" width="12" style="126" customWidth="1"/>
    <col min="4117" max="4117" width="12.28515625" style="126" customWidth="1"/>
    <col min="4118" max="4118" width="15.42578125" style="126" customWidth="1"/>
    <col min="4119" max="4352" width="9.140625" style="126"/>
    <col min="4353" max="4353" width="4.42578125" style="126" customWidth="1"/>
    <col min="4354" max="4354" width="13.7109375" style="126" customWidth="1"/>
    <col min="4355" max="4355" width="53" style="126" customWidth="1"/>
    <col min="4356" max="4356" width="10.140625" style="126" customWidth="1"/>
    <col min="4357" max="4357" width="11.140625" style="126" customWidth="1"/>
    <col min="4358" max="4358" width="11.28515625" style="126" customWidth="1"/>
    <col min="4359" max="4359" width="9.42578125" style="126" customWidth="1"/>
    <col min="4360" max="4360" width="11.85546875" style="126" customWidth="1"/>
    <col min="4361" max="4361" width="10.5703125" style="126" customWidth="1"/>
    <col min="4362" max="4362" width="9.42578125" style="126" customWidth="1"/>
    <col min="4363" max="4364" width="10.85546875" style="126" customWidth="1"/>
    <col min="4365" max="4365" width="9.42578125" style="126" customWidth="1"/>
    <col min="4366" max="4366" width="13.140625" style="126" customWidth="1"/>
    <col min="4367" max="4367" width="11.140625" style="126" customWidth="1"/>
    <col min="4368" max="4368" width="9.42578125" style="126" customWidth="1"/>
    <col min="4369" max="4369" width="12.85546875" style="126" customWidth="1"/>
    <col min="4370" max="4370" width="12.140625" style="126" customWidth="1"/>
    <col min="4371" max="4371" width="9.42578125" style="126" customWidth="1"/>
    <col min="4372" max="4372" width="12" style="126" customWidth="1"/>
    <col min="4373" max="4373" width="12.28515625" style="126" customWidth="1"/>
    <col min="4374" max="4374" width="15.42578125" style="126" customWidth="1"/>
    <col min="4375" max="4608" width="9.140625" style="126"/>
    <col min="4609" max="4609" width="4.42578125" style="126" customWidth="1"/>
    <col min="4610" max="4610" width="13.7109375" style="126" customWidth="1"/>
    <col min="4611" max="4611" width="53" style="126" customWidth="1"/>
    <col min="4612" max="4612" width="10.140625" style="126" customWidth="1"/>
    <col min="4613" max="4613" width="11.140625" style="126" customWidth="1"/>
    <col min="4614" max="4614" width="11.28515625" style="126" customWidth="1"/>
    <col min="4615" max="4615" width="9.42578125" style="126" customWidth="1"/>
    <col min="4616" max="4616" width="11.85546875" style="126" customWidth="1"/>
    <col min="4617" max="4617" width="10.5703125" style="126" customWidth="1"/>
    <col min="4618" max="4618" width="9.42578125" style="126" customWidth="1"/>
    <col min="4619" max="4620" width="10.85546875" style="126" customWidth="1"/>
    <col min="4621" max="4621" width="9.42578125" style="126" customWidth="1"/>
    <col min="4622" max="4622" width="13.140625" style="126" customWidth="1"/>
    <col min="4623" max="4623" width="11.140625" style="126" customWidth="1"/>
    <col min="4624" max="4624" width="9.42578125" style="126" customWidth="1"/>
    <col min="4625" max="4625" width="12.85546875" style="126" customWidth="1"/>
    <col min="4626" max="4626" width="12.140625" style="126" customWidth="1"/>
    <col min="4627" max="4627" width="9.42578125" style="126" customWidth="1"/>
    <col min="4628" max="4628" width="12" style="126" customWidth="1"/>
    <col min="4629" max="4629" width="12.28515625" style="126" customWidth="1"/>
    <col min="4630" max="4630" width="15.42578125" style="126" customWidth="1"/>
    <col min="4631" max="4864" width="9.140625" style="126"/>
    <col min="4865" max="4865" width="4.42578125" style="126" customWidth="1"/>
    <col min="4866" max="4866" width="13.7109375" style="126" customWidth="1"/>
    <col min="4867" max="4867" width="53" style="126" customWidth="1"/>
    <col min="4868" max="4868" width="10.140625" style="126" customWidth="1"/>
    <col min="4869" max="4869" width="11.140625" style="126" customWidth="1"/>
    <col min="4870" max="4870" width="11.28515625" style="126" customWidth="1"/>
    <col min="4871" max="4871" width="9.42578125" style="126" customWidth="1"/>
    <col min="4872" max="4872" width="11.85546875" style="126" customWidth="1"/>
    <col min="4873" max="4873" width="10.5703125" style="126" customWidth="1"/>
    <col min="4874" max="4874" width="9.42578125" style="126" customWidth="1"/>
    <col min="4875" max="4876" width="10.85546875" style="126" customWidth="1"/>
    <col min="4877" max="4877" width="9.42578125" style="126" customWidth="1"/>
    <col min="4878" max="4878" width="13.140625" style="126" customWidth="1"/>
    <col min="4879" max="4879" width="11.140625" style="126" customWidth="1"/>
    <col min="4880" max="4880" width="9.42578125" style="126" customWidth="1"/>
    <col min="4881" max="4881" width="12.85546875" style="126" customWidth="1"/>
    <col min="4882" max="4882" width="12.140625" style="126" customWidth="1"/>
    <col min="4883" max="4883" width="9.42578125" style="126" customWidth="1"/>
    <col min="4884" max="4884" width="12" style="126" customWidth="1"/>
    <col min="4885" max="4885" width="12.28515625" style="126" customWidth="1"/>
    <col min="4886" max="4886" width="15.42578125" style="126" customWidth="1"/>
    <col min="4887" max="5120" width="9.140625" style="126"/>
    <col min="5121" max="5121" width="4.42578125" style="126" customWidth="1"/>
    <col min="5122" max="5122" width="13.7109375" style="126" customWidth="1"/>
    <col min="5123" max="5123" width="53" style="126" customWidth="1"/>
    <col min="5124" max="5124" width="10.140625" style="126" customWidth="1"/>
    <col min="5125" max="5125" width="11.140625" style="126" customWidth="1"/>
    <col min="5126" max="5126" width="11.28515625" style="126" customWidth="1"/>
    <col min="5127" max="5127" width="9.42578125" style="126" customWidth="1"/>
    <col min="5128" max="5128" width="11.85546875" style="126" customWidth="1"/>
    <col min="5129" max="5129" width="10.5703125" style="126" customWidth="1"/>
    <col min="5130" max="5130" width="9.42578125" style="126" customWidth="1"/>
    <col min="5131" max="5132" width="10.85546875" style="126" customWidth="1"/>
    <col min="5133" max="5133" width="9.42578125" style="126" customWidth="1"/>
    <col min="5134" max="5134" width="13.140625" style="126" customWidth="1"/>
    <col min="5135" max="5135" width="11.140625" style="126" customWidth="1"/>
    <col min="5136" max="5136" width="9.42578125" style="126" customWidth="1"/>
    <col min="5137" max="5137" width="12.85546875" style="126" customWidth="1"/>
    <col min="5138" max="5138" width="12.140625" style="126" customWidth="1"/>
    <col min="5139" max="5139" width="9.42578125" style="126" customWidth="1"/>
    <col min="5140" max="5140" width="12" style="126" customWidth="1"/>
    <col min="5141" max="5141" width="12.28515625" style="126" customWidth="1"/>
    <col min="5142" max="5142" width="15.42578125" style="126" customWidth="1"/>
    <col min="5143" max="5376" width="9.140625" style="126"/>
    <col min="5377" max="5377" width="4.42578125" style="126" customWidth="1"/>
    <col min="5378" max="5378" width="13.7109375" style="126" customWidth="1"/>
    <col min="5379" max="5379" width="53" style="126" customWidth="1"/>
    <col min="5380" max="5380" width="10.140625" style="126" customWidth="1"/>
    <col min="5381" max="5381" width="11.140625" style="126" customWidth="1"/>
    <col min="5382" max="5382" width="11.28515625" style="126" customWidth="1"/>
    <col min="5383" max="5383" width="9.42578125" style="126" customWidth="1"/>
    <col min="5384" max="5384" width="11.85546875" style="126" customWidth="1"/>
    <col min="5385" max="5385" width="10.5703125" style="126" customWidth="1"/>
    <col min="5386" max="5386" width="9.42578125" style="126" customWidth="1"/>
    <col min="5387" max="5388" width="10.85546875" style="126" customWidth="1"/>
    <col min="5389" max="5389" width="9.42578125" style="126" customWidth="1"/>
    <col min="5390" max="5390" width="13.140625" style="126" customWidth="1"/>
    <col min="5391" max="5391" width="11.140625" style="126" customWidth="1"/>
    <col min="5392" max="5392" width="9.42578125" style="126" customWidth="1"/>
    <col min="5393" max="5393" width="12.85546875" style="126" customWidth="1"/>
    <col min="5394" max="5394" width="12.140625" style="126" customWidth="1"/>
    <col min="5395" max="5395" width="9.42578125" style="126" customWidth="1"/>
    <col min="5396" max="5396" width="12" style="126" customWidth="1"/>
    <col min="5397" max="5397" width="12.28515625" style="126" customWidth="1"/>
    <col min="5398" max="5398" width="15.42578125" style="126" customWidth="1"/>
    <col min="5399" max="5632" width="9.140625" style="126"/>
    <col min="5633" max="5633" width="4.42578125" style="126" customWidth="1"/>
    <col min="5634" max="5634" width="13.7109375" style="126" customWidth="1"/>
    <col min="5635" max="5635" width="53" style="126" customWidth="1"/>
    <col min="5636" max="5636" width="10.140625" style="126" customWidth="1"/>
    <col min="5637" max="5637" width="11.140625" style="126" customWidth="1"/>
    <col min="5638" max="5638" width="11.28515625" style="126" customWidth="1"/>
    <col min="5639" max="5639" width="9.42578125" style="126" customWidth="1"/>
    <col min="5640" max="5640" width="11.85546875" style="126" customWidth="1"/>
    <col min="5641" max="5641" width="10.5703125" style="126" customWidth="1"/>
    <col min="5642" max="5642" width="9.42578125" style="126" customWidth="1"/>
    <col min="5643" max="5644" width="10.85546875" style="126" customWidth="1"/>
    <col min="5645" max="5645" width="9.42578125" style="126" customWidth="1"/>
    <col min="5646" max="5646" width="13.140625" style="126" customWidth="1"/>
    <col min="5647" max="5647" width="11.140625" style="126" customWidth="1"/>
    <col min="5648" max="5648" width="9.42578125" style="126" customWidth="1"/>
    <col min="5649" max="5649" width="12.85546875" style="126" customWidth="1"/>
    <col min="5650" max="5650" width="12.140625" style="126" customWidth="1"/>
    <col min="5651" max="5651" width="9.42578125" style="126" customWidth="1"/>
    <col min="5652" max="5652" width="12" style="126" customWidth="1"/>
    <col min="5653" max="5653" width="12.28515625" style="126" customWidth="1"/>
    <col min="5654" max="5654" width="15.42578125" style="126" customWidth="1"/>
    <col min="5655" max="5888" width="9.140625" style="126"/>
    <col min="5889" max="5889" width="4.42578125" style="126" customWidth="1"/>
    <col min="5890" max="5890" width="13.7109375" style="126" customWidth="1"/>
    <col min="5891" max="5891" width="53" style="126" customWidth="1"/>
    <col min="5892" max="5892" width="10.140625" style="126" customWidth="1"/>
    <col min="5893" max="5893" width="11.140625" style="126" customWidth="1"/>
    <col min="5894" max="5894" width="11.28515625" style="126" customWidth="1"/>
    <col min="5895" max="5895" width="9.42578125" style="126" customWidth="1"/>
    <col min="5896" max="5896" width="11.85546875" style="126" customWidth="1"/>
    <col min="5897" max="5897" width="10.5703125" style="126" customWidth="1"/>
    <col min="5898" max="5898" width="9.42578125" style="126" customWidth="1"/>
    <col min="5899" max="5900" width="10.85546875" style="126" customWidth="1"/>
    <col min="5901" max="5901" width="9.42578125" style="126" customWidth="1"/>
    <col min="5902" max="5902" width="13.140625" style="126" customWidth="1"/>
    <col min="5903" max="5903" width="11.140625" style="126" customWidth="1"/>
    <col min="5904" max="5904" width="9.42578125" style="126" customWidth="1"/>
    <col min="5905" max="5905" width="12.85546875" style="126" customWidth="1"/>
    <col min="5906" max="5906" width="12.140625" style="126" customWidth="1"/>
    <col min="5907" max="5907" width="9.42578125" style="126" customWidth="1"/>
    <col min="5908" max="5908" width="12" style="126" customWidth="1"/>
    <col min="5909" max="5909" width="12.28515625" style="126" customWidth="1"/>
    <col min="5910" max="5910" width="15.42578125" style="126" customWidth="1"/>
    <col min="5911" max="6144" width="9.140625" style="126"/>
    <col min="6145" max="6145" width="4.42578125" style="126" customWidth="1"/>
    <col min="6146" max="6146" width="13.7109375" style="126" customWidth="1"/>
    <col min="6147" max="6147" width="53" style="126" customWidth="1"/>
    <col min="6148" max="6148" width="10.140625" style="126" customWidth="1"/>
    <col min="6149" max="6149" width="11.140625" style="126" customWidth="1"/>
    <col min="6150" max="6150" width="11.28515625" style="126" customWidth="1"/>
    <col min="6151" max="6151" width="9.42578125" style="126" customWidth="1"/>
    <col min="6152" max="6152" width="11.85546875" style="126" customWidth="1"/>
    <col min="6153" max="6153" width="10.5703125" style="126" customWidth="1"/>
    <col min="6154" max="6154" width="9.42578125" style="126" customWidth="1"/>
    <col min="6155" max="6156" width="10.85546875" style="126" customWidth="1"/>
    <col min="6157" max="6157" width="9.42578125" style="126" customWidth="1"/>
    <col min="6158" max="6158" width="13.140625" style="126" customWidth="1"/>
    <col min="6159" max="6159" width="11.140625" style="126" customWidth="1"/>
    <col min="6160" max="6160" width="9.42578125" style="126" customWidth="1"/>
    <col min="6161" max="6161" width="12.85546875" style="126" customWidth="1"/>
    <col min="6162" max="6162" width="12.140625" style="126" customWidth="1"/>
    <col min="6163" max="6163" width="9.42578125" style="126" customWidth="1"/>
    <col min="6164" max="6164" width="12" style="126" customWidth="1"/>
    <col min="6165" max="6165" width="12.28515625" style="126" customWidth="1"/>
    <col min="6166" max="6166" width="15.42578125" style="126" customWidth="1"/>
    <col min="6167" max="6400" width="9.140625" style="126"/>
    <col min="6401" max="6401" width="4.42578125" style="126" customWidth="1"/>
    <col min="6402" max="6402" width="13.7109375" style="126" customWidth="1"/>
    <col min="6403" max="6403" width="53" style="126" customWidth="1"/>
    <col min="6404" max="6404" width="10.140625" style="126" customWidth="1"/>
    <col min="6405" max="6405" width="11.140625" style="126" customWidth="1"/>
    <col min="6406" max="6406" width="11.28515625" style="126" customWidth="1"/>
    <col min="6407" max="6407" width="9.42578125" style="126" customWidth="1"/>
    <col min="6408" max="6408" width="11.85546875" style="126" customWidth="1"/>
    <col min="6409" max="6409" width="10.5703125" style="126" customWidth="1"/>
    <col min="6410" max="6410" width="9.42578125" style="126" customWidth="1"/>
    <col min="6411" max="6412" width="10.85546875" style="126" customWidth="1"/>
    <col min="6413" max="6413" width="9.42578125" style="126" customWidth="1"/>
    <col min="6414" max="6414" width="13.140625" style="126" customWidth="1"/>
    <col min="6415" max="6415" width="11.140625" style="126" customWidth="1"/>
    <col min="6416" max="6416" width="9.42578125" style="126" customWidth="1"/>
    <col min="6417" max="6417" width="12.85546875" style="126" customWidth="1"/>
    <col min="6418" max="6418" width="12.140625" style="126" customWidth="1"/>
    <col min="6419" max="6419" width="9.42578125" style="126" customWidth="1"/>
    <col min="6420" max="6420" width="12" style="126" customWidth="1"/>
    <col min="6421" max="6421" width="12.28515625" style="126" customWidth="1"/>
    <col min="6422" max="6422" width="15.42578125" style="126" customWidth="1"/>
    <col min="6423" max="6656" width="9.140625" style="126"/>
    <col min="6657" max="6657" width="4.42578125" style="126" customWidth="1"/>
    <col min="6658" max="6658" width="13.7109375" style="126" customWidth="1"/>
    <col min="6659" max="6659" width="53" style="126" customWidth="1"/>
    <col min="6660" max="6660" width="10.140625" style="126" customWidth="1"/>
    <col min="6661" max="6661" width="11.140625" style="126" customWidth="1"/>
    <col min="6662" max="6662" width="11.28515625" style="126" customWidth="1"/>
    <col min="6663" max="6663" width="9.42578125" style="126" customWidth="1"/>
    <col min="6664" max="6664" width="11.85546875" style="126" customWidth="1"/>
    <col min="6665" max="6665" width="10.5703125" style="126" customWidth="1"/>
    <col min="6666" max="6666" width="9.42578125" style="126" customWidth="1"/>
    <col min="6667" max="6668" width="10.85546875" style="126" customWidth="1"/>
    <col min="6669" max="6669" width="9.42578125" style="126" customWidth="1"/>
    <col min="6670" max="6670" width="13.140625" style="126" customWidth="1"/>
    <col min="6671" max="6671" width="11.140625" style="126" customWidth="1"/>
    <col min="6672" max="6672" width="9.42578125" style="126" customWidth="1"/>
    <col min="6673" max="6673" width="12.85546875" style="126" customWidth="1"/>
    <col min="6674" max="6674" width="12.140625" style="126" customWidth="1"/>
    <col min="6675" max="6675" width="9.42578125" style="126" customWidth="1"/>
    <col min="6676" max="6676" width="12" style="126" customWidth="1"/>
    <col min="6677" max="6677" width="12.28515625" style="126" customWidth="1"/>
    <col min="6678" max="6678" width="15.42578125" style="126" customWidth="1"/>
    <col min="6679" max="6912" width="9.140625" style="126"/>
    <col min="6913" max="6913" width="4.42578125" style="126" customWidth="1"/>
    <col min="6914" max="6914" width="13.7109375" style="126" customWidth="1"/>
    <col min="6915" max="6915" width="53" style="126" customWidth="1"/>
    <col min="6916" max="6916" width="10.140625" style="126" customWidth="1"/>
    <col min="6917" max="6917" width="11.140625" style="126" customWidth="1"/>
    <col min="6918" max="6918" width="11.28515625" style="126" customWidth="1"/>
    <col min="6919" max="6919" width="9.42578125" style="126" customWidth="1"/>
    <col min="6920" max="6920" width="11.85546875" style="126" customWidth="1"/>
    <col min="6921" max="6921" width="10.5703125" style="126" customWidth="1"/>
    <col min="6922" max="6922" width="9.42578125" style="126" customWidth="1"/>
    <col min="6923" max="6924" width="10.85546875" style="126" customWidth="1"/>
    <col min="6925" max="6925" width="9.42578125" style="126" customWidth="1"/>
    <col min="6926" max="6926" width="13.140625" style="126" customWidth="1"/>
    <col min="6927" max="6927" width="11.140625" style="126" customWidth="1"/>
    <col min="6928" max="6928" width="9.42578125" style="126" customWidth="1"/>
    <col min="6929" max="6929" width="12.85546875" style="126" customWidth="1"/>
    <col min="6930" max="6930" width="12.140625" style="126" customWidth="1"/>
    <col min="6931" max="6931" width="9.42578125" style="126" customWidth="1"/>
    <col min="6932" max="6932" width="12" style="126" customWidth="1"/>
    <col min="6933" max="6933" width="12.28515625" style="126" customWidth="1"/>
    <col min="6934" max="6934" width="15.42578125" style="126" customWidth="1"/>
    <col min="6935" max="7168" width="9.140625" style="126"/>
    <col min="7169" max="7169" width="4.42578125" style="126" customWidth="1"/>
    <col min="7170" max="7170" width="13.7109375" style="126" customWidth="1"/>
    <col min="7171" max="7171" width="53" style="126" customWidth="1"/>
    <col min="7172" max="7172" width="10.140625" style="126" customWidth="1"/>
    <col min="7173" max="7173" width="11.140625" style="126" customWidth="1"/>
    <col min="7174" max="7174" width="11.28515625" style="126" customWidth="1"/>
    <col min="7175" max="7175" width="9.42578125" style="126" customWidth="1"/>
    <col min="7176" max="7176" width="11.85546875" style="126" customWidth="1"/>
    <col min="7177" max="7177" width="10.5703125" style="126" customWidth="1"/>
    <col min="7178" max="7178" width="9.42578125" style="126" customWidth="1"/>
    <col min="7179" max="7180" width="10.85546875" style="126" customWidth="1"/>
    <col min="7181" max="7181" width="9.42578125" style="126" customWidth="1"/>
    <col min="7182" max="7182" width="13.140625" style="126" customWidth="1"/>
    <col min="7183" max="7183" width="11.140625" style="126" customWidth="1"/>
    <col min="7184" max="7184" width="9.42578125" style="126" customWidth="1"/>
    <col min="7185" max="7185" width="12.85546875" style="126" customWidth="1"/>
    <col min="7186" max="7186" width="12.140625" style="126" customWidth="1"/>
    <col min="7187" max="7187" width="9.42578125" style="126" customWidth="1"/>
    <col min="7188" max="7188" width="12" style="126" customWidth="1"/>
    <col min="7189" max="7189" width="12.28515625" style="126" customWidth="1"/>
    <col min="7190" max="7190" width="15.42578125" style="126" customWidth="1"/>
    <col min="7191" max="7424" width="9.140625" style="126"/>
    <col min="7425" max="7425" width="4.42578125" style="126" customWidth="1"/>
    <col min="7426" max="7426" width="13.7109375" style="126" customWidth="1"/>
    <col min="7427" max="7427" width="53" style="126" customWidth="1"/>
    <col min="7428" max="7428" width="10.140625" style="126" customWidth="1"/>
    <col min="7429" max="7429" width="11.140625" style="126" customWidth="1"/>
    <col min="7430" max="7430" width="11.28515625" style="126" customWidth="1"/>
    <col min="7431" max="7431" width="9.42578125" style="126" customWidth="1"/>
    <col min="7432" max="7432" width="11.85546875" style="126" customWidth="1"/>
    <col min="7433" max="7433" width="10.5703125" style="126" customWidth="1"/>
    <col min="7434" max="7434" width="9.42578125" style="126" customWidth="1"/>
    <col min="7435" max="7436" width="10.85546875" style="126" customWidth="1"/>
    <col min="7437" max="7437" width="9.42578125" style="126" customWidth="1"/>
    <col min="7438" max="7438" width="13.140625" style="126" customWidth="1"/>
    <col min="7439" max="7439" width="11.140625" style="126" customWidth="1"/>
    <col min="7440" max="7440" width="9.42578125" style="126" customWidth="1"/>
    <col min="7441" max="7441" width="12.85546875" style="126" customWidth="1"/>
    <col min="7442" max="7442" width="12.140625" style="126" customWidth="1"/>
    <col min="7443" max="7443" width="9.42578125" style="126" customWidth="1"/>
    <col min="7444" max="7444" width="12" style="126" customWidth="1"/>
    <col min="7445" max="7445" width="12.28515625" style="126" customWidth="1"/>
    <col min="7446" max="7446" width="15.42578125" style="126" customWidth="1"/>
    <col min="7447" max="7680" width="9.140625" style="126"/>
    <col min="7681" max="7681" width="4.42578125" style="126" customWidth="1"/>
    <col min="7682" max="7682" width="13.7109375" style="126" customWidth="1"/>
    <col min="7683" max="7683" width="53" style="126" customWidth="1"/>
    <col min="7684" max="7684" width="10.140625" style="126" customWidth="1"/>
    <col min="7685" max="7685" width="11.140625" style="126" customWidth="1"/>
    <col min="7686" max="7686" width="11.28515625" style="126" customWidth="1"/>
    <col min="7687" max="7687" width="9.42578125" style="126" customWidth="1"/>
    <col min="7688" max="7688" width="11.85546875" style="126" customWidth="1"/>
    <col min="7689" max="7689" width="10.5703125" style="126" customWidth="1"/>
    <col min="7690" max="7690" width="9.42578125" style="126" customWidth="1"/>
    <col min="7691" max="7692" width="10.85546875" style="126" customWidth="1"/>
    <col min="7693" max="7693" width="9.42578125" style="126" customWidth="1"/>
    <col min="7694" max="7694" width="13.140625" style="126" customWidth="1"/>
    <col min="7695" max="7695" width="11.140625" style="126" customWidth="1"/>
    <col min="7696" max="7696" width="9.42578125" style="126" customWidth="1"/>
    <col min="7697" max="7697" width="12.85546875" style="126" customWidth="1"/>
    <col min="7698" max="7698" width="12.140625" style="126" customWidth="1"/>
    <col min="7699" max="7699" width="9.42578125" style="126" customWidth="1"/>
    <col min="7700" max="7700" width="12" style="126" customWidth="1"/>
    <col min="7701" max="7701" width="12.28515625" style="126" customWidth="1"/>
    <col min="7702" max="7702" width="15.42578125" style="126" customWidth="1"/>
    <col min="7703" max="7936" width="9.140625" style="126"/>
    <col min="7937" max="7937" width="4.42578125" style="126" customWidth="1"/>
    <col min="7938" max="7938" width="13.7109375" style="126" customWidth="1"/>
    <col min="7939" max="7939" width="53" style="126" customWidth="1"/>
    <col min="7940" max="7940" width="10.140625" style="126" customWidth="1"/>
    <col min="7941" max="7941" width="11.140625" style="126" customWidth="1"/>
    <col min="7942" max="7942" width="11.28515625" style="126" customWidth="1"/>
    <col min="7943" max="7943" width="9.42578125" style="126" customWidth="1"/>
    <col min="7944" max="7944" width="11.85546875" style="126" customWidth="1"/>
    <col min="7945" max="7945" width="10.5703125" style="126" customWidth="1"/>
    <col min="7946" max="7946" width="9.42578125" style="126" customWidth="1"/>
    <col min="7947" max="7948" width="10.85546875" style="126" customWidth="1"/>
    <col min="7949" max="7949" width="9.42578125" style="126" customWidth="1"/>
    <col min="7950" max="7950" width="13.140625" style="126" customWidth="1"/>
    <col min="7951" max="7951" width="11.140625" style="126" customWidth="1"/>
    <col min="7952" max="7952" width="9.42578125" style="126" customWidth="1"/>
    <col min="7953" max="7953" width="12.85546875" style="126" customWidth="1"/>
    <col min="7954" max="7954" width="12.140625" style="126" customWidth="1"/>
    <col min="7955" max="7955" width="9.42578125" style="126" customWidth="1"/>
    <col min="7956" max="7956" width="12" style="126" customWidth="1"/>
    <col min="7957" max="7957" width="12.28515625" style="126" customWidth="1"/>
    <col min="7958" max="7958" width="15.42578125" style="126" customWidth="1"/>
    <col min="7959" max="8192" width="9.140625" style="126"/>
    <col min="8193" max="8193" width="4.42578125" style="126" customWidth="1"/>
    <col min="8194" max="8194" width="13.7109375" style="126" customWidth="1"/>
    <col min="8195" max="8195" width="53" style="126" customWidth="1"/>
    <col min="8196" max="8196" width="10.140625" style="126" customWidth="1"/>
    <col min="8197" max="8197" width="11.140625" style="126" customWidth="1"/>
    <col min="8198" max="8198" width="11.28515625" style="126" customWidth="1"/>
    <col min="8199" max="8199" width="9.42578125" style="126" customWidth="1"/>
    <col min="8200" max="8200" width="11.85546875" style="126" customWidth="1"/>
    <col min="8201" max="8201" width="10.5703125" style="126" customWidth="1"/>
    <col min="8202" max="8202" width="9.42578125" style="126" customWidth="1"/>
    <col min="8203" max="8204" width="10.85546875" style="126" customWidth="1"/>
    <col min="8205" max="8205" width="9.42578125" style="126" customWidth="1"/>
    <col min="8206" max="8206" width="13.140625" style="126" customWidth="1"/>
    <col min="8207" max="8207" width="11.140625" style="126" customWidth="1"/>
    <col min="8208" max="8208" width="9.42578125" style="126" customWidth="1"/>
    <col min="8209" max="8209" width="12.85546875" style="126" customWidth="1"/>
    <col min="8210" max="8210" width="12.140625" style="126" customWidth="1"/>
    <col min="8211" max="8211" width="9.42578125" style="126" customWidth="1"/>
    <col min="8212" max="8212" width="12" style="126" customWidth="1"/>
    <col min="8213" max="8213" width="12.28515625" style="126" customWidth="1"/>
    <col min="8214" max="8214" width="15.42578125" style="126" customWidth="1"/>
    <col min="8215" max="8448" width="9.140625" style="126"/>
    <col min="8449" max="8449" width="4.42578125" style="126" customWidth="1"/>
    <col min="8450" max="8450" width="13.7109375" style="126" customWidth="1"/>
    <col min="8451" max="8451" width="53" style="126" customWidth="1"/>
    <col min="8452" max="8452" width="10.140625" style="126" customWidth="1"/>
    <col min="8453" max="8453" width="11.140625" style="126" customWidth="1"/>
    <col min="8454" max="8454" width="11.28515625" style="126" customWidth="1"/>
    <col min="8455" max="8455" width="9.42578125" style="126" customWidth="1"/>
    <col min="8456" max="8456" width="11.85546875" style="126" customWidth="1"/>
    <col min="8457" max="8457" width="10.5703125" style="126" customWidth="1"/>
    <col min="8458" max="8458" width="9.42578125" style="126" customWidth="1"/>
    <col min="8459" max="8460" width="10.85546875" style="126" customWidth="1"/>
    <col min="8461" max="8461" width="9.42578125" style="126" customWidth="1"/>
    <col min="8462" max="8462" width="13.140625" style="126" customWidth="1"/>
    <col min="8463" max="8463" width="11.140625" style="126" customWidth="1"/>
    <col min="8464" max="8464" width="9.42578125" style="126" customWidth="1"/>
    <col min="8465" max="8465" width="12.85546875" style="126" customWidth="1"/>
    <col min="8466" max="8466" width="12.140625" style="126" customWidth="1"/>
    <col min="8467" max="8467" width="9.42578125" style="126" customWidth="1"/>
    <col min="8468" max="8468" width="12" style="126" customWidth="1"/>
    <col min="8469" max="8469" width="12.28515625" style="126" customWidth="1"/>
    <col min="8470" max="8470" width="15.42578125" style="126" customWidth="1"/>
    <col min="8471" max="8704" width="9.140625" style="126"/>
    <col min="8705" max="8705" width="4.42578125" style="126" customWidth="1"/>
    <col min="8706" max="8706" width="13.7109375" style="126" customWidth="1"/>
    <col min="8707" max="8707" width="53" style="126" customWidth="1"/>
    <col min="8708" max="8708" width="10.140625" style="126" customWidth="1"/>
    <col min="8709" max="8709" width="11.140625" style="126" customWidth="1"/>
    <col min="8710" max="8710" width="11.28515625" style="126" customWidth="1"/>
    <col min="8711" max="8711" width="9.42578125" style="126" customWidth="1"/>
    <col min="8712" max="8712" width="11.85546875" style="126" customWidth="1"/>
    <col min="8713" max="8713" width="10.5703125" style="126" customWidth="1"/>
    <col min="8714" max="8714" width="9.42578125" style="126" customWidth="1"/>
    <col min="8715" max="8716" width="10.85546875" style="126" customWidth="1"/>
    <col min="8717" max="8717" width="9.42578125" style="126" customWidth="1"/>
    <col min="8718" max="8718" width="13.140625" style="126" customWidth="1"/>
    <col min="8719" max="8719" width="11.140625" style="126" customWidth="1"/>
    <col min="8720" max="8720" width="9.42578125" style="126" customWidth="1"/>
    <col min="8721" max="8721" width="12.85546875" style="126" customWidth="1"/>
    <col min="8722" max="8722" width="12.140625" style="126" customWidth="1"/>
    <col min="8723" max="8723" width="9.42578125" style="126" customWidth="1"/>
    <col min="8724" max="8724" width="12" style="126" customWidth="1"/>
    <col min="8725" max="8725" width="12.28515625" style="126" customWidth="1"/>
    <col min="8726" max="8726" width="15.42578125" style="126" customWidth="1"/>
    <col min="8727" max="8960" width="9.140625" style="126"/>
    <col min="8961" max="8961" width="4.42578125" style="126" customWidth="1"/>
    <col min="8962" max="8962" width="13.7109375" style="126" customWidth="1"/>
    <col min="8963" max="8963" width="53" style="126" customWidth="1"/>
    <col min="8964" max="8964" width="10.140625" style="126" customWidth="1"/>
    <col min="8965" max="8965" width="11.140625" style="126" customWidth="1"/>
    <col min="8966" max="8966" width="11.28515625" style="126" customWidth="1"/>
    <col min="8967" max="8967" width="9.42578125" style="126" customWidth="1"/>
    <col min="8968" max="8968" width="11.85546875" style="126" customWidth="1"/>
    <col min="8969" max="8969" width="10.5703125" style="126" customWidth="1"/>
    <col min="8970" max="8970" width="9.42578125" style="126" customWidth="1"/>
    <col min="8971" max="8972" width="10.85546875" style="126" customWidth="1"/>
    <col min="8973" max="8973" width="9.42578125" style="126" customWidth="1"/>
    <col min="8974" max="8974" width="13.140625" style="126" customWidth="1"/>
    <col min="8975" max="8975" width="11.140625" style="126" customWidth="1"/>
    <col min="8976" max="8976" width="9.42578125" style="126" customWidth="1"/>
    <col min="8977" max="8977" width="12.85546875" style="126" customWidth="1"/>
    <col min="8978" max="8978" width="12.140625" style="126" customWidth="1"/>
    <col min="8979" max="8979" width="9.42578125" style="126" customWidth="1"/>
    <col min="8980" max="8980" width="12" style="126" customWidth="1"/>
    <col min="8981" max="8981" width="12.28515625" style="126" customWidth="1"/>
    <col min="8982" max="8982" width="15.42578125" style="126" customWidth="1"/>
    <col min="8983" max="9216" width="9.140625" style="126"/>
    <col min="9217" max="9217" width="4.42578125" style="126" customWidth="1"/>
    <col min="9218" max="9218" width="13.7109375" style="126" customWidth="1"/>
    <col min="9219" max="9219" width="53" style="126" customWidth="1"/>
    <col min="9220" max="9220" width="10.140625" style="126" customWidth="1"/>
    <col min="9221" max="9221" width="11.140625" style="126" customWidth="1"/>
    <col min="9222" max="9222" width="11.28515625" style="126" customWidth="1"/>
    <col min="9223" max="9223" width="9.42578125" style="126" customWidth="1"/>
    <col min="9224" max="9224" width="11.85546875" style="126" customWidth="1"/>
    <col min="9225" max="9225" width="10.5703125" style="126" customWidth="1"/>
    <col min="9226" max="9226" width="9.42578125" style="126" customWidth="1"/>
    <col min="9227" max="9228" width="10.85546875" style="126" customWidth="1"/>
    <col min="9229" max="9229" width="9.42578125" style="126" customWidth="1"/>
    <col min="9230" max="9230" width="13.140625" style="126" customWidth="1"/>
    <col min="9231" max="9231" width="11.140625" style="126" customWidth="1"/>
    <col min="9232" max="9232" width="9.42578125" style="126" customWidth="1"/>
    <col min="9233" max="9233" width="12.85546875" style="126" customWidth="1"/>
    <col min="9234" max="9234" width="12.140625" style="126" customWidth="1"/>
    <col min="9235" max="9235" width="9.42578125" style="126" customWidth="1"/>
    <col min="9236" max="9236" width="12" style="126" customWidth="1"/>
    <col min="9237" max="9237" width="12.28515625" style="126" customWidth="1"/>
    <col min="9238" max="9238" width="15.42578125" style="126" customWidth="1"/>
    <col min="9239" max="9472" width="9.140625" style="126"/>
    <col min="9473" max="9473" width="4.42578125" style="126" customWidth="1"/>
    <col min="9474" max="9474" width="13.7109375" style="126" customWidth="1"/>
    <col min="9475" max="9475" width="53" style="126" customWidth="1"/>
    <col min="9476" max="9476" width="10.140625" style="126" customWidth="1"/>
    <col min="9477" max="9477" width="11.140625" style="126" customWidth="1"/>
    <col min="9478" max="9478" width="11.28515625" style="126" customWidth="1"/>
    <col min="9479" max="9479" width="9.42578125" style="126" customWidth="1"/>
    <col min="9480" max="9480" width="11.85546875" style="126" customWidth="1"/>
    <col min="9481" max="9481" width="10.5703125" style="126" customWidth="1"/>
    <col min="9482" max="9482" width="9.42578125" style="126" customWidth="1"/>
    <col min="9483" max="9484" width="10.85546875" style="126" customWidth="1"/>
    <col min="9485" max="9485" width="9.42578125" style="126" customWidth="1"/>
    <col min="9486" max="9486" width="13.140625" style="126" customWidth="1"/>
    <col min="9487" max="9487" width="11.140625" style="126" customWidth="1"/>
    <col min="9488" max="9488" width="9.42578125" style="126" customWidth="1"/>
    <col min="9489" max="9489" width="12.85546875" style="126" customWidth="1"/>
    <col min="9490" max="9490" width="12.140625" style="126" customWidth="1"/>
    <col min="9491" max="9491" width="9.42578125" style="126" customWidth="1"/>
    <col min="9492" max="9492" width="12" style="126" customWidth="1"/>
    <col min="9493" max="9493" width="12.28515625" style="126" customWidth="1"/>
    <col min="9494" max="9494" width="15.42578125" style="126" customWidth="1"/>
    <col min="9495" max="9728" width="9.140625" style="126"/>
    <col min="9729" max="9729" width="4.42578125" style="126" customWidth="1"/>
    <col min="9730" max="9730" width="13.7109375" style="126" customWidth="1"/>
    <col min="9731" max="9731" width="53" style="126" customWidth="1"/>
    <col min="9732" max="9732" width="10.140625" style="126" customWidth="1"/>
    <col min="9733" max="9733" width="11.140625" style="126" customWidth="1"/>
    <col min="9734" max="9734" width="11.28515625" style="126" customWidth="1"/>
    <col min="9735" max="9735" width="9.42578125" style="126" customWidth="1"/>
    <col min="9736" max="9736" width="11.85546875" style="126" customWidth="1"/>
    <col min="9737" max="9737" width="10.5703125" style="126" customWidth="1"/>
    <col min="9738" max="9738" width="9.42578125" style="126" customWidth="1"/>
    <col min="9739" max="9740" width="10.85546875" style="126" customWidth="1"/>
    <col min="9741" max="9741" width="9.42578125" style="126" customWidth="1"/>
    <col min="9742" max="9742" width="13.140625" style="126" customWidth="1"/>
    <col min="9743" max="9743" width="11.140625" style="126" customWidth="1"/>
    <col min="9744" max="9744" width="9.42578125" style="126" customWidth="1"/>
    <col min="9745" max="9745" width="12.85546875" style="126" customWidth="1"/>
    <col min="9746" max="9746" width="12.140625" style="126" customWidth="1"/>
    <col min="9747" max="9747" width="9.42578125" style="126" customWidth="1"/>
    <col min="9748" max="9748" width="12" style="126" customWidth="1"/>
    <col min="9749" max="9749" width="12.28515625" style="126" customWidth="1"/>
    <col min="9750" max="9750" width="15.42578125" style="126" customWidth="1"/>
    <col min="9751" max="9984" width="9.140625" style="126"/>
    <col min="9985" max="9985" width="4.42578125" style="126" customWidth="1"/>
    <col min="9986" max="9986" width="13.7109375" style="126" customWidth="1"/>
    <col min="9987" max="9987" width="53" style="126" customWidth="1"/>
    <col min="9988" max="9988" width="10.140625" style="126" customWidth="1"/>
    <col min="9989" max="9989" width="11.140625" style="126" customWidth="1"/>
    <col min="9990" max="9990" width="11.28515625" style="126" customWidth="1"/>
    <col min="9991" max="9991" width="9.42578125" style="126" customWidth="1"/>
    <col min="9992" max="9992" width="11.85546875" style="126" customWidth="1"/>
    <col min="9993" max="9993" width="10.5703125" style="126" customWidth="1"/>
    <col min="9994" max="9994" width="9.42578125" style="126" customWidth="1"/>
    <col min="9995" max="9996" width="10.85546875" style="126" customWidth="1"/>
    <col min="9997" max="9997" width="9.42578125" style="126" customWidth="1"/>
    <col min="9998" max="9998" width="13.140625" style="126" customWidth="1"/>
    <col min="9999" max="9999" width="11.140625" style="126" customWidth="1"/>
    <col min="10000" max="10000" width="9.42578125" style="126" customWidth="1"/>
    <col min="10001" max="10001" width="12.85546875" style="126" customWidth="1"/>
    <col min="10002" max="10002" width="12.140625" style="126" customWidth="1"/>
    <col min="10003" max="10003" width="9.42578125" style="126" customWidth="1"/>
    <col min="10004" max="10004" width="12" style="126" customWidth="1"/>
    <col min="10005" max="10005" width="12.28515625" style="126" customWidth="1"/>
    <col min="10006" max="10006" width="15.42578125" style="126" customWidth="1"/>
    <col min="10007" max="10240" width="9.140625" style="126"/>
    <col min="10241" max="10241" width="4.42578125" style="126" customWidth="1"/>
    <col min="10242" max="10242" width="13.7109375" style="126" customWidth="1"/>
    <col min="10243" max="10243" width="53" style="126" customWidth="1"/>
    <col min="10244" max="10244" width="10.140625" style="126" customWidth="1"/>
    <col min="10245" max="10245" width="11.140625" style="126" customWidth="1"/>
    <col min="10246" max="10246" width="11.28515625" style="126" customWidth="1"/>
    <col min="10247" max="10247" width="9.42578125" style="126" customWidth="1"/>
    <col min="10248" max="10248" width="11.85546875" style="126" customWidth="1"/>
    <col min="10249" max="10249" width="10.5703125" style="126" customWidth="1"/>
    <col min="10250" max="10250" width="9.42578125" style="126" customWidth="1"/>
    <col min="10251" max="10252" width="10.85546875" style="126" customWidth="1"/>
    <col min="10253" max="10253" width="9.42578125" style="126" customWidth="1"/>
    <col min="10254" max="10254" width="13.140625" style="126" customWidth="1"/>
    <col min="10255" max="10255" width="11.140625" style="126" customWidth="1"/>
    <col min="10256" max="10256" width="9.42578125" style="126" customWidth="1"/>
    <col min="10257" max="10257" width="12.85546875" style="126" customWidth="1"/>
    <col min="10258" max="10258" width="12.140625" style="126" customWidth="1"/>
    <col min="10259" max="10259" width="9.42578125" style="126" customWidth="1"/>
    <col min="10260" max="10260" width="12" style="126" customWidth="1"/>
    <col min="10261" max="10261" width="12.28515625" style="126" customWidth="1"/>
    <col min="10262" max="10262" width="15.42578125" style="126" customWidth="1"/>
    <col min="10263" max="10496" width="9.140625" style="126"/>
    <col min="10497" max="10497" width="4.42578125" style="126" customWidth="1"/>
    <col min="10498" max="10498" width="13.7109375" style="126" customWidth="1"/>
    <col min="10499" max="10499" width="53" style="126" customWidth="1"/>
    <col min="10500" max="10500" width="10.140625" style="126" customWidth="1"/>
    <col min="10501" max="10501" width="11.140625" style="126" customWidth="1"/>
    <col min="10502" max="10502" width="11.28515625" style="126" customWidth="1"/>
    <col min="10503" max="10503" width="9.42578125" style="126" customWidth="1"/>
    <col min="10504" max="10504" width="11.85546875" style="126" customWidth="1"/>
    <col min="10505" max="10505" width="10.5703125" style="126" customWidth="1"/>
    <col min="10506" max="10506" width="9.42578125" style="126" customWidth="1"/>
    <col min="10507" max="10508" width="10.85546875" style="126" customWidth="1"/>
    <col min="10509" max="10509" width="9.42578125" style="126" customWidth="1"/>
    <col min="10510" max="10510" width="13.140625" style="126" customWidth="1"/>
    <col min="10511" max="10511" width="11.140625" style="126" customWidth="1"/>
    <col min="10512" max="10512" width="9.42578125" style="126" customWidth="1"/>
    <col min="10513" max="10513" width="12.85546875" style="126" customWidth="1"/>
    <col min="10514" max="10514" width="12.140625" style="126" customWidth="1"/>
    <col min="10515" max="10515" width="9.42578125" style="126" customWidth="1"/>
    <col min="10516" max="10516" width="12" style="126" customWidth="1"/>
    <col min="10517" max="10517" width="12.28515625" style="126" customWidth="1"/>
    <col min="10518" max="10518" width="15.42578125" style="126" customWidth="1"/>
    <col min="10519" max="10752" width="9.140625" style="126"/>
    <col min="10753" max="10753" width="4.42578125" style="126" customWidth="1"/>
    <col min="10754" max="10754" width="13.7109375" style="126" customWidth="1"/>
    <col min="10755" max="10755" width="53" style="126" customWidth="1"/>
    <col min="10756" max="10756" width="10.140625" style="126" customWidth="1"/>
    <col min="10757" max="10757" width="11.140625" style="126" customWidth="1"/>
    <col min="10758" max="10758" width="11.28515625" style="126" customWidth="1"/>
    <col min="10759" max="10759" width="9.42578125" style="126" customWidth="1"/>
    <col min="10760" max="10760" width="11.85546875" style="126" customWidth="1"/>
    <col min="10761" max="10761" width="10.5703125" style="126" customWidth="1"/>
    <col min="10762" max="10762" width="9.42578125" style="126" customWidth="1"/>
    <col min="10763" max="10764" width="10.85546875" style="126" customWidth="1"/>
    <col min="10765" max="10765" width="9.42578125" style="126" customWidth="1"/>
    <col min="10766" max="10766" width="13.140625" style="126" customWidth="1"/>
    <col min="10767" max="10767" width="11.140625" style="126" customWidth="1"/>
    <col min="10768" max="10768" width="9.42578125" style="126" customWidth="1"/>
    <col min="10769" max="10769" width="12.85546875" style="126" customWidth="1"/>
    <col min="10770" max="10770" width="12.140625" style="126" customWidth="1"/>
    <col min="10771" max="10771" width="9.42578125" style="126" customWidth="1"/>
    <col min="10772" max="10772" width="12" style="126" customWidth="1"/>
    <col min="10773" max="10773" width="12.28515625" style="126" customWidth="1"/>
    <col min="10774" max="10774" width="15.42578125" style="126" customWidth="1"/>
    <col min="10775" max="11008" width="9.140625" style="126"/>
    <col min="11009" max="11009" width="4.42578125" style="126" customWidth="1"/>
    <col min="11010" max="11010" width="13.7109375" style="126" customWidth="1"/>
    <col min="11011" max="11011" width="53" style="126" customWidth="1"/>
    <col min="11012" max="11012" width="10.140625" style="126" customWidth="1"/>
    <col min="11013" max="11013" width="11.140625" style="126" customWidth="1"/>
    <col min="11014" max="11014" width="11.28515625" style="126" customWidth="1"/>
    <col min="11015" max="11015" width="9.42578125" style="126" customWidth="1"/>
    <col min="11016" max="11016" width="11.85546875" style="126" customWidth="1"/>
    <col min="11017" max="11017" width="10.5703125" style="126" customWidth="1"/>
    <col min="11018" max="11018" width="9.42578125" style="126" customWidth="1"/>
    <col min="11019" max="11020" width="10.85546875" style="126" customWidth="1"/>
    <col min="11021" max="11021" width="9.42578125" style="126" customWidth="1"/>
    <col min="11022" max="11022" width="13.140625" style="126" customWidth="1"/>
    <col min="11023" max="11023" width="11.140625" style="126" customWidth="1"/>
    <col min="11024" max="11024" width="9.42578125" style="126" customWidth="1"/>
    <col min="11025" max="11025" width="12.85546875" style="126" customWidth="1"/>
    <col min="11026" max="11026" width="12.140625" style="126" customWidth="1"/>
    <col min="11027" max="11027" width="9.42578125" style="126" customWidth="1"/>
    <col min="11028" max="11028" width="12" style="126" customWidth="1"/>
    <col min="11029" max="11029" width="12.28515625" style="126" customWidth="1"/>
    <col min="11030" max="11030" width="15.42578125" style="126" customWidth="1"/>
    <col min="11031" max="11264" width="9.140625" style="126"/>
    <col min="11265" max="11265" width="4.42578125" style="126" customWidth="1"/>
    <col min="11266" max="11266" width="13.7109375" style="126" customWidth="1"/>
    <col min="11267" max="11267" width="53" style="126" customWidth="1"/>
    <col min="11268" max="11268" width="10.140625" style="126" customWidth="1"/>
    <col min="11269" max="11269" width="11.140625" style="126" customWidth="1"/>
    <col min="11270" max="11270" width="11.28515625" style="126" customWidth="1"/>
    <col min="11271" max="11271" width="9.42578125" style="126" customWidth="1"/>
    <col min="11272" max="11272" width="11.85546875" style="126" customWidth="1"/>
    <col min="11273" max="11273" width="10.5703125" style="126" customWidth="1"/>
    <col min="11274" max="11274" width="9.42578125" style="126" customWidth="1"/>
    <col min="11275" max="11276" width="10.85546875" style="126" customWidth="1"/>
    <col min="11277" max="11277" width="9.42578125" style="126" customWidth="1"/>
    <col min="11278" max="11278" width="13.140625" style="126" customWidth="1"/>
    <col min="11279" max="11279" width="11.140625" style="126" customWidth="1"/>
    <col min="11280" max="11280" width="9.42578125" style="126" customWidth="1"/>
    <col min="11281" max="11281" width="12.85546875" style="126" customWidth="1"/>
    <col min="11282" max="11282" width="12.140625" style="126" customWidth="1"/>
    <col min="11283" max="11283" width="9.42578125" style="126" customWidth="1"/>
    <col min="11284" max="11284" width="12" style="126" customWidth="1"/>
    <col min="11285" max="11285" width="12.28515625" style="126" customWidth="1"/>
    <col min="11286" max="11286" width="15.42578125" style="126" customWidth="1"/>
    <col min="11287" max="11520" width="9.140625" style="126"/>
    <col min="11521" max="11521" width="4.42578125" style="126" customWidth="1"/>
    <col min="11522" max="11522" width="13.7109375" style="126" customWidth="1"/>
    <col min="11523" max="11523" width="53" style="126" customWidth="1"/>
    <col min="11524" max="11524" width="10.140625" style="126" customWidth="1"/>
    <col min="11525" max="11525" width="11.140625" style="126" customWidth="1"/>
    <col min="11526" max="11526" width="11.28515625" style="126" customWidth="1"/>
    <col min="11527" max="11527" width="9.42578125" style="126" customWidth="1"/>
    <col min="11528" max="11528" width="11.85546875" style="126" customWidth="1"/>
    <col min="11529" max="11529" width="10.5703125" style="126" customWidth="1"/>
    <col min="11530" max="11530" width="9.42578125" style="126" customWidth="1"/>
    <col min="11531" max="11532" width="10.85546875" style="126" customWidth="1"/>
    <col min="11533" max="11533" width="9.42578125" style="126" customWidth="1"/>
    <col min="11534" max="11534" width="13.140625" style="126" customWidth="1"/>
    <col min="11535" max="11535" width="11.140625" style="126" customWidth="1"/>
    <col min="11536" max="11536" width="9.42578125" style="126" customWidth="1"/>
    <col min="11537" max="11537" width="12.85546875" style="126" customWidth="1"/>
    <col min="11538" max="11538" width="12.140625" style="126" customWidth="1"/>
    <col min="11539" max="11539" width="9.42578125" style="126" customWidth="1"/>
    <col min="11540" max="11540" width="12" style="126" customWidth="1"/>
    <col min="11541" max="11541" width="12.28515625" style="126" customWidth="1"/>
    <col min="11542" max="11542" width="15.42578125" style="126" customWidth="1"/>
    <col min="11543" max="11776" width="9.140625" style="126"/>
    <col min="11777" max="11777" width="4.42578125" style="126" customWidth="1"/>
    <col min="11778" max="11778" width="13.7109375" style="126" customWidth="1"/>
    <col min="11779" max="11779" width="53" style="126" customWidth="1"/>
    <col min="11780" max="11780" width="10.140625" style="126" customWidth="1"/>
    <col min="11781" max="11781" width="11.140625" style="126" customWidth="1"/>
    <col min="11782" max="11782" width="11.28515625" style="126" customWidth="1"/>
    <col min="11783" max="11783" width="9.42578125" style="126" customWidth="1"/>
    <col min="11784" max="11784" width="11.85546875" style="126" customWidth="1"/>
    <col min="11785" max="11785" width="10.5703125" style="126" customWidth="1"/>
    <col min="11786" max="11786" width="9.42578125" style="126" customWidth="1"/>
    <col min="11787" max="11788" width="10.85546875" style="126" customWidth="1"/>
    <col min="11789" max="11789" width="9.42578125" style="126" customWidth="1"/>
    <col min="11790" max="11790" width="13.140625" style="126" customWidth="1"/>
    <col min="11791" max="11791" width="11.140625" style="126" customWidth="1"/>
    <col min="11792" max="11792" width="9.42578125" style="126" customWidth="1"/>
    <col min="11793" max="11793" width="12.85546875" style="126" customWidth="1"/>
    <col min="11794" max="11794" width="12.140625" style="126" customWidth="1"/>
    <col min="11795" max="11795" width="9.42578125" style="126" customWidth="1"/>
    <col min="11796" max="11796" width="12" style="126" customWidth="1"/>
    <col min="11797" max="11797" width="12.28515625" style="126" customWidth="1"/>
    <col min="11798" max="11798" width="15.42578125" style="126" customWidth="1"/>
    <col min="11799" max="12032" width="9.140625" style="126"/>
    <col min="12033" max="12033" width="4.42578125" style="126" customWidth="1"/>
    <col min="12034" max="12034" width="13.7109375" style="126" customWidth="1"/>
    <col min="12035" max="12035" width="53" style="126" customWidth="1"/>
    <col min="12036" max="12036" width="10.140625" style="126" customWidth="1"/>
    <col min="12037" max="12037" width="11.140625" style="126" customWidth="1"/>
    <col min="12038" max="12038" width="11.28515625" style="126" customWidth="1"/>
    <col min="12039" max="12039" width="9.42578125" style="126" customWidth="1"/>
    <col min="12040" max="12040" width="11.85546875" style="126" customWidth="1"/>
    <col min="12041" max="12041" width="10.5703125" style="126" customWidth="1"/>
    <col min="12042" max="12042" width="9.42578125" style="126" customWidth="1"/>
    <col min="12043" max="12044" width="10.85546875" style="126" customWidth="1"/>
    <col min="12045" max="12045" width="9.42578125" style="126" customWidth="1"/>
    <col min="12046" max="12046" width="13.140625" style="126" customWidth="1"/>
    <col min="12047" max="12047" width="11.140625" style="126" customWidth="1"/>
    <col min="12048" max="12048" width="9.42578125" style="126" customWidth="1"/>
    <col min="12049" max="12049" width="12.85546875" style="126" customWidth="1"/>
    <col min="12050" max="12050" width="12.140625" style="126" customWidth="1"/>
    <col min="12051" max="12051" width="9.42578125" style="126" customWidth="1"/>
    <col min="12052" max="12052" width="12" style="126" customWidth="1"/>
    <col min="12053" max="12053" width="12.28515625" style="126" customWidth="1"/>
    <col min="12054" max="12054" width="15.42578125" style="126" customWidth="1"/>
    <col min="12055" max="12288" width="9.140625" style="126"/>
    <col min="12289" max="12289" width="4.42578125" style="126" customWidth="1"/>
    <col min="12290" max="12290" width="13.7109375" style="126" customWidth="1"/>
    <col min="12291" max="12291" width="53" style="126" customWidth="1"/>
    <col min="12292" max="12292" width="10.140625" style="126" customWidth="1"/>
    <col min="12293" max="12293" width="11.140625" style="126" customWidth="1"/>
    <col min="12294" max="12294" width="11.28515625" style="126" customWidth="1"/>
    <col min="12295" max="12295" width="9.42578125" style="126" customWidth="1"/>
    <col min="12296" max="12296" width="11.85546875" style="126" customWidth="1"/>
    <col min="12297" max="12297" width="10.5703125" style="126" customWidth="1"/>
    <col min="12298" max="12298" width="9.42578125" style="126" customWidth="1"/>
    <col min="12299" max="12300" width="10.85546875" style="126" customWidth="1"/>
    <col min="12301" max="12301" width="9.42578125" style="126" customWidth="1"/>
    <col min="12302" max="12302" width="13.140625" style="126" customWidth="1"/>
    <col min="12303" max="12303" width="11.140625" style="126" customWidth="1"/>
    <col min="12304" max="12304" width="9.42578125" style="126" customWidth="1"/>
    <col min="12305" max="12305" width="12.85546875" style="126" customWidth="1"/>
    <col min="12306" max="12306" width="12.140625" style="126" customWidth="1"/>
    <col min="12307" max="12307" width="9.42578125" style="126" customWidth="1"/>
    <col min="12308" max="12308" width="12" style="126" customWidth="1"/>
    <col min="12309" max="12309" width="12.28515625" style="126" customWidth="1"/>
    <col min="12310" max="12310" width="15.42578125" style="126" customWidth="1"/>
    <col min="12311" max="12544" width="9.140625" style="126"/>
    <col min="12545" max="12545" width="4.42578125" style="126" customWidth="1"/>
    <col min="12546" max="12546" width="13.7109375" style="126" customWidth="1"/>
    <col min="12547" max="12547" width="53" style="126" customWidth="1"/>
    <col min="12548" max="12548" width="10.140625" style="126" customWidth="1"/>
    <col min="12549" max="12549" width="11.140625" style="126" customWidth="1"/>
    <col min="12550" max="12550" width="11.28515625" style="126" customWidth="1"/>
    <col min="12551" max="12551" width="9.42578125" style="126" customWidth="1"/>
    <col min="12552" max="12552" width="11.85546875" style="126" customWidth="1"/>
    <col min="12553" max="12553" width="10.5703125" style="126" customWidth="1"/>
    <col min="12554" max="12554" width="9.42578125" style="126" customWidth="1"/>
    <col min="12555" max="12556" width="10.85546875" style="126" customWidth="1"/>
    <col min="12557" max="12557" width="9.42578125" style="126" customWidth="1"/>
    <col min="12558" max="12558" width="13.140625" style="126" customWidth="1"/>
    <col min="12559" max="12559" width="11.140625" style="126" customWidth="1"/>
    <col min="12560" max="12560" width="9.42578125" style="126" customWidth="1"/>
    <col min="12561" max="12561" width="12.85546875" style="126" customWidth="1"/>
    <col min="12562" max="12562" width="12.140625" style="126" customWidth="1"/>
    <col min="12563" max="12563" width="9.42578125" style="126" customWidth="1"/>
    <col min="12564" max="12564" width="12" style="126" customWidth="1"/>
    <col min="12565" max="12565" width="12.28515625" style="126" customWidth="1"/>
    <col min="12566" max="12566" width="15.42578125" style="126" customWidth="1"/>
    <col min="12567" max="12800" width="9.140625" style="126"/>
    <col min="12801" max="12801" width="4.42578125" style="126" customWidth="1"/>
    <col min="12802" max="12802" width="13.7109375" style="126" customWidth="1"/>
    <col min="12803" max="12803" width="53" style="126" customWidth="1"/>
    <col min="12804" max="12804" width="10.140625" style="126" customWidth="1"/>
    <col min="12805" max="12805" width="11.140625" style="126" customWidth="1"/>
    <col min="12806" max="12806" width="11.28515625" style="126" customWidth="1"/>
    <col min="12807" max="12807" width="9.42578125" style="126" customWidth="1"/>
    <col min="12808" max="12808" width="11.85546875" style="126" customWidth="1"/>
    <col min="12809" max="12809" width="10.5703125" style="126" customWidth="1"/>
    <col min="12810" max="12810" width="9.42578125" style="126" customWidth="1"/>
    <col min="12811" max="12812" width="10.85546875" style="126" customWidth="1"/>
    <col min="12813" max="12813" width="9.42578125" style="126" customWidth="1"/>
    <col min="12814" max="12814" width="13.140625" style="126" customWidth="1"/>
    <col min="12815" max="12815" width="11.140625" style="126" customWidth="1"/>
    <col min="12816" max="12816" width="9.42578125" style="126" customWidth="1"/>
    <col min="12817" max="12817" width="12.85546875" style="126" customWidth="1"/>
    <col min="12818" max="12818" width="12.140625" style="126" customWidth="1"/>
    <col min="12819" max="12819" width="9.42578125" style="126" customWidth="1"/>
    <col min="12820" max="12820" width="12" style="126" customWidth="1"/>
    <col min="12821" max="12821" width="12.28515625" style="126" customWidth="1"/>
    <col min="12822" max="12822" width="15.42578125" style="126" customWidth="1"/>
    <col min="12823" max="13056" width="9.140625" style="126"/>
    <col min="13057" max="13057" width="4.42578125" style="126" customWidth="1"/>
    <col min="13058" max="13058" width="13.7109375" style="126" customWidth="1"/>
    <col min="13059" max="13059" width="53" style="126" customWidth="1"/>
    <col min="13060" max="13060" width="10.140625" style="126" customWidth="1"/>
    <col min="13061" max="13061" width="11.140625" style="126" customWidth="1"/>
    <col min="13062" max="13062" width="11.28515625" style="126" customWidth="1"/>
    <col min="13063" max="13063" width="9.42578125" style="126" customWidth="1"/>
    <col min="13064" max="13064" width="11.85546875" style="126" customWidth="1"/>
    <col min="13065" max="13065" width="10.5703125" style="126" customWidth="1"/>
    <col min="13066" max="13066" width="9.42578125" style="126" customWidth="1"/>
    <col min="13067" max="13068" width="10.85546875" style="126" customWidth="1"/>
    <col min="13069" max="13069" width="9.42578125" style="126" customWidth="1"/>
    <col min="13070" max="13070" width="13.140625" style="126" customWidth="1"/>
    <col min="13071" max="13071" width="11.140625" style="126" customWidth="1"/>
    <col min="13072" max="13072" width="9.42578125" style="126" customWidth="1"/>
    <col min="13073" max="13073" width="12.85546875" style="126" customWidth="1"/>
    <col min="13074" max="13074" width="12.140625" style="126" customWidth="1"/>
    <col min="13075" max="13075" width="9.42578125" style="126" customWidth="1"/>
    <col min="13076" max="13076" width="12" style="126" customWidth="1"/>
    <col min="13077" max="13077" width="12.28515625" style="126" customWidth="1"/>
    <col min="13078" max="13078" width="15.42578125" style="126" customWidth="1"/>
    <col min="13079" max="13312" width="9.140625" style="126"/>
    <col min="13313" max="13313" width="4.42578125" style="126" customWidth="1"/>
    <col min="13314" max="13314" width="13.7109375" style="126" customWidth="1"/>
    <col min="13315" max="13315" width="53" style="126" customWidth="1"/>
    <col min="13316" max="13316" width="10.140625" style="126" customWidth="1"/>
    <col min="13317" max="13317" width="11.140625" style="126" customWidth="1"/>
    <col min="13318" max="13318" width="11.28515625" style="126" customWidth="1"/>
    <col min="13319" max="13319" width="9.42578125" style="126" customWidth="1"/>
    <col min="13320" max="13320" width="11.85546875" style="126" customWidth="1"/>
    <col min="13321" max="13321" width="10.5703125" style="126" customWidth="1"/>
    <col min="13322" max="13322" width="9.42578125" style="126" customWidth="1"/>
    <col min="13323" max="13324" width="10.85546875" style="126" customWidth="1"/>
    <col min="13325" max="13325" width="9.42578125" style="126" customWidth="1"/>
    <col min="13326" max="13326" width="13.140625" style="126" customWidth="1"/>
    <col min="13327" max="13327" width="11.140625" style="126" customWidth="1"/>
    <col min="13328" max="13328" width="9.42578125" style="126" customWidth="1"/>
    <col min="13329" max="13329" width="12.85546875" style="126" customWidth="1"/>
    <col min="13330" max="13330" width="12.140625" style="126" customWidth="1"/>
    <col min="13331" max="13331" width="9.42578125" style="126" customWidth="1"/>
    <col min="13332" max="13332" width="12" style="126" customWidth="1"/>
    <col min="13333" max="13333" width="12.28515625" style="126" customWidth="1"/>
    <col min="13334" max="13334" width="15.42578125" style="126" customWidth="1"/>
    <col min="13335" max="13568" width="9.140625" style="126"/>
    <col min="13569" max="13569" width="4.42578125" style="126" customWidth="1"/>
    <col min="13570" max="13570" width="13.7109375" style="126" customWidth="1"/>
    <col min="13571" max="13571" width="53" style="126" customWidth="1"/>
    <col min="13572" max="13572" width="10.140625" style="126" customWidth="1"/>
    <col min="13573" max="13573" width="11.140625" style="126" customWidth="1"/>
    <col min="13574" max="13574" width="11.28515625" style="126" customWidth="1"/>
    <col min="13575" max="13575" width="9.42578125" style="126" customWidth="1"/>
    <col min="13576" max="13576" width="11.85546875" style="126" customWidth="1"/>
    <col min="13577" max="13577" width="10.5703125" style="126" customWidth="1"/>
    <col min="13578" max="13578" width="9.42578125" style="126" customWidth="1"/>
    <col min="13579" max="13580" width="10.85546875" style="126" customWidth="1"/>
    <col min="13581" max="13581" width="9.42578125" style="126" customWidth="1"/>
    <col min="13582" max="13582" width="13.140625" style="126" customWidth="1"/>
    <col min="13583" max="13583" width="11.140625" style="126" customWidth="1"/>
    <col min="13584" max="13584" width="9.42578125" style="126" customWidth="1"/>
    <col min="13585" max="13585" width="12.85546875" style="126" customWidth="1"/>
    <col min="13586" max="13586" width="12.140625" style="126" customWidth="1"/>
    <col min="13587" max="13587" width="9.42578125" style="126" customWidth="1"/>
    <col min="13588" max="13588" width="12" style="126" customWidth="1"/>
    <col min="13589" max="13589" width="12.28515625" style="126" customWidth="1"/>
    <col min="13590" max="13590" width="15.42578125" style="126" customWidth="1"/>
    <col min="13591" max="13824" width="9.140625" style="126"/>
    <col min="13825" max="13825" width="4.42578125" style="126" customWidth="1"/>
    <col min="13826" max="13826" width="13.7109375" style="126" customWidth="1"/>
    <col min="13827" max="13827" width="53" style="126" customWidth="1"/>
    <col min="13828" max="13828" width="10.140625" style="126" customWidth="1"/>
    <col min="13829" max="13829" width="11.140625" style="126" customWidth="1"/>
    <col min="13830" max="13830" width="11.28515625" style="126" customWidth="1"/>
    <col min="13831" max="13831" width="9.42578125" style="126" customWidth="1"/>
    <col min="13832" max="13832" width="11.85546875" style="126" customWidth="1"/>
    <col min="13833" max="13833" width="10.5703125" style="126" customWidth="1"/>
    <col min="13834" max="13834" width="9.42578125" style="126" customWidth="1"/>
    <col min="13835" max="13836" width="10.85546875" style="126" customWidth="1"/>
    <col min="13837" max="13837" width="9.42578125" style="126" customWidth="1"/>
    <col min="13838" max="13838" width="13.140625" style="126" customWidth="1"/>
    <col min="13839" max="13839" width="11.140625" style="126" customWidth="1"/>
    <col min="13840" max="13840" width="9.42578125" style="126" customWidth="1"/>
    <col min="13841" max="13841" width="12.85546875" style="126" customWidth="1"/>
    <col min="13842" max="13842" width="12.140625" style="126" customWidth="1"/>
    <col min="13843" max="13843" width="9.42578125" style="126" customWidth="1"/>
    <col min="13844" max="13844" width="12" style="126" customWidth="1"/>
    <col min="13845" max="13845" width="12.28515625" style="126" customWidth="1"/>
    <col min="13846" max="13846" width="15.42578125" style="126" customWidth="1"/>
    <col min="13847" max="14080" width="9.140625" style="126"/>
    <col min="14081" max="14081" width="4.42578125" style="126" customWidth="1"/>
    <col min="14082" max="14082" width="13.7109375" style="126" customWidth="1"/>
    <col min="14083" max="14083" width="53" style="126" customWidth="1"/>
    <col min="14084" max="14084" width="10.140625" style="126" customWidth="1"/>
    <col min="14085" max="14085" width="11.140625" style="126" customWidth="1"/>
    <col min="14086" max="14086" width="11.28515625" style="126" customWidth="1"/>
    <col min="14087" max="14087" width="9.42578125" style="126" customWidth="1"/>
    <col min="14088" max="14088" width="11.85546875" style="126" customWidth="1"/>
    <col min="14089" max="14089" width="10.5703125" style="126" customWidth="1"/>
    <col min="14090" max="14090" width="9.42578125" style="126" customWidth="1"/>
    <col min="14091" max="14092" width="10.85546875" style="126" customWidth="1"/>
    <col min="14093" max="14093" width="9.42578125" style="126" customWidth="1"/>
    <col min="14094" max="14094" width="13.140625" style="126" customWidth="1"/>
    <col min="14095" max="14095" width="11.140625" style="126" customWidth="1"/>
    <col min="14096" max="14096" width="9.42578125" style="126" customWidth="1"/>
    <col min="14097" max="14097" width="12.85546875" style="126" customWidth="1"/>
    <col min="14098" max="14098" width="12.140625" style="126" customWidth="1"/>
    <col min="14099" max="14099" width="9.42578125" style="126" customWidth="1"/>
    <col min="14100" max="14100" width="12" style="126" customWidth="1"/>
    <col min="14101" max="14101" width="12.28515625" style="126" customWidth="1"/>
    <col min="14102" max="14102" width="15.42578125" style="126" customWidth="1"/>
    <col min="14103" max="14336" width="9.140625" style="126"/>
    <col min="14337" max="14337" width="4.42578125" style="126" customWidth="1"/>
    <col min="14338" max="14338" width="13.7109375" style="126" customWidth="1"/>
    <col min="14339" max="14339" width="53" style="126" customWidth="1"/>
    <col min="14340" max="14340" width="10.140625" style="126" customWidth="1"/>
    <col min="14341" max="14341" width="11.140625" style="126" customWidth="1"/>
    <col min="14342" max="14342" width="11.28515625" style="126" customWidth="1"/>
    <col min="14343" max="14343" width="9.42578125" style="126" customWidth="1"/>
    <col min="14344" max="14344" width="11.85546875" style="126" customWidth="1"/>
    <col min="14345" max="14345" width="10.5703125" style="126" customWidth="1"/>
    <col min="14346" max="14346" width="9.42578125" style="126" customWidth="1"/>
    <col min="14347" max="14348" width="10.85546875" style="126" customWidth="1"/>
    <col min="14349" max="14349" width="9.42578125" style="126" customWidth="1"/>
    <col min="14350" max="14350" width="13.140625" style="126" customWidth="1"/>
    <col min="14351" max="14351" width="11.140625" style="126" customWidth="1"/>
    <col min="14352" max="14352" width="9.42578125" style="126" customWidth="1"/>
    <col min="14353" max="14353" width="12.85546875" style="126" customWidth="1"/>
    <col min="14354" max="14354" width="12.140625" style="126" customWidth="1"/>
    <col min="14355" max="14355" width="9.42578125" style="126" customWidth="1"/>
    <col min="14356" max="14356" width="12" style="126" customWidth="1"/>
    <col min="14357" max="14357" width="12.28515625" style="126" customWidth="1"/>
    <col min="14358" max="14358" width="15.42578125" style="126" customWidth="1"/>
    <col min="14359" max="14592" width="9.140625" style="126"/>
    <col min="14593" max="14593" width="4.42578125" style="126" customWidth="1"/>
    <col min="14594" max="14594" width="13.7109375" style="126" customWidth="1"/>
    <col min="14595" max="14595" width="53" style="126" customWidth="1"/>
    <col min="14596" max="14596" width="10.140625" style="126" customWidth="1"/>
    <col min="14597" max="14597" width="11.140625" style="126" customWidth="1"/>
    <col min="14598" max="14598" width="11.28515625" style="126" customWidth="1"/>
    <col min="14599" max="14599" width="9.42578125" style="126" customWidth="1"/>
    <col min="14600" max="14600" width="11.85546875" style="126" customWidth="1"/>
    <col min="14601" max="14601" width="10.5703125" style="126" customWidth="1"/>
    <col min="14602" max="14602" width="9.42578125" style="126" customWidth="1"/>
    <col min="14603" max="14604" width="10.85546875" style="126" customWidth="1"/>
    <col min="14605" max="14605" width="9.42578125" style="126" customWidth="1"/>
    <col min="14606" max="14606" width="13.140625" style="126" customWidth="1"/>
    <col min="14607" max="14607" width="11.140625" style="126" customWidth="1"/>
    <col min="14608" max="14608" width="9.42578125" style="126" customWidth="1"/>
    <col min="14609" max="14609" width="12.85546875" style="126" customWidth="1"/>
    <col min="14610" max="14610" width="12.140625" style="126" customWidth="1"/>
    <col min="14611" max="14611" width="9.42578125" style="126" customWidth="1"/>
    <col min="14612" max="14612" width="12" style="126" customWidth="1"/>
    <col min="14613" max="14613" width="12.28515625" style="126" customWidth="1"/>
    <col min="14614" max="14614" width="15.42578125" style="126" customWidth="1"/>
    <col min="14615" max="14848" width="9.140625" style="126"/>
    <col min="14849" max="14849" width="4.42578125" style="126" customWidth="1"/>
    <col min="14850" max="14850" width="13.7109375" style="126" customWidth="1"/>
    <col min="14851" max="14851" width="53" style="126" customWidth="1"/>
    <col min="14852" max="14852" width="10.140625" style="126" customWidth="1"/>
    <col min="14853" max="14853" width="11.140625" style="126" customWidth="1"/>
    <col min="14854" max="14854" width="11.28515625" style="126" customWidth="1"/>
    <col min="14855" max="14855" width="9.42578125" style="126" customWidth="1"/>
    <col min="14856" max="14856" width="11.85546875" style="126" customWidth="1"/>
    <col min="14857" max="14857" width="10.5703125" style="126" customWidth="1"/>
    <col min="14858" max="14858" width="9.42578125" style="126" customWidth="1"/>
    <col min="14859" max="14860" width="10.85546875" style="126" customWidth="1"/>
    <col min="14861" max="14861" width="9.42578125" style="126" customWidth="1"/>
    <col min="14862" max="14862" width="13.140625" style="126" customWidth="1"/>
    <col min="14863" max="14863" width="11.140625" style="126" customWidth="1"/>
    <col min="14864" max="14864" width="9.42578125" style="126" customWidth="1"/>
    <col min="14865" max="14865" width="12.85546875" style="126" customWidth="1"/>
    <col min="14866" max="14866" width="12.140625" style="126" customWidth="1"/>
    <col min="14867" max="14867" width="9.42578125" style="126" customWidth="1"/>
    <col min="14868" max="14868" width="12" style="126" customWidth="1"/>
    <col min="14869" max="14869" width="12.28515625" style="126" customWidth="1"/>
    <col min="14870" max="14870" width="15.42578125" style="126" customWidth="1"/>
    <col min="14871" max="15104" width="9.140625" style="126"/>
    <col min="15105" max="15105" width="4.42578125" style="126" customWidth="1"/>
    <col min="15106" max="15106" width="13.7109375" style="126" customWidth="1"/>
    <col min="15107" max="15107" width="53" style="126" customWidth="1"/>
    <col min="15108" max="15108" width="10.140625" style="126" customWidth="1"/>
    <col min="15109" max="15109" width="11.140625" style="126" customWidth="1"/>
    <col min="15110" max="15110" width="11.28515625" style="126" customWidth="1"/>
    <col min="15111" max="15111" width="9.42578125" style="126" customWidth="1"/>
    <col min="15112" max="15112" width="11.85546875" style="126" customWidth="1"/>
    <col min="15113" max="15113" width="10.5703125" style="126" customWidth="1"/>
    <col min="15114" max="15114" width="9.42578125" style="126" customWidth="1"/>
    <col min="15115" max="15116" width="10.85546875" style="126" customWidth="1"/>
    <col min="15117" max="15117" width="9.42578125" style="126" customWidth="1"/>
    <col min="15118" max="15118" width="13.140625" style="126" customWidth="1"/>
    <col min="15119" max="15119" width="11.140625" style="126" customWidth="1"/>
    <col min="15120" max="15120" width="9.42578125" style="126" customWidth="1"/>
    <col min="15121" max="15121" width="12.85546875" style="126" customWidth="1"/>
    <col min="15122" max="15122" width="12.140625" style="126" customWidth="1"/>
    <col min="15123" max="15123" width="9.42578125" style="126" customWidth="1"/>
    <col min="15124" max="15124" width="12" style="126" customWidth="1"/>
    <col min="15125" max="15125" width="12.28515625" style="126" customWidth="1"/>
    <col min="15126" max="15126" width="15.42578125" style="126" customWidth="1"/>
    <col min="15127" max="15360" width="9.140625" style="126"/>
    <col min="15361" max="15361" width="4.42578125" style="126" customWidth="1"/>
    <col min="15362" max="15362" width="13.7109375" style="126" customWidth="1"/>
    <col min="15363" max="15363" width="53" style="126" customWidth="1"/>
    <col min="15364" max="15364" width="10.140625" style="126" customWidth="1"/>
    <col min="15365" max="15365" width="11.140625" style="126" customWidth="1"/>
    <col min="15366" max="15366" width="11.28515625" style="126" customWidth="1"/>
    <col min="15367" max="15367" width="9.42578125" style="126" customWidth="1"/>
    <col min="15368" max="15368" width="11.85546875" style="126" customWidth="1"/>
    <col min="15369" max="15369" width="10.5703125" style="126" customWidth="1"/>
    <col min="15370" max="15370" width="9.42578125" style="126" customWidth="1"/>
    <col min="15371" max="15372" width="10.85546875" style="126" customWidth="1"/>
    <col min="15373" max="15373" width="9.42578125" style="126" customWidth="1"/>
    <col min="15374" max="15374" width="13.140625" style="126" customWidth="1"/>
    <col min="15375" max="15375" width="11.140625" style="126" customWidth="1"/>
    <col min="15376" max="15376" width="9.42578125" style="126" customWidth="1"/>
    <col min="15377" max="15377" width="12.85546875" style="126" customWidth="1"/>
    <col min="15378" max="15378" width="12.140625" style="126" customWidth="1"/>
    <col min="15379" max="15379" width="9.42578125" style="126" customWidth="1"/>
    <col min="15380" max="15380" width="12" style="126" customWidth="1"/>
    <col min="15381" max="15381" width="12.28515625" style="126" customWidth="1"/>
    <col min="15382" max="15382" width="15.42578125" style="126" customWidth="1"/>
    <col min="15383" max="15616" width="9.140625" style="126"/>
    <col min="15617" max="15617" width="4.42578125" style="126" customWidth="1"/>
    <col min="15618" max="15618" width="13.7109375" style="126" customWidth="1"/>
    <col min="15619" max="15619" width="53" style="126" customWidth="1"/>
    <col min="15620" max="15620" width="10.140625" style="126" customWidth="1"/>
    <col min="15621" max="15621" width="11.140625" style="126" customWidth="1"/>
    <col min="15622" max="15622" width="11.28515625" style="126" customWidth="1"/>
    <col min="15623" max="15623" width="9.42578125" style="126" customWidth="1"/>
    <col min="15624" max="15624" width="11.85546875" style="126" customWidth="1"/>
    <col min="15625" max="15625" width="10.5703125" style="126" customWidth="1"/>
    <col min="15626" max="15626" width="9.42578125" style="126" customWidth="1"/>
    <col min="15627" max="15628" width="10.85546875" style="126" customWidth="1"/>
    <col min="15629" max="15629" width="9.42578125" style="126" customWidth="1"/>
    <col min="15630" max="15630" width="13.140625" style="126" customWidth="1"/>
    <col min="15631" max="15631" width="11.140625" style="126" customWidth="1"/>
    <col min="15632" max="15632" width="9.42578125" style="126" customWidth="1"/>
    <col min="15633" max="15633" width="12.85546875" style="126" customWidth="1"/>
    <col min="15634" max="15634" width="12.140625" style="126" customWidth="1"/>
    <col min="15635" max="15635" width="9.42578125" style="126" customWidth="1"/>
    <col min="15636" max="15636" width="12" style="126" customWidth="1"/>
    <col min="15637" max="15637" width="12.28515625" style="126" customWidth="1"/>
    <col min="15638" max="15638" width="15.42578125" style="126" customWidth="1"/>
    <col min="15639" max="15872" width="9.140625" style="126"/>
    <col min="15873" max="15873" width="4.42578125" style="126" customWidth="1"/>
    <col min="15874" max="15874" width="13.7109375" style="126" customWidth="1"/>
    <col min="15875" max="15875" width="53" style="126" customWidth="1"/>
    <col min="15876" max="15876" width="10.140625" style="126" customWidth="1"/>
    <col min="15877" max="15877" width="11.140625" style="126" customWidth="1"/>
    <col min="15878" max="15878" width="11.28515625" style="126" customWidth="1"/>
    <col min="15879" max="15879" width="9.42578125" style="126" customWidth="1"/>
    <col min="15880" max="15880" width="11.85546875" style="126" customWidth="1"/>
    <col min="15881" max="15881" width="10.5703125" style="126" customWidth="1"/>
    <col min="15882" max="15882" width="9.42578125" style="126" customWidth="1"/>
    <col min="15883" max="15884" width="10.85546875" style="126" customWidth="1"/>
    <col min="15885" max="15885" width="9.42578125" style="126" customWidth="1"/>
    <col min="15886" max="15886" width="13.140625" style="126" customWidth="1"/>
    <col min="15887" max="15887" width="11.140625" style="126" customWidth="1"/>
    <col min="15888" max="15888" width="9.42578125" style="126" customWidth="1"/>
    <col min="15889" max="15889" width="12.85546875" style="126" customWidth="1"/>
    <col min="15890" max="15890" width="12.140625" style="126" customWidth="1"/>
    <col min="15891" max="15891" width="9.42578125" style="126" customWidth="1"/>
    <col min="15892" max="15892" width="12" style="126" customWidth="1"/>
    <col min="15893" max="15893" width="12.28515625" style="126" customWidth="1"/>
    <col min="15894" max="15894" width="15.42578125" style="126" customWidth="1"/>
    <col min="15895" max="16128" width="9.140625" style="126"/>
    <col min="16129" max="16129" width="4.42578125" style="126" customWidth="1"/>
    <col min="16130" max="16130" width="13.7109375" style="126" customWidth="1"/>
    <col min="16131" max="16131" width="53" style="126" customWidth="1"/>
    <col min="16132" max="16132" width="10.140625" style="126" customWidth="1"/>
    <col min="16133" max="16133" width="11.140625" style="126" customWidth="1"/>
    <col min="16134" max="16134" width="11.28515625" style="126" customWidth="1"/>
    <col min="16135" max="16135" width="9.42578125" style="126" customWidth="1"/>
    <col min="16136" max="16136" width="11.85546875" style="126" customWidth="1"/>
    <col min="16137" max="16137" width="10.5703125" style="126" customWidth="1"/>
    <col min="16138" max="16138" width="9.42578125" style="126" customWidth="1"/>
    <col min="16139" max="16140" width="10.85546875" style="126" customWidth="1"/>
    <col min="16141" max="16141" width="9.42578125" style="126" customWidth="1"/>
    <col min="16142" max="16142" width="13.140625" style="126" customWidth="1"/>
    <col min="16143" max="16143" width="11.140625" style="126" customWidth="1"/>
    <col min="16144" max="16144" width="9.42578125" style="126" customWidth="1"/>
    <col min="16145" max="16145" width="12.85546875" style="126" customWidth="1"/>
    <col min="16146" max="16146" width="12.140625" style="126" customWidth="1"/>
    <col min="16147" max="16147" width="9.42578125" style="126" customWidth="1"/>
    <col min="16148" max="16148" width="12" style="126" customWidth="1"/>
    <col min="16149" max="16149" width="12.28515625" style="126" customWidth="1"/>
    <col min="16150" max="16150" width="15.42578125" style="126" customWidth="1"/>
    <col min="16151" max="16384" width="9.140625" style="126"/>
  </cols>
  <sheetData>
    <row r="1" spans="1:21" ht="18.75" customHeight="1" x14ac:dyDescent="0.2">
      <c r="B1" s="3592" t="str">
        <f>[2]СПО!B1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  <c r="M1" s="3592"/>
      <c r="N1" s="3592"/>
      <c r="O1" s="3592"/>
      <c r="P1" s="3592"/>
      <c r="Q1" s="3592"/>
      <c r="R1" s="3592"/>
      <c r="S1" s="3592"/>
      <c r="T1" s="3592"/>
      <c r="U1" s="3592"/>
    </row>
    <row r="2" spans="1:21" x14ac:dyDescent="0.2">
      <c r="B2" s="127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8.75" customHeight="1" x14ac:dyDescent="0.2">
      <c r="B3" s="3596" t="s">
        <v>242</v>
      </c>
      <c r="C3" s="3596"/>
      <c r="D3" s="3596"/>
      <c r="E3" s="3596"/>
      <c r="F3" s="3596"/>
      <c r="G3" s="3592" t="str">
        <f>[2]СПО!F3</f>
        <v>01.09.2019 г.</v>
      </c>
      <c r="H3" s="3592"/>
      <c r="I3" s="3593" t="s">
        <v>243</v>
      </c>
      <c r="J3" s="3593"/>
      <c r="K3" s="3593"/>
      <c r="L3" s="3593"/>
      <c r="M3" s="3593"/>
      <c r="N3" s="3593"/>
      <c r="O3" s="3593"/>
      <c r="P3" s="3593"/>
      <c r="Q3" s="3593"/>
      <c r="R3" s="3593"/>
      <c r="S3" s="3593"/>
      <c r="T3" s="3593"/>
      <c r="U3" s="3593"/>
    </row>
    <row r="4" spans="1:21" ht="19.5" thickBot="1" x14ac:dyDescent="0.25"/>
    <row r="5" spans="1:21" ht="12.75" customHeight="1" thickBot="1" x14ac:dyDescent="0.25">
      <c r="B5" s="3622" t="s">
        <v>9</v>
      </c>
      <c r="C5" s="3623"/>
      <c r="D5" s="3628" t="s">
        <v>0</v>
      </c>
      <c r="E5" s="3629"/>
      <c r="F5" s="3629"/>
      <c r="G5" s="3632" t="s">
        <v>1</v>
      </c>
      <c r="H5" s="3632"/>
      <c r="I5" s="3632"/>
      <c r="J5" s="3629" t="s">
        <v>2</v>
      </c>
      <c r="K5" s="3629"/>
      <c r="L5" s="3629"/>
      <c r="M5" s="3634" t="s">
        <v>3</v>
      </c>
      <c r="N5" s="3634"/>
      <c r="O5" s="3634"/>
      <c r="P5" s="3635">
        <v>5</v>
      </c>
      <c r="Q5" s="3635"/>
      <c r="R5" s="3636"/>
      <c r="S5" s="3639" t="s">
        <v>6</v>
      </c>
      <c r="T5" s="3640"/>
      <c r="U5" s="3641"/>
    </row>
    <row r="6" spans="1:21" ht="19.5" thickBot="1" x14ac:dyDescent="0.25">
      <c r="B6" s="3624"/>
      <c r="C6" s="3625"/>
      <c r="D6" s="3630"/>
      <c r="E6" s="3631"/>
      <c r="F6" s="3631"/>
      <c r="G6" s="3633"/>
      <c r="H6" s="3633"/>
      <c r="I6" s="3633"/>
      <c r="J6" s="3631"/>
      <c r="K6" s="3631"/>
      <c r="L6" s="3631"/>
      <c r="M6" s="3631"/>
      <c r="N6" s="3631"/>
      <c r="O6" s="3631"/>
      <c r="P6" s="3637"/>
      <c r="Q6" s="3637"/>
      <c r="R6" s="3638"/>
      <c r="S6" s="3642"/>
      <c r="T6" s="3643"/>
      <c r="U6" s="3644"/>
    </row>
    <row r="7" spans="1:21" ht="79.5" customHeight="1" thickBot="1" x14ac:dyDescent="0.25">
      <c r="B7" s="3626"/>
      <c r="C7" s="3627"/>
      <c r="D7" s="3344" t="s">
        <v>26</v>
      </c>
      <c r="E7" s="2047" t="s">
        <v>27</v>
      </c>
      <c r="F7" s="1863" t="s">
        <v>4</v>
      </c>
      <c r="G7" s="1864" t="s">
        <v>26</v>
      </c>
      <c r="H7" s="1862" t="s">
        <v>27</v>
      </c>
      <c r="I7" s="1863" t="s">
        <v>4</v>
      </c>
      <c r="J7" s="1864" t="s">
        <v>26</v>
      </c>
      <c r="K7" s="1862" t="s">
        <v>27</v>
      </c>
      <c r="L7" s="1863" t="s">
        <v>4</v>
      </c>
      <c r="M7" s="1864" t="s">
        <v>26</v>
      </c>
      <c r="N7" s="1862" t="s">
        <v>27</v>
      </c>
      <c r="O7" s="1863" t="s">
        <v>4</v>
      </c>
      <c r="P7" s="1864" t="s">
        <v>26</v>
      </c>
      <c r="Q7" s="1862" t="s">
        <v>27</v>
      </c>
      <c r="R7" s="1863" t="s">
        <v>4</v>
      </c>
      <c r="S7" s="1864" t="s">
        <v>26</v>
      </c>
      <c r="T7" s="1862" t="s">
        <v>27</v>
      </c>
      <c r="U7" s="1863" t="s">
        <v>4</v>
      </c>
    </row>
    <row r="8" spans="1:21" ht="20.25" customHeight="1" thickBot="1" x14ac:dyDescent="0.25">
      <c r="B8" s="3651" t="s">
        <v>22</v>
      </c>
      <c r="C8" s="3652"/>
      <c r="D8" s="1761">
        <f t="shared" ref="D8:U8" si="0">SUM(D9:D28)</f>
        <v>207</v>
      </c>
      <c r="E8" s="1762">
        <f t="shared" si="0"/>
        <v>3</v>
      </c>
      <c r="F8" s="1763">
        <f t="shared" si="0"/>
        <v>210</v>
      </c>
      <c r="G8" s="1764">
        <f t="shared" si="0"/>
        <v>228</v>
      </c>
      <c r="H8" s="1762">
        <f t="shared" si="0"/>
        <v>8</v>
      </c>
      <c r="I8" s="1763">
        <f t="shared" si="0"/>
        <v>236</v>
      </c>
      <c r="J8" s="1764">
        <f t="shared" si="0"/>
        <v>212</v>
      </c>
      <c r="K8" s="1762">
        <f t="shared" si="0"/>
        <v>3</v>
      </c>
      <c r="L8" s="1763">
        <f t="shared" si="0"/>
        <v>215</v>
      </c>
      <c r="M8" s="1764">
        <f t="shared" si="0"/>
        <v>279</v>
      </c>
      <c r="N8" s="1762">
        <f t="shared" si="0"/>
        <v>8</v>
      </c>
      <c r="O8" s="1763">
        <f t="shared" si="0"/>
        <v>287</v>
      </c>
      <c r="P8" s="1765">
        <f t="shared" si="0"/>
        <v>12</v>
      </c>
      <c r="Q8" s="1766">
        <f t="shared" si="0"/>
        <v>0</v>
      </c>
      <c r="R8" s="1767">
        <f t="shared" si="0"/>
        <v>12</v>
      </c>
      <c r="S8" s="1764">
        <f t="shared" si="0"/>
        <v>938</v>
      </c>
      <c r="T8" s="1762">
        <f t="shared" si="0"/>
        <v>22</v>
      </c>
      <c r="U8" s="1763">
        <f t="shared" si="0"/>
        <v>960</v>
      </c>
    </row>
    <row r="9" spans="1:21" s="105" customFormat="1" ht="22.5" customHeight="1" x14ac:dyDescent="0.3">
      <c r="A9" s="263"/>
      <c r="B9" s="1768" t="s">
        <v>184</v>
      </c>
      <c r="C9" s="1769" t="s">
        <v>185</v>
      </c>
      <c r="D9" s="1770">
        <v>19</v>
      </c>
      <c r="E9" s="1771">
        <v>0</v>
      </c>
      <c r="F9" s="1772">
        <v>19</v>
      </c>
      <c r="G9" s="1773">
        <v>17</v>
      </c>
      <c r="H9" s="1771">
        <v>0</v>
      </c>
      <c r="I9" s="1772">
        <v>17</v>
      </c>
      <c r="J9" s="1773">
        <v>19</v>
      </c>
      <c r="K9" s="1771">
        <v>0</v>
      </c>
      <c r="L9" s="1772">
        <v>19</v>
      </c>
      <c r="M9" s="1773">
        <v>17</v>
      </c>
      <c r="N9" s="1771">
        <v>0</v>
      </c>
      <c r="O9" s="1772">
        <v>17</v>
      </c>
      <c r="P9" s="1773">
        <v>0</v>
      </c>
      <c r="Q9" s="1771">
        <v>0</v>
      </c>
      <c r="R9" s="1772">
        <v>0</v>
      </c>
      <c r="S9" s="1773">
        <v>72</v>
      </c>
      <c r="T9" s="1771">
        <v>0</v>
      </c>
      <c r="U9" s="1772">
        <v>72</v>
      </c>
    </row>
    <row r="10" spans="1:21" s="105" customFormat="1" ht="22.5" customHeight="1" x14ac:dyDescent="0.3">
      <c r="A10" s="263"/>
      <c r="B10" s="1774" t="s">
        <v>186</v>
      </c>
      <c r="C10" s="1775" t="s">
        <v>187</v>
      </c>
      <c r="D10" s="1776">
        <v>1</v>
      </c>
      <c r="E10" s="1777">
        <v>0</v>
      </c>
      <c r="F10" s="1778">
        <v>1</v>
      </c>
      <c r="G10" s="1779">
        <v>8</v>
      </c>
      <c r="H10" s="1777">
        <v>0</v>
      </c>
      <c r="I10" s="1778">
        <v>8</v>
      </c>
      <c r="J10" s="1779">
        <v>10</v>
      </c>
      <c r="K10" s="1777">
        <v>0</v>
      </c>
      <c r="L10" s="1778">
        <v>10</v>
      </c>
      <c r="M10" s="1779">
        <v>14</v>
      </c>
      <c r="N10" s="1777">
        <v>1</v>
      </c>
      <c r="O10" s="1778">
        <v>15</v>
      </c>
      <c r="P10" s="1779">
        <v>0</v>
      </c>
      <c r="Q10" s="1777">
        <v>0</v>
      </c>
      <c r="R10" s="1778">
        <v>0</v>
      </c>
      <c r="S10" s="1779">
        <v>33</v>
      </c>
      <c r="T10" s="1777">
        <v>1</v>
      </c>
      <c r="U10" s="1778">
        <v>34</v>
      </c>
    </row>
    <row r="11" spans="1:21" s="87" customFormat="1" x14ac:dyDescent="0.3">
      <c r="A11" s="127"/>
      <c r="B11" s="1774" t="s">
        <v>188</v>
      </c>
      <c r="C11" s="1775" t="s">
        <v>189</v>
      </c>
      <c r="D11" s="1776">
        <v>20</v>
      </c>
      <c r="E11" s="1777">
        <v>3</v>
      </c>
      <c r="F11" s="1778">
        <v>23</v>
      </c>
      <c r="G11" s="1779">
        <v>13</v>
      </c>
      <c r="H11" s="1777">
        <v>2</v>
      </c>
      <c r="I11" s="1778">
        <v>15</v>
      </c>
      <c r="J11" s="1779">
        <v>15</v>
      </c>
      <c r="K11" s="1777">
        <v>2</v>
      </c>
      <c r="L11" s="1778">
        <v>17</v>
      </c>
      <c r="M11" s="1779">
        <v>17</v>
      </c>
      <c r="N11" s="1777">
        <v>2</v>
      </c>
      <c r="O11" s="1778">
        <v>19</v>
      </c>
      <c r="P11" s="1779">
        <v>0</v>
      </c>
      <c r="Q11" s="1777">
        <v>0</v>
      </c>
      <c r="R11" s="1778">
        <v>0</v>
      </c>
      <c r="S11" s="1779">
        <v>65</v>
      </c>
      <c r="T11" s="1777">
        <v>9</v>
      </c>
      <c r="U11" s="1778">
        <v>74</v>
      </c>
    </row>
    <row r="12" spans="1:21" s="87" customFormat="1" x14ac:dyDescent="0.3">
      <c r="A12" s="127"/>
      <c r="B12" s="1774" t="s">
        <v>190</v>
      </c>
      <c r="C12" s="1775" t="s">
        <v>191</v>
      </c>
      <c r="D12" s="1776">
        <v>16</v>
      </c>
      <c r="E12" s="1777">
        <v>0</v>
      </c>
      <c r="F12" s="1778">
        <v>16</v>
      </c>
      <c r="G12" s="1779">
        <v>15</v>
      </c>
      <c r="H12" s="1777">
        <v>1</v>
      </c>
      <c r="I12" s="1778">
        <v>16</v>
      </c>
      <c r="J12" s="1779">
        <v>14</v>
      </c>
      <c r="K12" s="1777">
        <v>1</v>
      </c>
      <c r="L12" s="1778">
        <v>15</v>
      </c>
      <c r="M12" s="1779">
        <v>21</v>
      </c>
      <c r="N12" s="1777">
        <v>0</v>
      </c>
      <c r="O12" s="1778">
        <v>21</v>
      </c>
      <c r="P12" s="1779">
        <v>0</v>
      </c>
      <c r="Q12" s="1777">
        <v>0</v>
      </c>
      <c r="R12" s="1778">
        <v>0</v>
      </c>
      <c r="S12" s="1779">
        <v>66</v>
      </c>
      <c r="T12" s="1777">
        <v>2</v>
      </c>
      <c r="U12" s="1778">
        <v>68</v>
      </c>
    </row>
    <row r="13" spans="1:21" s="87" customFormat="1" x14ac:dyDescent="0.3">
      <c r="A13" s="127"/>
      <c r="B13" s="1774" t="s">
        <v>192</v>
      </c>
      <c r="C13" s="1775" t="s">
        <v>193</v>
      </c>
      <c r="D13" s="1776">
        <v>11</v>
      </c>
      <c r="E13" s="1777">
        <v>0</v>
      </c>
      <c r="F13" s="1778">
        <v>11</v>
      </c>
      <c r="G13" s="1779">
        <v>12</v>
      </c>
      <c r="H13" s="1777">
        <v>0</v>
      </c>
      <c r="I13" s="1778">
        <v>12</v>
      </c>
      <c r="J13" s="1779">
        <v>14</v>
      </c>
      <c r="K13" s="1777">
        <v>0</v>
      </c>
      <c r="L13" s="1778">
        <v>14</v>
      </c>
      <c r="M13" s="1779">
        <v>15</v>
      </c>
      <c r="N13" s="1777">
        <v>0</v>
      </c>
      <c r="O13" s="1778">
        <v>15</v>
      </c>
      <c r="P13" s="1779">
        <v>0</v>
      </c>
      <c r="Q13" s="1777">
        <v>0</v>
      </c>
      <c r="R13" s="1778">
        <v>0</v>
      </c>
      <c r="S13" s="1779">
        <v>52</v>
      </c>
      <c r="T13" s="1777">
        <v>0</v>
      </c>
      <c r="U13" s="1778">
        <v>52</v>
      </c>
    </row>
    <row r="14" spans="1:21" s="87" customFormat="1" x14ac:dyDescent="0.3">
      <c r="A14" s="127"/>
      <c r="B14" s="1774" t="s">
        <v>194</v>
      </c>
      <c r="C14" s="1775" t="s">
        <v>195</v>
      </c>
      <c r="D14" s="1776">
        <v>34</v>
      </c>
      <c r="E14" s="1777">
        <v>0</v>
      </c>
      <c r="F14" s="1778">
        <v>34</v>
      </c>
      <c r="G14" s="1779">
        <v>30</v>
      </c>
      <c r="H14" s="1777">
        <v>1</v>
      </c>
      <c r="I14" s="1778">
        <v>31</v>
      </c>
      <c r="J14" s="1779">
        <v>36</v>
      </c>
      <c r="K14" s="1777">
        <v>0</v>
      </c>
      <c r="L14" s="1778">
        <v>36</v>
      </c>
      <c r="M14" s="1779">
        <v>45</v>
      </c>
      <c r="N14" s="1777">
        <v>0</v>
      </c>
      <c r="O14" s="1778">
        <v>45</v>
      </c>
      <c r="P14" s="1779">
        <v>0</v>
      </c>
      <c r="Q14" s="1777">
        <v>0</v>
      </c>
      <c r="R14" s="1778">
        <v>0</v>
      </c>
      <c r="S14" s="1779">
        <v>145</v>
      </c>
      <c r="T14" s="1777">
        <v>1</v>
      </c>
      <c r="U14" s="1778">
        <v>146</v>
      </c>
    </row>
    <row r="15" spans="1:21" s="87" customFormat="1" x14ac:dyDescent="0.3">
      <c r="A15" s="127"/>
      <c r="B15" s="1774" t="s">
        <v>196</v>
      </c>
      <c r="C15" s="1775" t="s">
        <v>197</v>
      </c>
      <c r="D15" s="1776">
        <v>7</v>
      </c>
      <c r="E15" s="1777">
        <v>0</v>
      </c>
      <c r="F15" s="1778">
        <v>7</v>
      </c>
      <c r="G15" s="1779">
        <v>17</v>
      </c>
      <c r="H15" s="1777">
        <v>0</v>
      </c>
      <c r="I15" s="1778">
        <v>17</v>
      </c>
      <c r="J15" s="1779">
        <v>10</v>
      </c>
      <c r="K15" s="1777">
        <v>0</v>
      </c>
      <c r="L15" s="1778">
        <v>10</v>
      </c>
      <c r="M15" s="1779">
        <v>14</v>
      </c>
      <c r="N15" s="1777">
        <v>0</v>
      </c>
      <c r="O15" s="1778">
        <v>14</v>
      </c>
      <c r="P15" s="1779">
        <v>0</v>
      </c>
      <c r="Q15" s="1777">
        <v>0</v>
      </c>
      <c r="R15" s="1778">
        <v>0</v>
      </c>
      <c r="S15" s="1779">
        <v>48</v>
      </c>
      <c r="T15" s="1777">
        <v>0</v>
      </c>
      <c r="U15" s="1778">
        <v>48</v>
      </c>
    </row>
    <row r="16" spans="1:21" s="87" customFormat="1" ht="37.5" x14ac:dyDescent="0.3">
      <c r="A16" s="127"/>
      <c r="B16" s="1774" t="s">
        <v>198</v>
      </c>
      <c r="C16" s="1775" t="s">
        <v>199</v>
      </c>
      <c r="D16" s="1776">
        <v>15</v>
      </c>
      <c r="E16" s="1777">
        <v>0</v>
      </c>
      <c r="F16" s="1778">
        <v>15</v>
      </c>
      <c r="G16" s="1779">
        <v>11</v>
      </c>
      <c r="H16" s="1777">
        <v>0</v>
      </c>
      <c r="I16" s="1778">
        <v>11</v>
      </c>
      <c r="J16" s="1779">
        <v>5</v>
      </c>
      <c r="K16" s="1777">
        <v>0</v>
      </c>
      <c r="L16" s="1778">
        <v>5</v>
      </c>
      <c r="M16" s="1779">
        <v>12</v>
      </c>
      <c r="N16" s="1777">
        <v>0</v>
      </c>
      <c r="O16" s="1778">
        <v>12</v>
      </c>
      <c r="P16" s="1779">
        <v>12</v>
      </c>
      <c r="Q16" s="1777">
        <v>0</v>
      </c>
      <c r="R16" s="1778">
        <v>12</v>
      </c>
      <c r="S16" s="1779">
        <v>55</v>
      </c>
      <c r="T16" s="1777">
        <v>0</v>
      </c>
      <c r="U16" s="1778">
        <v>55</v>
      </c>
    </row>
    <row r="17" spans="1:22" s="87" customFormat="1" x14ac:dyDescent="0.3">
      <c r="A17" s="127"/>
      <c r="B17" s="1774" t="s">
        <v>200</v>
      </c>
      <c r="C17" s="1775" t="s">
        <v>201</v>
      </c>
      <c r="D17" s="1776">
        <v>33</v>
      </c>
      <c r="E17" s="1777">
        <v>0</v>
      </c>
      <c r="F17" s="1778">
        <v>33</v>
      </c>
      <c r="G17" s="1779">
        <v>43</v>
      </c>
      <c r="H17" s="1777">
        <v>1</v>
      </c>
      <c r="I17" s="1778">
        <v>44</v>
      </c>
      <c r="J17" s="1779">
        <v>31</v>
      </c>
      <c r="K17" s="1777">
        <v>0</v>
      </c>
      <c r="L17" s="1778">
        <v>31</v>
      </c>
      <c r="M17" s="1779">
        <v>41</v>
      </c>
      <c r="N17" s="1777">
        <v>2</v>
      </c>
      <c r="O17" s="1778">
        <v>43</v>
      </c>
      <c r="P17" s="1779">
        <v>0</v>
      </c>
      <c r="Q17" s="1777">
        <v>0</v>
      </c>
      <c r="R17" s="1778">
        <v>0</v>
      </c>
      <c r="S17" s="1779">
        <v>148</v>
      </c>
      <c r="T17" s="1777">
        <v>3</v>
      </c>
      <c r="U17" s="1778">
        <v>151</v>
      </c>
    </row>
    <row r="18" spans="1:22" s="87" customFormat="1" x14ac:dyDescent="0.3">
      <c r="A18" s="127"/>
      <c r="B18" s="1774" t="s">
        <v>202</v>
      </c>
      <c r="C18" s="1775" t="s">
        <v>203</v>
      </c>
      <c r="D18" s="1776">
        <v>16</v>
      </c>
      <c r="E18" s="1777">
        <v>0</v>
      </c>
      <c r="F18" s="1778">
        <v>16</v>
      </c>
      <c r="G18" s="1779">
        <v>13</v>
      </c>
      <c r="H18" s="1777">
        <v>0</v>
      </c>
      <c r="I18" s="1778">
        <v>13</v>
      </c>
      <c r="J18" s="1779">
        <v>12</v>
      </c>
      <c r="K18" s="1777">
        <v>0</v>
      </c>
      <c r="L18" s="1778">
        <v>12</v>
      </c>
      <c r="M18" s="1779">
        <v>8</v>
      </c>
      <c r="N18" s="1777">
        <v>0</v>
      </c>
      <c r="O18" s="1778">
        <v>8</v>
      </c>
      <c r="P18" s="1779">
        <v>0</v>
      </c>
      <c r="Q18" s="1777">
        <v>0</v>
      </c>
      <c r="R18" s="1778">
        <v>0</v>
      </c>
      <c r="S18" s="1779">
        <v>49</v>
      </c>
      <c r="T18" s="1777">
        <v>0</v>
      </c>
      <c r="U18" s="1778">
        <v>49</v>
      </c>
    </row>
    <row r="19" spans="1:22" s="87" customFormat="1" x14ac:dyDescent="0.3">
      <c r="A19" s="127"/>
      <c r="B19" s="1774" t="s">
        <v>204</v>
      </c>
      <c r="C19" s="1775" t="s">
        <v>205</v>
      </c>
      <c r="D19" s="1776">
        <v>3</v>
      </c>
      <c r="E19" s="1777">
        <v>0</v>
      </c>
      <c r="F19" s="1778">
        <v>3</v>
      </c>
      <c r="G19" s="1779">
        <v>6</v>
      </c>
      <c r="H19" s="1777">
        <v>0</v>
      </c>
      <c r="I19" s="1778">
        <v>6</v>
      </c>
      <c r="J19" s="1779">
        <v>6</v>
      </c>
      <c r="K19" s="1777">
        <v>0</v>
      </c>
      <c r="L19" s="1778">
        <v>6</v>
      </c>
      <c r="M19" s="1779">
        <v>4</v>
      </c>
      <c r="N19" s="1777">
        <v>0</v>
      </c>
      <c r="O19" s="1778">
        <v>4</v>
      </c>
      <c r="P19" s="1779">
        <v>0</v>
      </c>
      <c r="Q19" s="1777">
        <v>0</v>
      </c>
      <c r="R19" s="1778">
        <v>0</v>
      </c>
      <c r="S19" s="1779">
        <v>19</v>
      </c>
      <c r="T19" s="1777">
        <v>0</v>
      </c>
      <c r="U19" s="1778">
        <v>19</v>
      </c>
    </row>
    <row r="20" spans="1:22" s="87" customFormat="1" ht="56.25" x14ac:dyDescent="0.3">
      <c r="A20" s="127"/>
      <c r="B20" s="1774" t="s">
        <v>206</v>
      </c>
      <c r="C20" s="1775" t="s">
        <v>207</v>
      </c>
      <c r="D20" s="1776">
        <v>0</v>
      </c>
      <c r="E20" s="1777">
        <v>0</v>
      </c>
      <c r="F20" s="1778">
        <v>0</v>
      </c>
      <c r="G20" s="1779">
        <v>0</v>
      </c>
      <c r="H20" s="1777">
        <v>0</v>
      </c>
      <c r="I20" s="1778">
        <v>0</v>
      </c>
      <c r="J20" s="1779">
        <v>0</v>
      </c>
      <c r="K20" s="1777">
        <v>0</v>
      </c>
      <c r="L20" s="1778">
        <v>0</v>
      </c>
      <c r="M20" s="1779">
        <v>15</v>
      </c>
      <c r="N20" s="1777">
        <v>2</v>
      </c>
      <c r="O20" s="1778">
        <v>17</v>
      </c>
      <c r="P20" s="1779">
        <v>0</v>
      </c>
      <c r="Q20" s="1777">
        <v>0</v>
      </c>
      <c r="R20" s="1778">
        <v>0</v>
      </c>
      <c r="S20" s="1779">
        <v>15</v>
      </c>
      <c r="T20" s="1777">
        <v>2</v>
      </c>
      <c r="U20" s="1778">
        <v>17</v>
      </c>
    </row>
    <row r="21" spans="1:22" s="87" customFormat="1" x14ac:dyDescent="0.3">
      <c r="A21" s="127"/>
      <c r="B21" s="1774" t="s">
        <v>208</v>
      </c>
      <c r="C21" s="1775" t="s">
        <v>209</v>
      </c>
      <c r="D21" s="1776">
        <v>0</v>
      </c>
      <c r="E21" s="1777">
        <v>0</v>
      </c>
      <c r="F21" s="1778">
        <v>0</v>
      </c>
      <c r="G21" s="1779">
        <v>11</v>
      </c>
      <c r="H21" s="1777">
        <v>0</v>
      </c>
      <c r="I21" s="1778">
        <v>11</v>
      </c>
      <c r="J21" s="1779">
        <v>9</v>
      </c>
      <c r="K21" s="1777">
        <v>0</v>
      </c>
      <c r="L21" s="1778">
        <v>9</v>
      </c>
      <c r="M21" s="1779">
        <v>9</v>
      </c>
      <c r="N21" s="1777">
        <v>0</v>
      </c>
      <c r="O21" s="1778">
        <v>9</v>
      </c>
      <c r="P21" s="1779">
        <v>0</v>
      </c>
      <c r="Q21" s="1777">
        <v>0</v>
      </c>
      <c r="R21" s="1778">
        <v>0</v>
      </c>
      <c r="S21" s="1779">
        <v>29</v>
      </c>
      <c r="T21" s="1777">
        <v>0</v>
      </c>
      <c r="U21" s="1778">
        <v>29</v>
      </c>
    </row>
    <row r="22" spans="1:22" s="87" customFormat="1" x14ac:dyDescent="0.3">
      <c r="A22" s="127"/>
      <c r="B22" s="1774" t="s">
        <v>210</v>
      </c>
      <c r="C22" s="1775" t="s">
        <v>211</v>
      </c>
      <c r="D22" s="1776">
        <v>0</v>
      </c>
      <c r="E22" s="1777">
        <v>0</v>
      </c>
      <c r="F22" s="1778">
        <v>0</v>
      </c>
      <c r="G22" s="1779">
        <v>0</v>
      </c>
      <c r="H22" s="1777">
        <v>0</v>
      </c>
      <c r="I22" s="1778">
        <v>0</v>
      </c>
      <c r="J22" s="1779">
        <v>2</v>
      </c>
      <c r="K22" s="1777">
        <v>0</v>
      </c>
      <c r="L22" s="1778">
        <v>2</v>
      </c>
      <c r="M22" s="1779">
        <v>2</v>
      </c>
      <c r="N22" s="1777">
        <v>0</v>
      </c>
      <c r="O22" s="1778">
        <v>2</v>
      </c>
      <c r="P22" s="1779">
        <v>0</v>
      </c>
      <c r="Q22" s="1777">
        <v>0</v>
      </c>
      <c r="R22" s="1778">
        <v>0</v>
      </c>
      <c r="S22" s="1779">
        <v>4</v>
      </c>
      <c r="T22" s="1777">
        <v>0</v>
      </c>
      <c r="U22" s="1778">
        <v>4</v>
      </c>
    </row>
    <row r="23" spans="1:22" s="87" customFormat="1" x14ac:dyDescent="0.3">
      <c r="A23" s="127"/>
      <c r="B23" s="1774" t="s">
        <v>212</v>
      </c>
      <c r="C23" s="1775" t="s">
        <v>213</v>
      </c>
      <c r="D23" s="1776">
        <v>0</v>
      </c>
      <c r="E23" s="1777">
        <v>0</v>
      </c>
      <c r="F23" s="1778">
        <v>0</v>
      </c>
      <c r="G23" s="1779">
        <v>0</v>
      </c>
      <c r="H23" s="1777">
        <v>0</v>
      </c>
      <c r="I23" s="1778">
        <v>0</v>
      </c>
      <c r="J23" s="1779">
        <v>3</v>
      </c>
      <c r="K23" s="1777">
        <v>0</v>
      </c>
      <c r="L23" s="1778">
        <v>3</v>
      </c>
      <c r="M23" s="1779">
        <v>3</v>
      </c>
      <c r="N23" s="1777">
        <v>0</v>
      </c>
      <c r="O23" s="1778">
        <v>3</v>
      </c>
      <c r="P23" s="1779">
        <v>0</v>
      </c>
      <c r="Q23" s="1777">
        <v>0</v>
      </c>
      <c r="R23" s="1778">
        <v>0</v>
      </c>
      <c r="S23" s="1779">
        <v>6</v>
      </c>
      <c r="T23" s="1777">
        <v>0</v>
      </c>
      <c r="U23" s="1778">
        <v>6</v>
      </c>
    </row>
    <row r="24" spans="1:22" s="87" customFormat="1" x14ac:dyDescent="0.3">
      <c r="A24" s="127"/>
      <c r="B24" s="1774" t="s">
        <v>214</v>
      </c>
      <c r="C24" s="1775" t="s">
        <v>215</v>
      </c>
      <c r="D24" s="1776">
        <v>0</v>
      </c>
      <c r="E24" s="1777">
        <v>0</v>
      </c>
      <c r="F24" s="1778">
        <v>0</v>
      </c>
      <c r="G24" s="1779">
        <v>0</v>
      </c>
      <c r="H24" s="1777">
        <v>0</v>
      </c>
      <c r="I24" s="1778">
        <v>0</v>
      </c>
      <c r="J24" s="1779">
        <v>0</v>
      </c>
      <c r="K24" s="1777">
        <v>0</v>
      </c>
      <c r="L24" s="1778">
        <v>0</v>
      </c>
      <c r="M24" s="1779">
        <v>1</v>
      </c>
      <c r="N24" s="1777">
        <v>0</v>
      </c>
      <c r="O24" s="1778">
        <v>1</v>
      </c>
      <c r="P24" s="1779">
        <v>0</v>
      </c>
      <c r="Q24" s="1777">
        <v>0</v>
      </c>
      <c r="R24" s="1778">
        <v>0</v>
      </c>
      <c r="S24" s="1779">
        <v>1</v>
      </c>
      <c r="T24" s="1777">
        <v>0</v>
      </c>
      <c r="U24" s="1778">
        <v>1</v>
      </c>
    </row>
    <row r="25" spans="1:22" s="87" customFormat="1" x14ac:dyDescent="0.3">
      <c r="A25" s="127"/>
      <c r="B25" s="1774" t="s">
        <v>216</v>
      </c>
      <c r="C25" s="1775" t="s">
        <v>217</v>
      </c>
      <c r="D25" s="1776">
        <v>0</v>
      </c>
      <c r="E25" s="1777">
        <v>0</v>
      </c>
      <c r="F25" s="1778">
        <v>0</v>
      </c>
      <c r="G25" s="1779">
        <v>0</v>
      </c>
      <c r="H25" s="1777">
        <v>0</v>
      </c>
      <c r="I25" s="1778">
        <v>0</v>
      </c>
      <c r="J25" s="1779">
        <v>2</v>
      </c>
      <c r="K25" s="1777">
        <v>0</v>
      </c>
      <c r="L25" s="1778">
        <v>2</v>
      </c>
      <c r="M25" s="1779">
        <v>2</v>
      </c>
      <c r="N25" s="1777">
        <v>0</v>
      </c>
      <c r="O25" s="1778">
        <v>2</v>
      </c>
      <c r="P25" s="1779">
        <v>0</v>
      </c>
      <c r="Q25" s="1777">
        <v>0</v>
      </c>
      <c r="R25" s="1778">
        <v>0</v>
      </c>
      <c r="S25" s="1779">
        <v>4</v>
      </c>
      <c r="T25" s="1777">
        <v>0</v>
      </c>
      <c r="U25" s="1778">
        <v>4</v>
      </c>
    </row>
    <row r="26" spans="1:22" s="87" customFormat="1" ht="37.5" x14ac:dyDescent="0.3">
      <c r="A26" s="127"/>
      <c r="B26" s="1774" t="s">
        <v>220</v>
      </c>
      <c r="C26" s="1775" t="s">
        <v>221</v>
      </c>
      <c r="D26" s="1776">
        <v>0</v>
      </c>
      <c r="E26" s="1777">
        <v>0</v>
      </c>
      <c r="F26" s="1778">
        <v>0</v>
      </c>
      <c r="G26" s="1779">
        <v>0</v>
      </c>
      <c r="H26" s="1777">
        <v>0</v>
      </c>
      <c r="I26" s="1778">
        <v>0</v>
      </c>
      <c r="J26" s="1779">
        <v>2</v>
      </c>
      <c r="K26" s="1777">
        <v>0</v>
      </c>
      <c r="L26" s="1778">
        <v>2</v>
      </c>
      <c r="M26" s="1779">
        <v>2</v>
      </c>
      <c r="N26" s="1777">
        <v>0</v>
      </c>
      <c r="O26" s="1778">
        <v>2</v>
      </c>
      <c r="P26" s="1779">
        <v>0</v>
      </c>
      <c r="Q26" s="1777">
        <v>0</v>
      </c>
      <c r="R26" s="1778">
        <v>0</v>
      </c>
      <c r="S26" s="1779">
        <v>4</v>
      </c>
      <c r="T26" s="1777">
        <v>0</v>
      </c>
      <c r="U26" s="1778">
        <v>4</v>
      </c>
    </row>
    <row r="27" spans="1:22" s="87" customFormat="1" x14ac:dyDescent="0.3">
      <c r="A27" s="127"/>
      <c r="B27" s="1774" t="s">
        <v>222</v>
      </c>
      <c r="C27" s="1775" t="s">
        <v>223</v>
      </c>
      <c r="D27" s="1776">
        <v>20</v>
      </c>
      <c r="E27" s="1777">
        <v>0</v>
      </c>
      <c r="F27" s="1778">
        <v>20</v>
      </c>
      <c r="G27" s="1779">
        <v>20</v>
      </c>
      <c r="H27" s="1777">
        <v>2</v>
      </c>
      <c r="I27" s="1778">
        <v>22</v>
      </c>
      <c r="J27" s="1779">
        <v>11</v>
      </c>
      <c r="K27" s="1777">
        <v>0</v>
      </c>
      <c r="L27" s="1778">
        <v>11</v>
      </c>
      <c r="M27" s="1779">
        <v>25</v>
      </c>
      <c r="N27" s="1777">
        <v>1</v>
      </c>
      <c r="O27" s="1778">
        <v>26</v>
      </c>
      <c r="P27" s="1779">
        <v>0</v>
      </c>
      <c r="Q27" s="1777">
        <v>0</v>
      </c>
      <c r="R27" s="1778">
        <v>0</v>
      </c>
      <c r="S27" s="1779">
        <v>76</v>
      </c>
      <c r="T27" s="1777">
        <v>3</v>
      </c>
      <c r="U27" s="1778">
        <v>79</v>
      </c>
    </row>
    <row r="28" spans="1:22" s="87" customFormat="1" ht="38.25" thickBot="1" x14ac:dyDescent="0.35">
      <c r="A28" s="127"/>
      <c r="B28" s="1780" t="s">
        <v>224</v>
      </c>
      <c r="C28" s="1781" t="s">
        <v>267</v>
      </c>
      <c r="D28" s="1782">
        <v>12</v>
      </c>
      <c r="E28" s="1783">
        <v>0</v>
      </c>
      <c r="F28" s="1784">
        <v>12</v>
      </c>
      <c r="G28" s="1785">
        <v>12</v>
      </c>
      <c r="H28" s="1783">
        <v>1</v>
      </c>
      <c r="I28" s="1784">
        <v>13</v>
      </c>
      <c r="J28" s="1785">
        <v>11</v>
      </c>
      <c r="K28" s="1783">
        <v>0</v>
      </c>
      <c r="L28" s="1784">
        <v>11</v>
      </c>
      <c r="M28" s="1785">
        <v>12</v>
      </c>
      <c r="N28" s="1783">
        <v>0</v>
      </c>
      <c r="O28" s="1784">
        <v>12</v>
      </c>
      <c r="P28" s="1785">
        <v>0</v>
      </c>
      <c r="Q28" s="1783">
        <v>0</v>
      </c>
      <c r="R28" s="1784">
        <v>0</v>
      </c>
      <c r="S28" s="1785">
        <v>47</v>
      </c>
      <c r="T28" s="1783">
        <v>1</v>
      </c>
      <c r="U28" s="1784">
        <v>48</v>
      </c>
      <c r="V28" s="87" t="s">
        <v>347</v>
      </c>
    </row>
    <row r="29" spans="1:22" s="131" customFormat="1" ht="21.6" customHeight="1" thickBot="1" x14ac:dyDescent="0.25">
      <c r="A29" s="127"/>
      <c r="B29" s="3620" t="s">
        <v>16</v>
      </c>
      <c r="C29" s="3653"/>
      <c r="D29" s="507">
        <f t="shared" ref="D29:U29" si="1">SUM(D9:D28)</f>
        <v>207</v>
      </c>
      <c r="E29" s="824">
        <f t="shared" si="1"/>
        <v>3</v>
      </c>
      <c r="F29" s="1786">
        <f t="shared" si="1"/>
        <v>210</v>
      </c>
      <c r="G29" s="1787">
        <f t="shared" si="1"/>
        <v>228</v>
      </c>
      <c r="H29" s="824">
        <f t="shared" si="1"/>
        <v>8</v>
      </c>
      <c r="I29" s="1786">
        <f t="shared" si="1"/>
        <v>236</v>
      </c>
      <c r="J29" s="1787">
        <f t="shared" si="1"/>
        <v>212</v>
      </c>
      <c r="K29" s="824">
        <f t="shared" si="1"/>
        <v>3</v>
      </c>
      <c r="L29" s="1786">
        <f t="shared" si="1"/>
        <v>215</v>
      </c>
      <c r="M29" s="1787">
        <f t="shared" si="1"/>
        <v>279</v>
      </c>
      <c r="N29" s="824">
        <f t="shared" si="1"/>
        <v>8</v>
      </c>
      <c r="O29" s="1786">
        <f t="shared" si="1"/>
        <v>287</v>
      </c>
      <c r="P29" s="1788">
        <f t="shared" si="1"/>
        <v>12</v>
      </c>
      <c r="Q29" s="826">
        <f t="shared" si="1"/>
        <v>0</v>
      </c>
      <c r="R29" s="1789">
        <f t="shared" si="1"/>
        <v>12</v>
      </c>
      <c r="S29" s="1787">
        <f t="shared" si="1"/>
        <v>938</v>
      </c>
      <c r="T29" s="824">
        <f t="shared" si="1"/>
        <v>22</v>
      </c>
      <c r="U29" s="1786">
        <f t="shared" si="1"/>
        <v>960</v>
      </c>
    </row>
    <row r="30" spans="1:22" s="100" customFormat="1" ht="12.75" customHeight="1" x14ac:dyDescent="0.2">
      <c r="A30" s="127"/>
      <c r="B30" s="3645" t="s">
        <v>23</v>
      </c>
      <c r="C30" s="3646"/>
      <c r="D30" s="1790"/>
      <c r="E30" s="252"/>
      <c r="F30" s="211"/>
      <c r="G30" s="252"/>
      <c r="H30" s="252"/>
      <c r="I30" s="211"/>
      <c r="J30" s="252"/>
      <c r="K30" s="252"/>
      <c r="L30" s="211"/>
      <c r="M30" s="252"/>
      <c r="N30" s="252"/>
      <c r="O30" s="211"/>
      <c r="P30" s="252"/>
      <c r="Q30" s="252"/>
      <c r="R30" s="211"/>
      <c r="S30" s="252"/>
      <c r="T30" s="252"/>
      <c r="U30" s="211"/>
      <c r="V30" s="133"/>
    </row>
    <row r="31" spans="1:22" s="100" customFormat="1" ht="24.95" customHeight="1" thickBot="1" x14ac:dyDescent="0.25">
      <c r="A31" s="127"/>
      <c r="B31" s="3645" t="s">
        <v>11</v>
      </c>
      <c r="C31" s="3646"/>
      <c r="D31" s="1791"/>
      <c r="E31" s="156"/>
      <c r="F31" s="213"/>
      <c r="G31" s="156"/>
      <c r="H31" s="156"/>
      <c r="I31" s="213"/>
      <c r="J31" s="156"/>
      <c r="K31" s="156"/>
      <c r="L31" s="213"/>
      <c r="M31" s="156"/>
      <c r="N31" s="156"/>
      <c r="O31" s="213"/>
      <c r="P31" s="156"/>
      <c r="Q31" s="156"/>
      <c r="R31" s="213"/>
      <c r="S31" s="156"/>
      <c r="T31" s="156"/>
      <c r="U31" s="213"/>
      <c r="V31" s="81"/>
    </row>
    <row r="32" spans="1:22" s="105" customFormat="1" ht="22.5" customHeight="1" x14ac:dyDescent="0.3">
      <c r="A32" s="263"/>
      <c r="B32" s="1792" t="s">
        <v>184</v>
      </c>
      <c r="C32" s="1793" t="s">
        <v>185</v>
      </c>
      <c r="D32" s="1794">
        <v>16</v>
      </c>
      <c r="E32" s="1795">
        <v>0</v>
      </c>
      <c r="F32" s="1796">
        <v>16</v>
      </c>
      <c r="G32" s="1797">
        <v>16</v>
      </c>
      <c r="H32" s="1795">
        <v>0</v>
      </c>
      <c r="I32" s="1796">
        <v>16</v>
      </c>
      <c r="J32" s="1797">
        <v>18</v>
      </c>
      <c r="K32" s="1795">
        <v>0</v>
      </c>
      <c r="L32" s="1796">
        <v>18</v>
      </c>
      <c r="M32" s="1797">
        <v>15</v>
      </c>
      <c r="N32" s="1795">
        <v>0</v>
      </c>
      <c r="O32" s="1796">
        <v>15</v>
      </c>
      <c r="P32" s="1797">
        <v>0</v>
      </c>
      <c r="Q32" s="1795">
        <v>0</v>
      </c>
      <c r="R32" s="1796">
        <v>0</v>
      </c>
      <c r="S32" s="1797">
        <v>65</v>
      </c>
      <c r="T32" s="1795">
        <v>0</v>
      </c>
      <c r="U32" s="1796">
        <v>65</v>
      </c>
    </row>
    <row r="33" spans="1:21" outlineLevel="1" x14ac:dyDescent="0.3">
      <c r="B33" s="1798" t="s">
        <v>186</v>
      </c>
      <c r="C33" s="1799" t="s">
        <v>187</v>
      </c>
      <c r="D33" s="1068">
        <v>1</v>
      </c>
      <c r="E33" s="1069">
        <v>0</v>
      </c>
      <c r="F33" s="1070">
        <v>1</v>
      </c>
      <c r="G33" s="1071">
        <v>8</v>
      </c>
      <c r="H33" s="1069">
        <v>0</v>
      </c>
      <c r="I33" s="1070">
        <v>8</v>
      </c>
      <c r="J33" s="1071">
        <v>10</v>
      </c>
      <c r="K33" s="1069">
        <v>0</v>
      </c>
      <c r="L33" s="1070">
        <v>10</v>
      </c>
      <c r="M33" s="1071">
        <v>14</v>
      </c>
      <c r="N33" s="1069">
        <v>1</v>
      </c>
      <c r="O33" s="1070">
        <v>15</v>
      </c>
      <c r="P33" s="1071">
        <v>0</v>
      </c>
      <c r="Q33" s="1069">
        <v>0</v>
      </c>
      <c r="R33" s="1070">
        <v>0</v>
      </c>
      <c r="S33" s="1071">
        <v>33</v>
      </c>
      <c r="T33" s="1069">
        <v>1</v>
      </c>
      <c r="U33" s="1070">
        <v>34</v>
      </c>
    </row>
    <row r="34" spans="1:21" outlineLevel="1" x14ac:dyDescent="0.3">
      <c r="A34" s="263"/>
      <c r="B34" s="1798" t="s">
        <v>188</v>
      </c>
      <c r="C34" s="1799" t="s">
        <v>189</v>
      </c>
      <c r="D34" s="1068">
        <v>19</v>
      </c>
      <c r="E34" s="1069">
        <v>3</v>
      </c>
      <c r="F34" s="1070">
        <v>22</v>
      </c>
      <c r="G34" s="1071">
        <v>13</v>
      </c>
      <c r="H34" s="1069">
        <v>2</v>
      </c>
      <c r="I34" s="1070">
        <v>15</v>
      </c>
      <c r="J34" s="1071">
        <v>15</v>
      </c>
      <c r="K34" s="1069">
        <v>2</v>
      </c>
      <c r="L34" s="1070">
        <v>17</v>
      </c>
      <c r="M34" s="1071">
        <v>17</v>
      </c>
      <c r="N34" s="1069">
        <v>2</v>
      </c>
      <c r="O34" s="1070">
        <v>19</v>
      </c>
      <c r="P34" s="1071">
        <v>0</v>
      </c>
      <c r="Q34" s="1069">
        <v>0</v>
      </c>
      <c r="R34" s="1070">
        <v>0</v>
      </c>
      <c r="S34" s="1071">
        <v>64</v>
      </c>
      <c r="T34" s="1069">
        <v>9</v>
      </c>
      <c r="U34" s="1070">
        <v>73</v>
      </c>
    </row>
    <row r="35" spans="1:21" outlineLevel="1" x14ac:dyDescent="0.3">
      <c r="B35" s="1798" t="s">
        <v>190</v>
      </c>
      <c r="C35" s="1799" t="s">
        <v>191</v>
      </c>
      <c r="D35" s="1068">
        <v>15</v>
      </c>
      <c r="E35" s="1069">
        <v>0</v>
      </c>
      <c r="F35" s="1070">
        <v>15</v>
      </c>
      <c r="G35" s="1071">
        <v>15</v>
      </c>
      <c r="H35" s="1069">
        <v>1</v>
      </c>
      <c r="I35" s="1070">
        <v>16</v>
      </c>
      <c r="J35" s="1071">
        <v>13</v>
      </c>
      <c r="K35" s="1069">
        <v>1</v>
      </c>
      <c r="L35" s="1070">
        <v>14</v>
      </c>
      <c r="M35" s="1071">
        <v>20</v>
      </c>
      <c r="N35" s="1069">
        <v>0</v>
      </c>
      <c r="O35" s="1070">
        <v>20</v>
      </c>
      <c r="P35" s="1071">
        <v>0</v>
      </c>
      <c r="Q35" s="1069">
        <v>0</v>
      </c>
      <c r="R35" s="1070">
        <v>0</v>
      </c>
      <c r="S35" s="1071">
        <v>63</v>
      </c>
      <c r="T35" s="1069">
        <v>2</v>
      </c>
      <c r="U35" s="1070">
        <v>65</v>
      </c>
    </row>
    <row r="36" spans="1:21" outlineLevel="1" x14ac:dyDescent="0.3">
      <c r="A36" s="263"/>
      <c r="B36" s="1798" t="s">
        <v>192</v>
      </c>
      <c r="C36" s="1799" t="s">
        <v>193</v>
      </c>
      <c r="D36" s="1068">
        <v>9</v>
      </c>
      <c r="E36" s="1069">
        <v>0</v>
      </c>
      <c r="F36" s="1070">
        <v>9</v>
      </c>
      <c r="G36" s="1071">
        <v>11</v>
      </c>
      <c r="H36" s="1069">
        <v>0</v>
      </c>
      <c r="I36" s="1070">
        <v>11</v>
      </c>
      <c r="J36" s="1071">
        <v>13</v>
      </c>
      <c r="K36" s="1069">
        <v>0</v>
      </c>
      <c r="L36" s="1070">
        <v>13</v>
      </c>
      <c r="M36" s="1071">
        <v>15</v>
      </c>
      <c r="N36" s="1069">
        <v>0</v>
      </c>
      <c r="O36" s="1070">
        <v>15</v>
      </c>
      <c r="P36" s="1071">
        <v>0</v>
      </c>
      <c r="Q36" s="1069">
        <v>0</v>
      </c>
      <c r="R36" s="1070">
        <v>0</v>
      </c>
      <c r="S36" s="1071">
        <v>48</v>
      </c>
      <c r="T36" s="1069">
        <v>0</v>
      </c>
      <c r="U36" s="1070">
        <v>48</v>
      </c>
    </row>
    <row r="37" spans="1:21" outlineLevel="1" x14ac:dyDescent="0.3">
      <c r="B37" s="1798" t="s">
        <v>194</v>
      </c>
      <c r="C37" s="1799" t="s">
        <v>195</v>
      </c>
      <c r="D37" s="1068">
        <v>32</v>
      </c>
      <c r="E37" s="1069">
        <v>0</v>
      </c>
      <c r="F37" s="1070">
        <v>32</v>
      </c>
      <c r="G37" s="1071">
        <v>24</v>
      </c>
      <c r="H37" s="1069">
        <v>1</v>
      </c>
      <c r="I37" s="1070">
        <v>25</v>
      </c>
      <c r="J37" s="1071">
        <v>36</v>
      </c>
      <c r="K37" s="1069">
        <v>0</v>
      </c>
      <c r="L37" s="1070">
        <v>36</v>
      </c>
      <c r="M37" s="1071">
        <v>45</v>
      </c>
      <c r="N37" s="1069">
        <v>0</v>
      </c>
      <c r="O37" s="1070">
        <v>45</v>
      </c>
      <c r="P37" s="1071">
        <v>0</v>
      </c>
      <c r="Q37" s="1069">
        <v>0</v>
      </c>
      <c r="R37" s="1070">
        <v>0</v>
      </c>
      <c r="S37" s="1071">
        <v>137</v>
      </c>
      <c r="T37" s="1069">
        <v>1</v>
      </c>
      <c r="U37" s="1070">
        <v>138</v>
      </c>
    </row>
    <row r="38" spans="1:21" outlineLevel="1" x14ac:dyDescent="0.3">
      <c r="A38" s="263"/>
      <c r="B38" s="1798" t="s">
        <v>196</v>
      </c>
      <c r="C38" s="1799" t="s">
        <v>197</v>
      </c>
      <c r="D38" s="1068">
        <v>7</v>
      </c>
      <c r="E38" s="1069">
        <v>0</v>
      </c>
      <c r="F38" s="1070">
        <v>7</v>
      </c>
      <c r="G38" s="1071">
        <v>16</v>
      </c>
      <c r="H38" s="1069">
        <v>0</v>
      </c>
      <c r="I38" s="1070">
        <v>16</v>
      </c>
      <c r="J38" s="1071">
        <v>10</v>
      </c>
      <c r="K38" s="1069">
        <v>0</v>
      </c>
      <c r="L38" s="1070">
        <v>10</v>
      </c>
      <c r="M38" s="1071">
        <v>14</v>
      </c>
      <c r="N38" s="1069">
        <v>0</v>
      </c>
      <c r="O38" s="1070">
        <v>14</v>
      </c>
      <c r="P38" s="1071">
        <v>0</v>
      </c>
      <c r="Q38" s="1069">
        <v>0</v>
      </c>
      <c r="R38" s="1070">
        <v>0</v>
      </c>
      <c r="S38" s="1071">
        <v>47</v>
      </c>
      <c r="T38" s="1069">
        <v>0</v>
      </c>
      <c r="U38" s="1070">
        <v>47</v>
      </c>
    </row>
    <row r="39" spans="1:21" outlineLevel="1" x14ac:dyDescent="0.3">
      <c r="B39" s="1798" t="s">
        <v>198</v>
      </c>
      <c r="C39" s="1799" t="s">
        <v>199</v>
      </c>
      <c r="D39" s="1068">
        <v>15</v>
      </c>
      <c r="E39" s="1069">
        <v>0</v>
      </c>
      <c r="F39" s="1070">
        <v>15</v>
      </c>
      <c r="G39" s="1071">
        <v>11</v>
      </c>
      <c r="H39" s="1069">
        <v>0</v>
      </c>
      <c r="I39" s="1070">
        <v>11</v>
      </c>
      <c r="J39" s="1071">
        <v>4</v>
      </c>
      <c r="K39" s="1069">
        <v>0</v>
      </c>
      <c r="L39" s="1070">
        <v>4</v>
      </c>
      <c r="M39" s="1071">
        <v>11</v>
      </c>
      <c r="N39" s="1069">
        <v>0</v>
      </c>
      <c r="O39" s="1070">
        <v>11</v>
      </c>
      <c r="P39" s="1071">
        <v>12</v>
      </c>
      <c r="Q39" s="1069">
        <v>0</v>
      </c>
      <c r="R39" s="1070">
        <v>12</v>
      </c>
      <c r="S39" s="1071">
        <v>53</v>
      </c>
      <c r="T39" s="1069">
        <v>0</v>
      </c>
      <c r="U39" s="1070">
        <v>53</v>
      </c>
    </row>
    <row r="40" spans="1:21" outlineLevel="1" x14ac:dyDescent="0.3">
      <c r="A40" s="263"/>
      <c r="B40" s="1798" t="s">
        <v>200</v>
      </c>
      <c r="C40" s="1799" t="s">
        <v>201</v>
      </c>
      <c r="D40" s="1068">
        <v>33</v>
      </c>
      <c r="E40" s="1069">
        <v>0</v>
      </c>
      <c r="F40" s="1070">
        <v>33</v>
      </c>
      <c r="G40" s="1071">
        <v>42</v>
      </c>
      <c r="H40" s="1069">
        <v>1</v>
      </c>
      <c r="I40" s="1070">
        <v>43</v>
      </c>
      <c r="J40" s="1071">
        <v>27</v>
      </c>
      <c r="K40" s="1069">
        <v>0</v>
      </c>
      <c r="L40" s="1070">
        <v>27</v>
      </c>
      <c r="M40" s="1071">
        <v>39</v>
      </c>
      <c r="N40" s="1069">
        <v>2</v>
      </c>
      <c r="O40" s="1070">
        <v>41</v>
      </c>
      <c r="P40" s="1071">
        <v>0</v>
      </c>
      <c r="Q40" s="1069">
        <v>0</v>
      </c>
      <c r="R40" s="1070">
        <v>0</v>
      </c>
      <c r="S40" s="1071">
        <v>141</v>
      </c>
      <c r="T40" s="1069">
        <v>3</v>
      </c>
      <c r="U40" s="1070">
        <v>144</v>
      </c>
    </row>
    <row r="41" spans="1:21" outlineLevel="1" x14ac:dyDescent="0.3">
      <c r="B41" s="1798" t="s">
        <v>202</v>
      </c>
      <c r="C41" s="1799" t="s">
        <v>203</v>
      </c>
      <c r="D41" s="1068">
        <v>15</v>
      </c>
      <c r="E41" s="1069">
        <v>0</v>
      </c>
      <c r="F41" s="1070">
        <v>15</v>
      </c>
      <c r="G41" s="1071">
        <v>13</v>
      </c>
      <c r="H41" s="1069">
        <v>0</v>
      </c>
      <c r="I41" s="1070">
        <v>13</v>
      </c>
      <c r="J41" s="1071">
        <v>12</v>
      </c>
      <c r="K41" s="1069">
        <v>0</v>
      </c>
      <c r="L41" s="1070">
        <v>12</v>
      </c>
      <c r="M41" s="1071">
        <v>8</v>
      </c>
      <c r="N41" s="1069">
        <v>0</v>
      </c>
      <c r="O41" s="1070">
        <v>8</v>
      </c>
      <c r="P41" s="1071">
        <v>0</v>
      </c>
      <c r="Q41" s="1069">
        <v>0</v>
      </c>
      <c r="R41" s="1070">
        <v>0</v>
      </c>
      <c r="S41" s="1071">
        <v>48</v>
      </c>
      <c r="T41" s="1069">
        <v>0</v>
      </c>
      <c r="U41" s="1070">
        <v>48</v>
      </c>
    </row>
    <row r="42" spans="1:21" outlineLevel="1" x14ac:dyDescent="0.3">
      <c r="A42" s="263"/>
      <c r="B42" s="1798" t="s">
        <v>204</v>
      </c>
      <c r="C42" s="1799" t="s">
        <v>205</v>
      </c>
      <c r="D42" s="1068">
        <v>3</v>
      </c>
      <c r="E42" s="1069">
        <v>0</v>
      </c>
      <c r="F42" s="1070">
        <v>3</v>
      </c>
      <c r="G42" s="1071">
        <v>4</v>
      </c>
      <c r="H42" s="1069">
        <v>0</v>
      </c>
      <c r="I42" s="1070">
        <v>4</v>
      </c>
      <c r="J42" s="1071">
        <v>6</v>
      </c>
      <c r="K42" s="1069">
        <v>0</v>
      </c>
      <c r="L42" s="1070">
        <v>6</v>
      </c>
      <c r="M42" s="1071">
        <v>4</v>
      </c>
      <c r="N42" s="1069">
        <v>0</v>
      </c>
      <c r="O42" s="1070">
        <v>4</v>
      </c>
      <c r="P42" s="1071">
        <v>0</v>
      </c>
      <c r="Q42" s="1069">
        <v>0</v>
      </c>
      <c r="R42" s="1070">
        <v>0</v>
      </c>
      <c r="S42" s="1071">
        <v>17</v>
      </c>
      <c r="T42" s="1069">
        <v>0</v>
      </c>
      <c r="U42" s="1070">
        <v>17</v>
      </c>
    </row>
    <row r="43" spans="1:21" outlineLevel="1" x14ac:dyDescent="0.3">
      <c r="B43" s="1798" t="s">
        <v>206</v>
      </c>
      <c r="C43" s="1799" t="s">
        <v>207</v>
      </c>
      <c r="D43" s="1068">
        <v>0</v>
      </c>
      <c r="E43" s="1069">
        <v>0</v>
      </c>
      <c r="F43" s="1070">
        <v>0</v>
      </c>
      <c r="G43" s="1071">
        <v>0</v>
      </c>
      <c r="H43" s="1069">
        <v>0</v>
      </c>
      <c r="I43" s="1070">
        <v>0</v>
      </c>
      <c r="J43" s="1071">
        <v>0</v>
      </c>
      <c r="K43" s="1069">
        <v>0</v>
      </c>
      <c r="L43" s="1070">
        <v>0</v>
      </c>
      <c r="M43" s="1071">
        <v>15</v>
      </c>
      <c r="N43" s="1069">
        <v>2</v>
      </c>
      <c r="O43" s="1070">
        <v>17</v>
      </c>
      <c r="P43" s="1071">
        <v>0</v>
      </c>
      <c r="Q43" s="1069">
        <v>0</v>
      </c>
      <c r="R43" s="1070">
        <v>0</v>
      </c>
      <c r="S43" s="1071">
        <v>15</v>
      </c>
      <c r="T43" s="1069">
        <v>2</v>
      </c>
      <c r="U43" s="1070">
        <v>17</v>
      </c>
    </row>
    <row r="44" spans="1:21" outlineLevel="1" x14ac:dyDescent="0.3">
      <c r="A44" s="263"/>
      <c r="B44" s="1798" t="s">
        <v>208</v>
      </c>
      <c r="C44" s="1799" t="s">
        <v>209</v>
      </c>
      <c r="D44" s="1068">
        <v>0</v>
      </c>
      <c r="E44" s="1069">
        <v>0</v>
      </c>
      <c r="F44" s="1070">
        <v>0</v>
      </c>
      <c r="G44" s="1071">
        <v>11</v>
      </c>
      <c r="H44" s="1069">
        <v>0</v>
      </c>
      <c r="I44" s="1070">
        <v>11</v>
      </c>
      <c r="J44" s="1071">
        <v>9</v>
      </c>
      <c r="K44" s="1069">
        <v>0</v>
      </c>
      <c r="L44" s="1070">
        <v>9</v>
      </c>
      <c r="M44" s="1071">
        <v>9</v>
      </c>
      <c r="N44" s="1069">
        <v>0</v>
      </c>
      <c r="O44" s="1070">
        <v>9</v>
      </c>
      <c r="P44" s="1071">
        <v>0</v>
      </c>
      <c r="Q44" s="1069">
        <v>0</v>
      </c>
      <c r="R44" s="1070">
        <v>0</v>
      </c>
      <c r="S44" s="1071">
        <v>29</v>
      </c>
      <c r="T44" s="1069">
        <v>0</v>
      </c>
      <c r="U44" s="1070">
        <v>29</v>
      </c>
    </row>
    <row r="45" spans="1:21" outlineLevel="1" x14ac:dyDescent="0.3">
      <c r="B45" s="1798" t="s">
        <v>210</v>
      </c>
      <c r="C45" s="1799" t="s">
        <v>211</v>
      </c>
      <c r="D45" s="1068">
        <v>0</v>
      </c>
      <c r="E45" s="1069">
        <v>0</v>
      </c>
      <c r="F45" s="1070">
        <v>0</v>
      </c>
      <c r="G45" s="1071">
        <v>0</v>
      </c>
      <c r="H45" s="1069">
        <v>0</v>
      </c>
      <c r="I45" s="1070">
        <v>0</v>
      </c>
      <c r="J45" s="1071">
        <v>2</v>
      </c>
      <c r="K45" s="1069">
        <v>0</v>
      </c>
      <c r="L45" s="1070">
        <v>2</v>
      </c>
      <c r="M45" s="1071">
        <v>1</v>
      </c>
      <c r="N45" s="1069">
        <v>0</v>
      </c>
      <c r="O45" s="1070">
        <v>1</v>
      </c>
      <c r="P45" s="1071">
        <v>0</v>
      </c>
      <c r="Q45" s="1069">
        <v>0</v>
      </c>
      <c r="R45" s="1070">
        <v>0</v>
      </c>
      <c r="S45" s="1071">
        <v>3</v>
      </c>
      <c r="T45" s="1069">
        <v>0</v>
      </c>
      <c r="U45" s="1070">
        <v>3</v>
      </c>
    </row>
    <row r="46" spans="1:21" outlineLevel="1" x14ac:dyDescent="0.3">
      <c r="A46" s="263"/>
      <c r="B46" s="1798" t="s">
        <v>212</v>
      </c>
      <c r="C46" s="1799" t="s">
        <v>213</v>
      </c>
      <c r="D46" s="1068">
        <v>0</v>
      </c>
      <c r="E46" s="1069">
        <v>0</v>
      </c>
      <c r="F46" s="1070">
        <v>0</v>
      </c>
      <c r="G46" s="1071">
        <v>0</v>
      </c>
      <c r="H46" s="1069">
        <v>0</v>
      </c>
      <c r="I46" s="1070">
        <v>0</v>
      </c>
      <c r="J46" s="1071">
        <v>3</v>
      </c>
      <c r="K46" s="1069">
        <v>0</v>
      </c>
      <c r="L46" s="1070">
        <v>3</v>
      </c>
      <c r="M46" s="1071">
        <v>3</v>
      </c>
      <c r="N46" s="1069">
        <v>0</v>
      </c>
      <c r="O46" s="1070">
        <v>3</v>
      </c>
      <c r="P46" s="1071">
        <v>0</v>
      </c>
      <c r="Q46" s="1069">
        <v>0</v>
      </c>
      <c r="R46" s="1070">
        <v>0</v>
      </c>
      <c r="S46" s="1071">
        <v>6</v>
      </c>
      <c r="T46" s="1069">
        <v>0</v>
      </c>
      <c r="U46" s="1070">
        <v>6</v>
      </c>
    </row>
    <row r="47" spans="1:21" outlineLevel="1" x14ac:dyDescent="0.3">
      <c r="B47" s="1798" t="s">
        <v>214</v>
      </c>
      <c r="C47" s="1799" t="s">
        <v>215</v>
      </c>
      <c r="D47" s="1068">
        <v>0</v>
      </c>
      <c r="E47" s="1069">
        <v>0</v>
      </c>
      <c r="F47" s="1070">
        <v>0</v>
      </c>
      <c r="G47" s="1071">
        <v>0</v>
      </c>
      <c r="H47" s="1069">
        <v>0</v>
      </c>
      <c r="I47" s="1070">
        <v>0</v>
      </c>
      <c r="J47" s="1071">
        <v>0</v>
      </c>
      <c r="K47" s="1069">
        <v>0</v>
      </c>
      <c r="L47" s="1070">
        <v>0</v>
      </c>
      <c r="M47" s="1071">
        <v>1</v>
      </c>
      <c r="N47" s="1069">
        <v>0</v>
      </c>
      <c r="O47" s="1070">
        <v>1</v>
      </c>
      <c r="P47" s="1071">
        <v>0</v>
      </c>
      <c r="Q47" s="1069">
        <v>0</v>
      </c>
      <c r="R47" s="1070">
        <v>0</v>
      </c>
      <c r="S47" s="1071">
        <v>1</v>
      </c>
      <c r="T47" s="1069">
        <v>0</v>
      </c>
      <c r="U47" s="1070">
        <v>1</v>
      </c>
    </row>
    <row r="48" spans="1:21" outlineLevel="1" x14ac:dyDescent="0.3">
      <c r="A48" s="263"/>
      <c r="B48" s="1798" t="s">
        <v>216</v>
      </c>
      <c r="C48" s="1799" t="s">
        <v>217</v>
      </c>
      <c r="D48" s="1068">
        <v>0</v>
      </c>
      <c r="E48" s="1069">
        <v>0</v>
      </c>
      <c r="F48" s="1070">
        <v>0</v>
      </c>
      <c r="G48" s="1071">
        <v>0</v>
      </c>
      <c r="H48" s="1069">
        <v>0</v>
      </c>
      <c r="I48" s="1070">
        <v>0</v>
      </c>
      <c r="J48" s="1071">
        <v>2</v>
      </c>
      <c r="K48" s="1069">
        <v>0</v>
      </c>
      <c r="L48" s="1070">
        <v>2</v>
      </c>
      <c r="M48" s="1071">
        <v>2</v>
      </c>
      <c r="N48" s="1069">
        <v>0</v>
      </c>
      <c r="O48" s="1070">
        <v>2</v>
      </c>
      <c r="P48" s="1071">
        <v>0</v>
      </c>
      <c r="Q48" s="1069">
        <v>0</v>
      </c>
      <c r="R48" s="1070">
        <v>0</v>
      </c>
      <c r="S48" s="1071">
        <v>4</v>
      </c>
      <c r="T48" s="1069">
        <v>0</v>
      </c>
      <c r="U48" s="1070">
        <v>4</v>
      </c>
    </row>
    <row r="49" spans="1:21" outlineLevel="1" x14ac:dyDescent="0.3">
      <c r="B49" s="1798" t="s">
        <v>220</v>
      </c>
      <c r="C49" s="1799" t="s">
        <v>221</v>
      </c>
      <c r="D49" s="1068">
        <v>0</v>
      </c>
      <c r="E49" s="1069">
        <v>0</v>
      </c>
      <c r="F49" s="1070">
        <v>0</v>
      </c>
      <c r="G49" s="1071">
        <v>0</v>
      </c>
      <c r="H49" s="1069">
        <v>0</v>
      </c>
      <c r="I49" s="1070">
        <v>0</v>
      </c>
      <c r="J49" s="1071">
        <v>2</v>
      </c>
      <c r="K49" s="1069">
        <v>0</v>
      </c>
      <c r="L49" s="1070">
        <v>2</v>
      </c>
      <c r="M49" s="1071">
        <v>2</v>
      </c>
      <c r="N49" s="1069">
        <v>0</v>
      </c>
      <c r="O49" s="1070">
        <v>2</v>
      </c>
      <c r="P49" s="1071">
        <v>0</v>
      </c>
      <c r="Q49" s="1069">
        <v>0</v>
      </c>
      <c r="R49" s="1070">
        <v>0</v>
      </c>
      <c r="S49" s="1071">
        <v>4</v>
      </c>
      <c r="T49" s="1069">
        <v>0</v>
      </c>
      <c r="U49" s="1070">
        <v>4</v>
      </c>
    </row>
    <row r="50" spans="1:21" outlineLevel="1" x14ac:dyDescent="0.3">
      <c r="A50" s="263"/>
      <c r="B50" s="1798" t="s">
        <v>222</v>
      </c>
      <c r="C50" s="1799" t="s">
        <v>223</v>
      </c>
      <c r="D50" s="1068">
        <v>19</v>
      </c>
      <c r="E50" s="1069">
        <v>0</v>
      </c>
      <c r="F50" s="1070">
        <v>19</v>
      </c>
      <c r="G50" s="1071">
        <v>20</v>
      </c>
      <c r="H50" s="1069">
        <v>2</v>
      </c>
      <c r="I50" s="1070">
        <v>22</v>
      </c>
      <c r="J50" s="1071">
        <v>10</v>
      </c>
      <c r="K50" s="1069">
        <v>0</v>
      </c>
      <c r="L50" s="1070">
        <v>10</v>
      </c>
      <c r="M50" s="1071">
        <v>24</v>
      </c>
      <c r="N50" s="1069">
        <v>1</v>
      </c>
      <c r="O50" s="1070">
        <v>25</v>
      </c>
      <c r="P50" s="1071">
        <v>0</v>
      </c>
      <c r="Q50" s="1069">
        <v>0</v>
      </c>
      <c r="R50" s="1070">
        <v>0</v>
      </c>
      <c r="S50" s="1071">
        <v>73</v>
      </c>
      <c r="T50" s="1069">
        <v>3</v>
      </c>
      <c r="U50" s="1070">
        <v>76</v>
      </c>
    </row>
    <row r="51" spans="1:21" ht="19.5" outlineLevel="1" thickBot="1" x14ac:dyDescent="0.35">
      <c r="B51" s="1087" t="s">
        <v>224</v>
      </c>
      <c r="C51" s="1088" t="s">
        <v>267</v>
      </c>
      <c r="D51" s="1072">
        <v>12</v>
      </c>
      <c r="E51" s="1073">
        <v>0</v>
      </c>
      <c r="F51" s="1074">
        <v>12</v>
      </c>
      <c r="G51" s="1075">
        <v>12</v>
      </c>
      <c r="H51" s="1073">
        <v>1</v>
      </c>
      <c r="I51" s="1074">
        <v>13</v>
      </c>
      <c r="J51" s="1075">
        <v>9</v>
      </c>
      <c r="K51" s="1073">
        <v>0</v>
      </c>
      <c r="L51" s="1074">
        <v>9</v>
      </c>
      <c r="M51" s="1075">
        <v>12</v>
      </c>
      <c r="N51" s="1073">
        <v>0</v>
      </c>
      <c r="O51" s="1074">
        <v>12</v>
      </c>
      <c r="P51" s="1075">
        <v>0</v>
      </c>
      <c r="Q51" s="1073">
        <v>0</v>
      </c>
      <c r="R51" s="1074">
        <v>0</v>
      </c>
      <c r="S51" s="1075">
        <v>45</v>
      </c>
      <c r="T51" s="1073">
        <v>1</v>
      </c>
      <c r="U51" s="1074">
        <v>46</v>
      </c>
    </row>
    <row r="52" spans="1:21" ht="23.1" customHeight="1" thickBot="1" x14ac:dyDescent="0.25">
      <c r="B52" s="3647" t="s">
        <v>8</v>
      </c>
      <c r="C52" s="3648"/>
      <c r="D52" s="1800">
        <f t="shared" ref="D52:U52" si="2">SUM(D32:D51)</f>
        <v>196</v>
      </c>
      <c r="E52" s="1076">
        <f t="shared" si="2"/>
        <v>3</v>
      </c>
      <c r="F52" s="253">
        <f t="shared" si="2"/>
        <v>199</v>
      </c>
      <c r="G52" s="1801">
        <f t="shared" si="2"/>
        <v>216</v>
      </c>
      <c r="H52" s="1076">
        <f t="shared" si="2"/>
        <v>8</v>
      </c>
      <c r="I52" s="253">
        <f t="shared" si="2"/>
        <v>224</v>
      </c>
      <c r="J52" s="1801">
        <f t="shared" si="2"/>
        <v>201</v>
      </c>
      <c r="K52" s="1076">
        <f t="shared" si="2"/>
        <v>3</v>
      </c>
      <c r="L52" s="253">
        <f t="shared" si="2"/>
        <v>204</v>
      </c>
      <c r="M52" s="1801">
        <f t="shared" si="2"/>
        <v>271</v>
      </c>
      <c r="N52" s="1076">
        <f t="shared" si="2"/>
        <v>8</v>
      </c>
      <c r="O52" s="253">
        <f t="shared" si="2"/>
        <v>279</v>
      </c>
      <c r="P52" s="1802">
        <f t="shared" si="2"/>
        <v>12</v>
      </c>
      <c r="Q52" s="1803">
        <f t="shared" si="2"/>
        <v>0</v>
      </c>
      <c r="R52" s="1077">
        <f t="shared" si="2"/>
        <v>12</v>
      </c>
      <c r="S52" s="1801">
        <f t="shared" si="2"/>
        <v>896</v>
      </c>
      <c r="T52" s="1076">
        <f t="shared" si="2"/>
        <v>22</v>
      </c>
      <c r="U52" s="253">
        <f t="shared" si="2"/>
        <v>918</v>
      </c>
    </row>
    <row r="53" spans="1:21" ht="23.1" customHeight="1" thickBot="1" x14ac:dyDescent="0.25">
      <c r="B53" s="3649" t="s">
        <v>25</v>
      </c>
      <c r="C53" s="3650"/>
      <c r="D53" s="1804"/>
      <c r="E53" s="1805"/>
      <c r="F53" s="1806"/>
      <c r="G53" s="1805"/>
      <c r="H53" s="1805"/>
      <c r="I53" s="1806"/>
      <c r="J53" s="1805"/>
      <c r="K53" s="1805"/>
      <c r="L53" s="1806"/>
      <c r="M53" s="1805"/>
      <c r="N53" s="1805"/>
      <c r="O53" s="1806"/>
      <c r="P53" s="1807"/>
      <c r="Q53" s="1807"/>
      <c r="R53" s="1808"/>
      <c r="S53" s="1805"/>
      <c r="T53" s="1805"/>
      <c r="U53" s="1806"/>
    </row>
    <row r="54" spans="1:21" x14ac:dyDescent="0.3">
      <c r="B54" s="1792" t="s">
        <v>184</v>
      </c>
      <c r="C54" s="1793" t="s">
        <v>185</v>
      </c>
      <c r="D54" s="1794">
        <v>3</v>
      </c>
      <c r="E54" s="1795">
        <v>0</v>
      </c>
      <c r="F54" s="1796">
        <v>3</v>
      </c>
      <c r="G54" s="1797">
        <v>1</v>
      </c>
      <c r="H54" s="1795">
        <v>0</v>
      </c>
      <c r="I54" s="1796">
        <v>1</v>
      </c>
      <c r="J54" s="1797">
        <v>1</v>
      </c>
      <c r="K54" s="1795">
        <v>0</v>
      </c>
      <c r="L54" s="1796">
        <v>1</v>
      </c>
      <c r="M54" s="1797">
        <v>2</v>
      </c>
      <c r="N54" s="1795">
        <v>0</v>
      </c>
      <c r="O54" s="1796">
        <v>2</v>
      </c>
      <c r="P54" s="1797">
        <v>0</v>
      </c>
      <c r="Q54" s="1795">
        <v>0</v>
      </c>
      <c r="R54" s="1796">
        <v>0</v>
      </c>
      <c r="S54" s="1797">
        <v>7</v>
      </c>
      <c r="T54" s="1795">
        <v>0</v>
      </c>
      <c r="U54" s="1796">
        <v>7</v>
      </c>
    </row>
    <row r="55" spans="1:21" outlineLevel="1" x14ac:dyDescent="0.3">
      <c r="B55" s="1798" t="s">
        <v>188</v>
      </c>
      <c r="C55" s="1799" t="s">
        <v>189</v>
      </c>
      <c r="D55" s="1068">
        <v>1</v>
      </c>
      <c r="E55" s="1069">
        <v>0</v>
      </c>
      <c r="F55" s="1070">
        <v>1</v>
      </c>
      <c r="G55" s="1071">
        <v>0</v>
      </c>
      <c r="H55" s="1069">
        <v>0</v>
      </c>
      <c r="I55" s="1070">
        <v>0</v>
      </c>
      <c r="J55" s="1071">
        <v>0</v>
      </c>
      <c r="K55" s="1069">
        <v>0</v>
      </c>
      <c r="L55" s="1070">
        <v>0</v>
      </c>
      <c r="M55" s="1071">
        <v>0</v>
      </c>
      <c r="N55" s="1069">
        <v>0</v>
      </c>
      <c r="O55" s="1070">
        <v>0</v>
      </c>
      <c r="P55" s="1071">
        <v>0</v>
      </c>
      <c r="Q55" s="1069">
        <v>0</v>
      </c>
      <c r="R55" s="1070">
        <v>0</v>
      </c>
      <c r="S55" s="1071">
        <v>1</v>
      </c>
      <c r="T55" s="1069">
        <v>0</v>
      </c>
      <c r="U55" s="1070">
        <v>1</v>
      </c>
    </row>
    <row r="56" spans="1:21" outlineLevel="1" x14ac:dyDescent="0.3">
      <c r="B56" s="1798" t="s">
        <v>190</v>
      </c>
      <c r="C56" s="1799" t="s">
        <v>191</v>
      </c>
      <c r="D56" s="1068">
        <v>1</v>
      </c>
      <c r="E56" s="1069">
        <v>0</v>
      </c>
      <c r="F56" s="1070">
        <v>1</v>
      </c>
      <c r="G56" s="1071">
        <v>0</v>
      </c>
      <c r="H56" s="1069">
        <v>0</v>
      </c>
      <c r="I56" s="1070">
        <v>0</v>
      </c>
      <c r="J56" s="1071">
        <v>1</v>
      </c>
      <c r="K56" s="1069">
        <v>0</v>
      </c>
      <c r="L56" s="1070">
        <v>1</v>
      </c>
      <c r="M56" s="1071">
        <v>1</v>
      </c>
      <c r="N56" s="1069">
        <v>0</v>
      </c>
      <c r="O56" s="1070">
        <v>1</v>
      </c>
      <c r="P56" s="1071">
        <v>0</v>
      </c>
      <c r="Q56" s="1069">
        <v>0</v>
      </c>
      <c r="R56" s="1070">
        <v>0</v>
      </c>
      <c r="S56" s="1071">
        <v>3</v>
      </c>
      <c r="T56" s="1069">
        <v>0</v>
      </c>
      <c r="U56" s="1070">
        <v>3</v>
      </c>
    </row>
    <row r="57" spans="1:21" outlineLevel="1" x14ac:dyDescent="0.3">
      <c r="B57" s="1798" t="s">
        <v>192</v>
      </c>
      <c r="C57" s="1799" t="s">
        <v>193</v>
      </c>
      <c r="D57" s="1068">
        <v>2</v>
      </c>
      <c r="E57" s="1069">
        <v>0</v>
      </c>
      <c r="F57" s="1070">
        <v>2</v>
      </c>
      <c r="G57" s="1071">
        <v>1</v>
      </c>
      <c r="H57" s="1069">
        <v>0</v>
      </c>
      <c r="I57" s="1070">
        <v>1</v>
      </c>
      <c r="J57" s="1071">
        <v>1</v>
      </c>
      <c r="K57" s="1069">
        <v>0</v>
      </c>
      <c r="L57" s="1070">
        <v>1</v>
      </c>
      <c r="M57" s="1071">
        <v>0</v>
      </c>
      <c r="N57" s="1069">
        <v>0</v>
      </c>
      <c r="O57" s="1070">
        <v>0</v>
      </c>
      <c r="P57" s="1071">
        <v>0</v>
      </c>
      <c r="Q57" s="1069">
        <v>0</v>
      </c>
      <c r="R57" s="1070">
        <v>0</v>
      </c>
      <c r="S57" s="1071">
        <v>4</v>
      </c>
      <c r="T57" s="1069">
        <v>0</v>
      </c>
      <c r="U57" s="1070">
        <v>4</v>
      </c>
    </row>
    <row r="58" spans="1:21" outlineLevel="1" x14ac:dyDescent="0.3">
      <c r="B58" s="1798" t="s">
        <v>194</v>
      </c>
      <c r="C58" s="1799" t="s">
        <v>195</v>
      </c>
      <c r="D58" s="1068">
        <v>2</v>
      </c>
      <c r="E58" s="1069">
        <v>0</v>
      </c>
      <c r="F58" s="1070">
        <v>2</v>
      </c>
      <c r="G58" s="1071">
        <v>6</v>
      </c>
      <c r="H58" s="1069">
        <v>0</v>
      </c>
      <c r="I58" s="1070">
        <v>6</v>
      </c>
      <c r="J58" s="1071">
        <v>0</v>
      </c>
      <c r="K58" s="1069">
        <v>0</v>
      </c>
      <c r="L58" s="1070">
        <v>0</v>
      </c>
      <c r="M58" s="1071">
        <v>0</v>
      </c>
      <c r="N58" s="1069">
        <v>0</v>
      </c>
      <c r="O58" s="1070">
        <v>0</v>
      </c>
      <c r="P58" s="1071">
        <v>0</v>
      </c>
      <c r="Q58" s="1069">
        <v>0</v>
      </c>
      <c r="R58" s="1070">
        <v>0</v>
      </c>
      <c r="S58" s="1071">
        <v>8</v>
      </c>
      <c r="T58" s="1069">
        <v>0</v>
      </c>
      <c r="U58" s="1070">
        <v>8</v>
      </c>
    </row>
    <row r="59" spans="1:21" outlineLevel="1" x14ac:dyDescent="0.3">
      <c r="B59" s="1798" t="s">
        <v>196</v>
      </c>
      <c r="C59" s="1799" t="s">
        <v>197</v>
      </c>
      <c r="D59" s="1068">
        <v>0</v>
      </c>
      <c r="E59" s="1069">
        <v>0</v>
      </c>
      <c r="F59" s="1070">
        <v>0</v>
      </c>
      <c r="G59" s="1071">
        <v>1</v>
      </c>
      <c r="H59" s="1069">
        <v>0</v>
      </c>
      <c r="I59" s="1070">
        <v>1</v>
      </c>
      <c r="J59" s="1071">
        <v>0</v>
      </c>
      <c r="K59" s="1069">
        <v>0</v>
      </c>
      <c r="L59" s="1070">
        <v>0</v>
      </c>
      <c r="M59" s="1071">
        <v>0</v>
      </c>
      <c r="N59" s="1069">
        <v>0</v>
      </c>
      <c r="O59" s="1070">
        <v>0</v>
      </c>
      <c r="P59" s="1071">
        <v>0</v>
      </c>
      <c r="Q59" s="1069">
        <v>0</v>
      </c>
      <c r="R59" s="1070">
        <v>0</v>
      </c>
      <c r="S59" s="1071">
        <v>1</v>
      </c>
      <c r="T59" s="1069">
        <v>0</v>
      </c>
      <c r="U59" s="1070">
        <v>1</v>
      </c>
    </row>
    <row r="60" spans="1:21" outlineLevel="1" x14ac:dyDescent="0.3">
      <c r="B60" s="1798" t="s">
        <v>198</v>
      </c>
      <c r="C60" s="1799" t="s">
        <v>199</v>
      </c>
      <c r="D60" s="1068">
        <v>0</v>
      </c>
      <c r="E60" s="1069">
        <v>0</v>
      </c>
      <c r="F60" s="1070">
        <v>0</v>
      </c>
      <c r="G60" s="1071">
        <v>0</v>
      </c>
      <c r="H60" s="1069">
        <v>0</v>
      </c>
      <c r="I60" s="1070">
        <v>0</v>
      </c>
      <c r="J60" s="1071">
        <v>1</v>
      </c>
      <c r="K60" s="1069">
        <v>0</v>
      </c>
      <c r="L60" s="1070">
        <v>1</v>
      </c>
      <c r="M60" s="1071">
        <v>1</v>
      </c>
      <c r="N60" s="1069">
        <v>0</v>
      </c>
      <c r="O60" s="1070">
        <v>1</v>
      </c>
      <c r="P60" s="1071">
        <v>0</v>
      </c>
      <c r="Q60" s="1069">
        <v>0</v>
      </c>
      <c r="R60" s="1070">
        <v>0</v>
      </c>
      <c r="S60" s="1071">
        <v>2</v>
      </c>
      <c r="T60" s="1069">
        <v>0</v>
      </c>
      <c r="U60" s="1070">
        <v>2</v>
      </c>
    </row>
    <row r="61" spans="1:21" outlineLevel="1" x14ac:dyDescent="0.3">
      <c r="B61" s="1798" t="s">
        <v>200</v>
      </c>
      <c r="C61" s="1799" t="s">
        <v>201</v>
      </c>
      <c r="D61" s="1068">
        <v>0</v>
      </c>
      <c r="E61" s="1069">
        <v>0</v>
      </c>
      <c r="F61" s="1070">
        <v>0</v>
      </c>
      <c r="G61" s="1071">
        <v>1</v>
      </c>
      <c r="H61" s="1069">
        <v>0</v>
      </c>
      <c r="I61" s="1070">
        <v>1</v>
      </c>
      <c r="J61" s="1071">
        <v>4</v>
      </c>
      <c r="K61" s="1069">
        <v>0</v>
      </c>
      <c r="L61" s="1070">
        <v>4</v>
      </c>
      <c r="M61" s="1071">
        <v>2</v>
      </c>
      <c r="N61" s="1069">
        <v>0</v>
      </c>
      <c r="O61" s="1070">
        <v>2</v>
      </c>
      <c r="P61" s="1071">
        <v>0</v>
      </c>
      <c r="Q61" s="1069">
        <v>0</v>
      </c>
      <c r="R61" s="1070">
        <v>0</v>
      </c>
      <c r="S61" s="1071">
        <v>7</v>
      </c>
      <c r="T61" s="1069">
        <v>0</v>
      </c>
      <c r="U61" s="1070">
        <v>7</v>
      </c>
    </row>
    <row r="62" spans="1:21" outlineLevel="1" x14ac:dyDescent="0.3">
      <c r="B62" s="1798" t="s">
        <v>202</v>
      </c>
      <c r="C62" s="1799" t="s">
        <v>203</v>
      </c>
      <c r="D62" s="1068">
        <v>1</v>
      </c>
      <c r="E62" s="1069">
        <v>0</v>
      </c>
      <c r="F62" s="1070">
        <v>1</v>
      </c>
      <c r="G62" s="1071">
        <v>0</v>
      </c>
      <c r="H62" s="1069">
        <v>0</v>
      </c>
      <c r="I62" s="1070">
        <v>0</v>
      </c>
      <c r="J62" s="1071">
        <v>0</v>
      </c>
      <c r="K62" s="1069">
        <v>0</v>
      </c>
      <c r="L62" s="1070">
        <v>0</v>
      </c>
      <c r="M62" s="1071">
        <v>0</v>
      </c>
      <c r="N62" s="1069">
        <v>0</v>
      </c>
      <c r="O62" s="1070">
        <v>0</v>
      </c>
      <c r="P62" s="1071">
        <v>0</v>
      </c>
      <c r="Q62" s="1069">
        <v>0</v>
      </c>
      <c r="R62" s="1070">
        <v>0</v>
      </c>
      <c r="S62" s="1071">
        <v>1</v>
      </c>
      <c r="T62" s="1069">
        <v>0</v>
      </c>
      <c r="U62" s="1070">
        <v>1</v>
      </c>
    </row>
    <row r="63" spans="1:21" outlineLevel="1" x14ac:dyDescent="0.3">
      <c r="B63" s="1798" t="s">
        <v>204</v>
      </c>
      <c r="C63" s="1799" t="s">
        <v>205</v>
      </c>
      <c r="D63" s="1068">
        <v>0</v>
      </c>
      <c r="E63" s="1069">
        <v>0</v>
      </c>
      <c r="F63" s="1070">
        <v>0</v>
      </c>
      <c r="G63" s="1071">
        <v>2</v>
      </c>
      <c r="H63" s="1069">
        <v>0</v>
      </c>
      <c r="I63" s="1070">
        <v>2</v>
      </c>
      <c r="J63" s="1071">
        <v>0</v>
      </c>
      <c r="K63" s="1069">
        <v>0</v>
      </c>
      <c r="L63" s="1070">
        <v>0</v>
      </c>
      <c r="M63" s="1071">
        <v>0</v>
      </c>
      <c r="N63" s="1069">
        <v>0</v>
      </c>
      <c r="O63" s="1070">
        <v>0</v>
      </c>
      <c r="P63" s="1071">
        <v>0</v>
      </c>
      <c r="Q63" s="1069">
        <v>0</v>
      </c>
      <c r="R63" s="1070">
        <v>0</v>
      </c>
      <c r="S63" s="1071">
        <v>2</v>
      </c>
      <c r="T63" s="1069">
        <v>0</v>
      </c>
      <c r="U63" s="1070">
        <v>2</v>
      </c>
    </row>
    <row r="64" spans="1:21" outlineLevel="1" x14ac:dyDescent="0.3">
      <c r="B64" s="1798" t="s">
        <v>210</v>
      </c>
      <c r="C64" s="1799" t="s">
        <v>211</v>
      </c>
      <c r="D64" s="1068">
        <v>0</v>
      </c>
      <c r="E64" s="1069">
        <v>0</v>
      </c>
      <c r="F64" s="1070">
        <v>0</v>
      </c>
      <c r="G64" s="1071">
        <v>0</v>
      </c>
      <c r="H64" s="1069">
        <v>0</v>
      </c>
      <c r="I64" s="1070">
        <v>0</v>
      </c>
      <c r="J64" s="1071">
        <v>0</v>
      </c>
      <c r="K64" s="1069">
        <v>0</v>
      </c>
      <c r="L64" s="1070">
        <v>0</v>
      </c>
      <c r="M64" s="1071">
        <v>1</v>
      </c>
      <c r="N64" s="1069">
        <v>0</v>
      </c>
      <c r="O64" s="1070">
        <v>1</v>
      </c>
      <c r="P64" s="1071">
        <v>0</v>
      </c>
      <c r="Q64" s="1069">
        <v>0</v>
      </c>
      <c r="R64" s="1070">
        <v>0</v>
      </c>
      <c r="S64" s="1071">
        <v>1</v>
      </c>
      <c r="T64" s="1069">
        <v>0</v>
      </c>
      <c r="U64" s="1070">
        <v>1</v>
      </c>
    </row>
    <row r="65" spans="2:22" outlineLevel="1" x14ac:dyDescent="0.3">
      <c r="B65" s="1798" t="s">
        <v>222</v>
      </c>
      <c r="C65" s="1799" t="s">
        <v>223</v>
      </c>
      <c r="D65" s="1068">
        <v>1</v>
      </c>
      <c r="E65" s="1069">
        <v>0</v>
      </c>
      <c r="F65" s="1070">
        <v>1</v>
      </c>
      <c r="G65" s="1071">
        <v>0</v>
      </c>
      <c r="H65" s="1069">
        <v>0</v>
      </c>
      <c r="I65" s="1070">
        <v>0</v>
      </c>
      <c r="J65" s="1071">
        <v>1</v>
      </c>
      <c r="K65" s="1069">
        <v>0</v>
      </c>
      <c r="L65" s="1070">
        <v>1</v>
      </c>
      <c r="M65" s="1071">
        <v>1</v>
      </c>
      <c r="N65" s="1069">
        <v>0</v>
      </c>
      <c r="O65" s="1070">
        <v>1</v>
      </c>
      <c r="P65" s="1071">
        <v>0</v>
      </c>
      <c r="Q65" s="1069">
        <v>0</v>
      </c>
      <c r="R65" s="1070">
        <v>0</v>
      </c>
      <c r="S65" s="1071">
        <v>3</v>
      </c>
      <c r="T65" s="1069">
        <v>0</v>
      </c>
      <c r="U65" s="1070">
        <v>3</v>
      </c>
    </row>
    <row r="66" spans="2:22" ht="19.5" outlineLevel="1" thickBot="1" x14ac:dyDescent="0.35">
      <c r="B66" s="1087" t="s">
        <v>224</v>
      </c>
      <c r="C66" s="1088" t="s">
        <v>267</v>
      </c>
      <c r="D66" s="1072">
        <v>0</v>
      </c>
      <c r="E66" s="1073">
        <v>0</v>
      </c>
      <c r="F66" s="1074">
        <v>0</v>
      </c>
      <c r="G66" s="1075">
        <v>0</v>
      </c>
      <c r="H66" s="1073">
        <v>0</v>
      </c>
      <c r="I66" s="1074">
        <v>0</v>
      </c>
      <c r="J66" s="1075">
        <v>2</v>
      </c>
      <c r="K66" s="1073">
        <v>0</v>
      </c>
      <c r="L66" s="1074">
        <v>2</v>
      </c>
      <c r="M66" s="1075">
        <v>0</v>
      </c>
      <c r="N66" s="1073">
        <v>0</v>
      </c>
      <c r="O66" s="1074">
        <v>0</v>
      </c>
      <c r="P66" s="1075">
        <v>0</v>
      </c>
      <c r="Q66" s="1073">
        <v>0</v>
      </c>
      <c r="R66" s="1074">
        <v>0</v>
      </c>
      <c r="S66" s="1075">
        <v>2</v>
      </c>
      <c r="T66" s="1073">
        <v>0</v>
      </c>
      <c r="U66" s="1074">
        <v>2</v>
      </c>
    </row>
    <row r="67" spans="2:22" s="87" customFormat="1" ht="22.5" customHeight="1" thickBot="1" x14ac:dyDescent="0.25">
      <c r="B67" s="3614" t="s">
        <v>16</v>
      </c>
      <c r="C67" s="3615"/>
      <c r="D67" s="311">
        <f t="shared" ref="D67:U67" si="3">SUM(D54:D66)</f>
        <v>11</v>
      </c>
      <c r="E67" s="1809">
        <f t="shared" si="3"/>
        <v>0</v>
      </c>
      <c r="F67" s="390">
        <f t="shared" si="3"/>
        <v>11</v>
      </c>
      <c r="G67" s="1810">
        <f t="shared" si="3"/>
        <v>12</v>
      </c>
      <c r="H67" s="1809">
        <f t="shared" si="3"/>
        <v>0</v>
      </c>
      <c r="I67" s="390">
        <f t="shared" si="3"/>
        <v>12</v>
      </c>
      <c r="J67" s="1810">
        <f t="shared" si="3"/>
        <v>11</v>
      </c>
      <c r="K67" s="1809">
        <f t="shared" si="3"/>
        <v>0</v>
      </c>
      <c r="L67" s="390">
        <f t="shared" si="3"/>
        <v>11</v>
      </c>
      <c r="M67" s="1810">
        <f t="shared" si="3"/>
        <v>8</v>
      </c>
      <c r="N67" s="1809">
        <f t="shared" si="3"/>
        <v>0</v>
      </c>
      <c r="O67" s="390">
        <f t="shared" si="3"/>
        <v>8</v>
      </c>
      <c r="P67" s="1810">
        <f t="shared" si="3"/>
        <v>0</v>
      </c>
      <c r="Q67" s="1809">
        <f t="shared" si="3"/>
        <v>0</v>
      </c>
      <c r="R67" s="390">
        <f t="shared" si="3"/>
        <v>0</v>
      </c>
      <c r="S67" s="1810">
        <f t="shared" si="3"/>
        <v>42</v>
      </c>
      <c r="T67" s="1809">
        <f t="shared" si="3"/>
        <v>0</v>
      </c>
      <c r="U67" s="390">
        <f t="shared" si="3"/>
        <v>42</v>
      </c>
    </row>
    <row r="68" spans="2:22" s="127" customFormat="1" ht="25.5" customHeight="1" thickBot="1" x14ac:dyDescent="0.25">
      <c r="B68" s="3616" t="s">
        <v>10</v>
      </c>
      <c r="C68" s="3617"/>
      <c r="D68" s="1811">
        <f t="shared" ref="D68:U68" si="4">SUM(D32:D51)</f>
        <v>196</v>
      </c>
      <c r="E68" s="1812">
        <f t="shared" si="4"/>
        <v>3</v>
      </c>
      <c r="F68" s="209">
        <f t="shared" si="4"/>
        <v>199</v>
      </c>
      <c r="G68" s="1080">
        <f t="shared" si="4"/>
        <v>216</v>
      </c>
      <c r="H68" s="1812">
        <f t="shared" si="4"/>
        <v>8</v>
      </c>
      <c r="I68" s="209">
        <f t="shared" si="4"/>
        <v>224</v>
      </c>
      <c r="J68" s="1080">
        <f t="shared" si="4"/>
        <v>201</v>
      </c>
      <c r="K68" s="1812">
        <f t="shared" si="4"/>
        <v>3</v>
      </c>
      <c r="L68" s="209">
        <f t="shared" si="4"/>
        <v>204</v>
      </c>
      <c r="M68" s="1080">
        <f t="shared" si="4"/>
        <v>271</v>
      </c>
      <c r="N68" s="1812">
        <f t="shared" si="4"/>
        <v>8</v>
      </c>
      <c r="O68" s="209">
        <f t="shared" si="4"/>
        <v>279</v>
      </c>
      <c r="P68" s="1080">
        <f t="shared" si="4"/>
        <v>12</v>
      </c>
      <c r="Q68" s="1812">
        <f t="shared" si="4"/>
        <v>0</v>
      </c>
      <c r="R68" s="209">
        <f t="shared" si="4"/>
        <v>12</v>
      </c>
      <c r="S68" s="1080">
        <f t="shared" si="4"/>
        <v>896</v>
      </c>
      <c r="T68" s="1812">
        <f t="shared" si="4"/>
        <v>22</v>
      </c>
      <c r="U68" s="209">
        <f t="shared" si="4"/>
        <v>918</v>
      </c>
    </row>
    <row r="69" spans="2:22" ht="45.75" customHeight="1" thickBot="1" x14ac:dyDescent="0.25">
      <c r="B69" s="3618" t="s">
        <v>17</v>
      </c>
      <c r="C69" s="3619"/>
      <c r="D69" s="453">
        <f>D67</f>
        <v>11</v>
      </c>
      <c r="E69" s="507">
        <f t="shared" ref="E69:U69" si="5">E67</f>
        <v>0</v>
      </c>
      <c r="F69" s="1786">
        <f t="shared" si="5"/>
        <v>11</v>
      </c>
      <c r="G69" s="1813">
        <f t="shared" si="5"/>
        <v>12</v>
      </c>
      <c r="H69" s="507">
        <f t="shared" si="5"/>
        <v>0</v>
      </c>
      <c r="I69" s="1786">
        <f t="shared" si="5"/>
        <v>12</v>
      </c>
      <c r="J69" s="1813">
        <f t="shared" si="5"/>
        <v>11</v>
      </c>
      <c r="K69" s="507">
        <f t="shared" si="5"/>
        <v>0</v>
      </c>
      <c r="L69" s="1786">
        <f t="shared" si="5"/>
        <v>11</v>
      </c>
      <c r="M69" s="1813">
        <f t="shared" si="5"/>
        <v>8</v>
      </c>
      <c r="N69" s="507">
        <f t="shared" si="5"/>
        <v>0</v>
      </c>
      <c r="O69" s="1786">
        <f t="shared" si="5"/>
        <v>8</v>
      </c>
      <c r="P69" s="1813">
        <f t="shared" si="5"/>
        <v>0</v>
      </c>
      <c r="Q69" s="507">
        <f t="shared" si="5"/>
        <v>0</v>
      </c>
      <c r="R69" s="1786">
        <f t="shared" si="5"/>
        <v>0</v>
      </c>
      <c r="S69" s="1813">
        <f t="shared" si="5"/>
        <v>42</v>
      </c>
      <c r="T69" s="507">
        <f t="shared" si="5"/>
        <v>0</v>
      </c>
      <c r="U69" s="1786">
        <f t="shared" si="5"/>
        <v>42</v>
      </c>
    </row>
    <row r="70" spans="2:22" ht="33" customHeight="1" thickBot="1" x14ac:dyDescent="0.25">
      <c r="B70" s="3620" t="s">
        <v>18</v>
      </c>
      <c r="C70" s="3621"/>
      <c r="D70" s="1081">
        <f>D68+D69</f>
        <v>207</v>
      </c>
      <c r="E70" s="1814">
        <f t="shared" ref="E70:U70" si="6">E68+E69</f>
        <v>3</v>
      </c>
      <c r="F70" s="846">
        <f t="shared" si="6"/>
        <v>210</v>
      </c>
      <c r="G70" s="1815">
        <f t="shared" si="6"/>
        <v>228</v>
      </c>
      <c r="H70" s="1814">
        <f t="shared" si="6"/>
        <v>8</v>
      </c>
      <c r="I70" s="846">
        <f t="shared" si="6"/>
        <v>236</v>
      </c>
      <c r="J70" s="1815">
        <f t="shared" si="6"/>
        <v>212</v>
      </c>
      <c r="K70" s="1814">
        <f t="shared" si="6"/>
        <v>3</v>
      </c>
      <c r="L70" s="846">
        <f t="shared" si="6"/>
        <v>215</v>
      </c>
      <c r="M70" s="1815">
        <f t="shared" si="6"/>
        <v>279</v>
      </c>
      <c r="N70" s="1814">
        <f t="shared" si="6"/>
        <v>8</v>
      </c>
      <c r="O70" s="846">
        <f t="shared" si="6"/>
        <v>287</v>
      </c>
      <c r="P70" s="1815">
        <f t="shared" si="6"/>
        <v>12</v>
      </c>
      <c r="Q70" s="1814">
        <f t="shared" si="6"/>
        <v>0</v>
      </c>
      <c r="R70" s="846">
        <f t="shared" si="6"/>
        <v>12</v>
      </c>
      <c r="S70" s="1815">
        <f t="shared" si="6"/>
        <v>938</v>
      </c>
      <c r="T70" s="1814">
        <f t="shared" si="6"/>
        <v>22</v>
      </c>
      <c r="U70" s="846">
        <f t="shared" si="6"/>
        <v>960</v>
      </c>
    </row>
    <row r="71" spans="2:22" s="127" customFormat="1" x14ac:dyDescent="0.2">
      <c r="F71" s="226"/>
      <c r="I71" s="226"/>
      <c r="L71" s="226"/>
      <c r="O71" s="226"/>
      <c r="P71" s="226"/>
      <c r="Q71" s="226"/>
      <c r="R71" s="226"/>
      <c r="U71" s="226"/>
    </row>
    <row r="72" spans="2:22" ht="23.45" customHeight="1" x14ac:dyDescent="0.2">
      <c r="B72" s="3597"/>
      <c r="C72" s="3597"/>
      <c r="D72" s="3597"/>
      <c r="E72" s="3597"/>
      <c r="F72" s="3597"/>
      <c r="G72" s="3597"/>
      <c r="H72" s="3597"/>
      <c r="I72" s="3597"/>
      <c r="J72" s="3597"/>
      <c r="K72" s="3597"/>
      <c r="L72" s="3597"/>
      <c r="M72" s="3597"/>
      <c r="N72" s="3597"/>
      <c r="O72" s="3597"/>
      <c r="P72" s="3597"/>
      <c r="Q72" s="3597"/>
      <c r="R72" s="3597"/>
      <c r="S72" s="3597"/>
      <c r="T72" s="3597"/>
      <c r="U72" s="106"/>
      <c r="V72" s="105"/>
    </row>
    <row r="74" spans="2:22" x14ac:dyDescent="0.2">
      <c r="D74" s="531"/>
      <c r="E74" s="531"/>
      <c r="F74" s="531"/>
      <c r="G74" s="531"/>
      <c r="H74" s="531"/>
      <c r="I74" s="531"/>
      <c r="J74" s="531"/>
      <c r="K74" s="531"/>
      <c r="L74" s="531"/>
      <c r="M74" s="531"/>
      <c r="N74" s="531"/>
      <c r="O74" s="531"/>
      <c r="P74" s="531"/>
      <c r="Q74" s="531"/>
      <c r="R74" s="531"/>
      <c r="S74" s="531"/>
      <c r="T74" s="531"/>
      <c r="U74" s="531"/>
    </row>
  </sheetData>
  <mergeCells count="22">
    <mergeCell ref="B30:C30"/>
    <mergeCell ref="B52:C52"/>
    <mergeCell ref="B53:C53"/>
    <mergeCell ref="B8:C8"/>
    <mergeCell ref="B31:C31"/>
    <mergeCell ref="B29:C2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7:C67"/>
    <mergeCell ref="B68:C68"/>
    <mergeCell ref="B69:C69"/>
    <mergeCell ref="B72:T72"/>
    <mergeCell ref="B70:C70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AB20" sqref="AB20"/>
    </sheetView>
  </sheetViews>
  <sheetFormatPr defaultRowHeight="18.75" x14ac:dyDescent="0.2"/>
  <cols>
    <col min="1" max="1" width="9.140625" style="87"/>
    <col min="2" max="2" width="14.7109375" style="87" customWidth="1"/>
    <col min="3" max="3" width="47.85546875" style="87" customWidth="1"/>
    <col min="4" max="4" width="11.7109375" style="87" customWidth="1"/>
    <col min="5" max="5" width="13.5703125" style="87" customWidth="1"/>
    <col min="6" max="6" width="10.42578125" style="131" customWidth="1"/>
    <col min="7" max="7" width="11" style="87" customWidth="1"/>
    <col min="8" max="8" width="12.5703125" style="87" customWidth="1"/>
    <col min="9" max="9" width="10.140625" style="131" customWidth="1"/>
    <col min="10" max="10" width="11.28515625" style="87" customWidth="1"/>
    <col min="11" max="11" width="13.42578125" style="87" customWidth="1"/>
    <col min="12" max="12" width="11.42578125" style="131" customWidth="1"/>
    <col min="13" max="13" width="10.140625" style="87" customWidth="1"/>
    <col min="14" max="14" width="12.7109375" style="87" customWidth="1"/>
    <col min="15" max="15" width="11" style="131" customWidth="1"/>
    <col min="16" max="16" width="10.85546875" style="87" customWidth="1"/>
    <col min="17" max="17" width="12.5703125" style="87" customWidth="1"/>
    <col min="18" max="18" width="11.140625" style="131" customWidth="1"/>
    <col min="19" max="19" width="10.42578125" style="87" customWidth="1"/>
    <col min="20" max="20" width="13.42578125" style="87" customWidth="1"/>
    <col min="21" max="21" width="10.140625" style="131" customWidth="1"/>
    <col min="22" max="257" width="9.140625" style="87"/>
    <col min="258" max="258" width="14.7109375" style="87" customWidth="1"/>
    <col min="259" max="259" width="47.85546875" style="87" customWidth="1"/>
    <col min="260" max="260" width="11.7109375" style="87" customWidth="1"/>
    <col min="261" max="261" width="13.5703125" style="87" customWidth="1"/>
    <col min="262" max="262" width="10.42578125" style="87" customWidth="1"/>
    <col min="263" max="263" width="11" style="87" customWidth="1"/>
    <col min="264" max="264" width="12.5703125" style="87" customWidth="1"/>
    <col min="265" max="265" width="10.140625" style="87" customWidth="1"/>
    <col min="266" max="266" width="11.28515625" style="87" customWidth="1"/>
    <col min="267" max="267" width="13.42578125" style="87" customWidth="1"/>
    <col min="268" max="268" width="11.42578125" style="87" customWidth="1"/>
    <col min="269" max="269" width="10.140625" style="87" customWidth="1"/>
    <col min="270" max="270" width="12.7109375" style="87" customWidth="1"/>
    <col min="271" max="271" width="11" style="87" customWidth="1"/>
    <col min="272" max="272" width="10.85546875" style="87" customWidth="1"/>
    <col min="273" max="273" width="12.5703125" style="87" customWidth="1"/>
    <col min="274" max="274" width="11.140625" style="87" customWidth="1"/>
    <col min="275" max="275" width="10.42578125" style="87" customWidth="1"/>
    <col min="276" max="276" width="13.42578125" style="87" customWidth="1"/>
    <col min="277" max="277" width="10.140625" style="87" customWidth="1"/>
    <col min="278" max="513" width="9.140625" style="87"/>
    <col min="514" max="514" width="14.7109375" style="87" customWidth="1"/>
    <col min="515" max="515" width="47.85546875" style="87" customWidth="1"/>
    <col min="516" max="516" width="11.7109375" style="87" customWidth="1"/>
    <col min="517" max="517" width="13.5703125" style="87" customWidth="1"/>
    <col min="518" max="518" width="10.42578125" style="87" customWidth="1"/>
    <col min="519" max="519" width="11" style="87" customWidth="1"/>
    <col min="520" max="520" width="12.5703125" style="87" customWidth="1"/>
    <col min="521" max="521" width="10.140625" style="87" customWidth="1"/>
    <col min="522" max="522" width="11.28515625" style="87" customWidth="1"/>
    <col min="523" max="523" width="13.42578125" style="87" customWidth="1"/>
    <col min="524" max="524" width="11.42578125" style="87" customWidth="1"/>
    <col min="525" max="525" width="10.140625" style="87" customWidth="1"/>
    <col min="526" max="526" width="12.7109375" style="87" customWidth="1"/>
    <col min="527" max="527" width="11" style="87" customWidth="1"/>
    <col min="528" max="528" width="10.85546875" style="87" customWidth="1"/>
    <col min="529" max="529" width="12.5703125" style="87" customWidth="1"/>
    <col min="530" max="530" width="11.140625" style="87" customWidth="1"/>
    <col min="531" max="531" width="10.42578125" style="87" customWidth="1"/>
    <col min="532" max="532" width="13.42578125" style="87" customWidth="1"/>
    <col min="533" max="533" width="10.140625" style="87" customWidth="1"/>
    <col min="534" max="769" width="9.140625" style="87"/>
    <col min="770" max="770" width="14.7109375" style="87" customWidth="1"/>
    <col min="771" max="771" width="47.85546875" style="87" customWidth="1"/>
    <col min="772" max="772" width="11.7109375" style="87" customWidth="1"/>
    <col min="773" max="773" width="13.5703125" style="87" customWidth="1"/>
    <col min="774" max="774" width="10.42578125" style="87" customWidth="1"/>
    <col min="775" max="775" width="11" style="87" customWidth="1"/>
    <col min="776" max="776" width="12.5703125" style="87" customWidth="1"/>
    <col min="777" max="777" width="10.140625" style="87" customWidth="1"/>
    <col min="778" max="778" width="11.28515625" style="87" customWidth="1"/>
    <col min="779" max="779" width="13.42578125" style="87" customWidth="1"/>
    <col min="780" max="780" width="11.42578125" style="87" customWidth="1"/>
    <col min="781" max="781" width="10.140625" style="87" customWidth="1"/>
    <col min="782" max="782" width="12.7109375" style="87" customWidth="1"/>
    <col min="783" max="783" width="11" style="87" customWidth="1"/>
    <col min="784" max="784" width="10.85546875" style="87" customWidth="1"/>
    <col min="785" max="785" width="12.5703125" style="87" customWidth="1"/>
    <col min="786" max="786" width="11.140625" style="87" customWidth="1"/>
    <col min="787" max="787" width="10.42578125" style="87" customWidth="1"/>
    <col min="788" max="788" width="13.42578125" style="87" customWidth="1"/>
    <col min="789" max="789" width="10.140625" style="87" customWidth="1"/>
    <col min="790" max="1025" width="9.140625" style="87"/>
    <col min="1026" max="1026" width="14.7109375" style="87" customWidth="1"/>
    <col min="1027" max="1027" width="47.85546875" style="87" customWidth="1"/>
    <col min="1028" max="1028" width="11.7109375" style="87" customWidth="1"/>
    <col min="1029" max="1029" width="13.5703125" style="87" customWidth="1"/>
    <col min="1030" max="1030" width="10.42578125" style="87" customWidth="1"/>
    <col min="1031" max="1031" width="11" style="87" customWidth="1"/>
    <col min="1032" max="1032" width="12.5703125" style="87" customWidth="1"/>
    <col min="1033" max="1033" width="10.140625" style="87" customWidth="1"/>
    <col min="1034" max="1034" width="11.28515625" style="87" customWidth="1"/>
    <col min="1035" max="1035" width="13.42578125" style="87" customWidth="1"/>
    <col min="1036" max="1036" width="11.42578125" style="87" customWidth="1"/>
    <col min="1037" max="1037" width="10.140625" style="87" customWidth="1"/>
    <col min="1038" max="1038" width="12.7109375" style="87" customWidth="1"/>
    <col min="1039" max="1039" width="11" style="87" customWidth="1"/>
    <col min="1040" max="1040" width="10.85546875" style="87" customWidth="1"/>
    <col min="1041" max="1041" width="12.5703125" style="87" customWidth="1"/>
    <col min="1042" max="1042" width="11.140625" style="87" customWidth="1"/>
    <col min="1043" max="1043" width="10.42578125" style="87" customWidth="1"/>
    <col min="1044" max="1044" width="13.42578125" style="87" customWidth="1"/>
    <col min="1045" max="1045" width="10.140625" style="87" customWidth="1"/>
    <col min="1046" max="1281" width="9.140625" style="87"/>
    <col min="1282" max="1282" width="14.7109375" style="87" customWidth="1"/>
    <col min="1283" max="1283" width="47.85546875" style="87" customWidth="1"/>
    <col min="1284" max="1284" width="11.7109375" style="87" customWidth="1"/>
    <col min="1285" max="1285" width="13.5703125" style="87" customWidth="1"/>
    <col min="1286" max="1286" width="10.42578125" style="87" customWidth="1"/>
    <col min="1287" max="1287" width="11" style="87" customWidth="1"/>
    <col min="1288" max="1288" width="12.5703125" style="87" customWidth="1"/>
    <col min="1289" max="1289" width="10.140625" style="87" customWidth="1"/>
    <col min="1290" max="1290" width="11.28515625" style="87" customWidth="1"/>
    <col min="1291" max="1291" width="13.42578125" style="87" customWidth="1"/>
    <col min="1292" max="1292" width="11.42578125" style="87" customWidth="1"/>
    <col min="1293" max="1293" width="10.140625" style="87" customWidth="1"/>
    <col min="1294" max="1294" width="12.7109375" style="87" customWidth="1"/>
    <col min="1295" max="1295" width="11" style="87" customWidth="1"/>
    <col min="1296" max="1296" width="10.85546875" style="87" customWidth="1"/>
    <col min="1297" max="1297" width="12.5703125" style="87" customWidth="1"/>
    <col min="1298" max="1298" width="11.140625" style="87" customWidth="1"/>
    <col min="1299" max="1299" width="10.42578125" style="87" customWidth="1"/>
    <col min="1300" max="1300" width="13.42578125" style="87" customWidth="1"/>
    <col min="1301" max="1301" width="10.140625" style="87" customWidth="1"/>
    <col min="1302" max="1537" width="9.140625" style="87"/>
    <col min="1538" max="1538" width="14.7109375" style="87" customWidth="1"/>
    <col min="1539" max="1539" width="47.85546875" style="87" customWidth="1"/>
    <col min="1540" max="1540" width="11.7109375" style="87" customWidth="1"/>
    <col min="1541" max="1541" width="13.5703125" style="87" customWidth="1"/>
    <col min="1542" max="1542" width="10.42578125" style="87" customWidth="1"/>
    <col min="1543" max="1543" width="11" style="87" customWidth="1"/>
    <col min="1544" max="1544" width="12.5703125" style="87" customWidth="1"/>
    <col min="1545" max="1545" width="10.140625" style="87" customWidth="1"/>
    <col min="1546" max="1546" width="11.28515625" style="87" customWidth="1"/>
    <col min="1547" max="1547" width="13.42578125" style="87" customWidth="1"/>
    <col min="1548" max="1548" width="11.42578125" style="87" customWidth="1"/>
    <col min="1549" max="1549" width="10.140625" style="87" customWidth="1"/>
    <col min="1550" max="1550" width="12.7109375" style="87" customWidth="1"/>
    <col min="1551" max="1551" width="11" style="87" customWidth="1"/>
    <col min="1552" max="1552" width="10.85546875" style="87" customWidth="1"/>
    <col min="1553" max="1553" width="12.5703125" style="87" customWidth="1"/>
    <col min="1554" max="1554" width="11.140625" style="87" customWidth="1"/>
    <col min="1555" max="1555" width="10.42578125" style="87" customWidth="1"/>
    <col min="1556" max="1556" width="13.42578125" style="87" customWidth="1"/>
    <col min="1557" max="1557" width="10.140625" style="87" customWidth="1"/>
    <col min="1558" max="1793" width="9.140625" style="87"/>
    <col min="1794" max="1794" width="14.7109375" style="87" customWidth="1"/>
    <col min="1795" max="1795" width="47.85546875" style="87" customWidth="1"/>
    <col min="1796" max="1796" width="11.7109375" style="87" customWidth="1"/>
    <col min="1797" max="1797" width="13.5703125" style="87" customWidth="1"/>
    <col min="1798" max="1798" width="10.42578125" style="87" customWidth="1"/>
    <col min="1799" max="1799" width="11" style="87" customWidth="1"/>
    <col min="1800" max="1800" width="12.5703125" style="87" customWidth="1"/>
    <col min="1801" max="1801" width="10.140625" style="87" customWidth="1"/>
    <col min="1802" max="1802" width="11.28515625" style="87" customWidth="1"/>
    <col min="1803" max="1803" width="13.42578125" style="87" customWidth="1"/>
    <col min="1804" max="1804" width="11.42578125" style="87" customWidth="1"/>
    <col min="1805" max="1805" width="10.140625" style="87" customWidth="1"/>
    <col min="1806" max="1806" width="12.7109375" style="87" customWidth="1"/>
    <col min="1807" max="1807" width="11" style="87" customWidth="1"/>
    <col min="1808" max="1808" width="10.85546875" style="87" customWidth="1"/>
    <col min="1809" max="1809" width="12.5703125" style="87" customWidth="1"/>
    <col min="1810" max="1810" width="11.140625" style="87" customWidth="1"/>
    <col min="1811" max="1811" width="10.42578125" style="87" customWidth="1"/>
    <col min="1812" max="1812" width="13.42578125" style="87" customWidth="1"/>
    <col min="1813" max="1813" width="10.140625" style="87" customWidth="1"/>
    <col min="1814" max="2049" width="9.140625" style="87"/>
    <col min="2050" max="2050" width="14.7109375" style="87" customWidth="1"/>
    <col min="2051" max="2051" width="47.85546875" style="87" customWidth="1"/>
    <col min="2052" max="2052" width="11.7109375" style="87" customWidth="1"/>
    <col min="2053" max="2053" width="13.5703125" style="87" customWidth="1"/>
    <col min="2054" max="2054" width="10.42578125" style="87" customWidth="1"/>
    <col min="2055" max="2055" width="11" style="87" customWidth="1"/>
    <col min="2056" max="2056" width="12.5703125" style="87" customWidth="1"/>
    <col min="2057" max="2057" width="10.140625" style="87" customWidth="1"/>
    <col min="2058" max="2058" width="11.28515625" style="87" customWidth="1"/>
    <col min="2059" max="2059" width="13.42578125" style="87" customWidth="1"/>
    <col min="2060" max="2060" width="11.42578125" style="87" customWidth="1"/>
    <col min="2061" max="2061" width="10.140625" style="87" customWidth="1"/>
    <col min="2062" max="2062" width="12.7109375" style="87" customWidth="1"/>
    <col min="2063" max="2063" width="11" style="87" customWidth="1"/>
    <col min="2064" max="2064" width="10.85546875" style="87" customWidth="1"/>
    <col min="2065" max="2065" width="12.5703125" style="87" customWidth="1"/>
    <col min="2066" max="2066" width="11.140625" style="87" customWidth="1"/>
    <col min="2067" max="2067" width="10.42578125" style="87" customWidth="1"/>
    <col min="2068" max="2068" width="13.42578125" style="87" customWidth="1"/>
    <col min="2069" max="2069" width="10.140625" style="87" customWidth="1"/>
    <col min="2070" max="2305" width="9.140625" style="87"/>
    <col min="2306" max="2306" width="14.7109375" style="87" customWidth="1"/>
    <col min="2307" max="2307" width="47.85546875" style="87" customWidth="1"/>
    <col min="2308" max="2308" width="11.7109375" style="87" customWidth="1"/>
    <col min="2309" max="2309" width="13.5703125" style="87" customWidth="1"/>
    <col min="2310" max="2310" width="10.42578125" style="87" customWidth="1"/>
    <col min="2311" max="2311" width="11" style="87" customWidth="1"/>
    <col min="2312" max="2312" width="12.5703125" style="87" customWidth="1"/>
    <col min="2313" max="2313" width="10.140625" style="87" customWidth="1"/>
    <col min="2314" max="2314" width="11.28515625" style="87" customWidth="1"/>
    <col min="2315" max="2315" width="13.42578125" style="87" customWidth="1"/>
    <col min="2316" max="2316" width="11.42578125" style="87" customWidth="1"/>
    <col min="2317" max="2317" width="10.140625" style="87" customWidth="1"/>
    <col min="2318" max="2318" width="12.7109375" style="87" customWidth="1"/>
    <col min="2319" max="2319" width="11" style="87" customWidth="1"/>
    <col min="2320" max="2320" width="10.85546875" style="87" customWidth="1"/>
    <col min="2321" max="2321" width="12.5703125" style="87" customWidth="1"/>
    <col min="2322" max="2322" width="11.140625" style="87" customWidth="1"/>
    <col min="2323" max="2323" width="10.42578125" style="87" customWidth="1"/>
    <col min="2324" max="2324" width="13.42578125" style="87" customWidth="1"/>
    <col min="2325" max="2325" width="10.140625" style="87" customWidth="1"/>
    <col min="2326" max="2561" width="9.140625" style="87"/>
    <col min="2562" max="2562" width="14.7109375" style="87" customWidth="1"/>
    <col min="2563" max="2563" width="47.85546875" style="87" customWidth="1"/>
    <col min="2564" max="2564" width="11.7109375" style="87" customWidth="1"/>
    <col min="2565" max="2565" width="13.5703125" style="87" customWidth="1"/>
    <col min="2566" max="2566" width="10.42578125" style="87" customWidth="1"/>
    <col min="2567" max="2567" width="11" style="87" customWidth="1"/>
    <col min="2568" max="2568" width="12.5703125" style="87" customWidth="1"/>
    <col min="2569" max="2569" width="10.140625" style="87" customWidth="1"/>
    <col min="2570" max="2570" width="11.28515625" style="87" customWidth="1"/>
    <col min="2571" max="2571" width="13.42578125" style="87" customWidth="1"/>
    <col min="2572" max="2572" width="11.42578125" style="87" customWidth="1"/>
    <col min="2573" max="2573" width="10.140625" style="87" customWidth="1"/>
    <col min="2574" max="2574" width="12.7109375" style="87" customWidth="1"/>
    <col min="2575" max="2575" width="11" style="87" customWidth="1"/>
    <col min="2576" max="2576" width="10.85546875" style="87" customWidth="1"/>
    <col min="2577" max="2577" width="12.5703125" style="87" customWidth="1"/>
    <col min="2578" max="2578" width="11.140625" style="87" customWidth="1"/>
    <col min="2579" max="2579" width="10.42578125" style="87" customWidth="1"/>
    <col min="2580" max="2580" width="13.42578125" style="87" customWidth="1"/>
    <col min="2581" max="2581" width="10.140625" style="87" customWidth="1"/>
    <col min="2582" max="2817" width="9.140625" style="87"/>
    <col min="2818" max="2818" width="14.7109375" style="87" customWidth="1"/>
    <col min="2819" max="2819" width="47.85546875" style="87" customWidth="1"/>
    <col min="2820" max="2820" width="11.7109375" style="87" customWidth="1"/>
    <col min="2821" max="2821" width="13.5703125" style="87" customWidth="1"/>
    <col min="2822" max="2822" width="10.42578125" style="87" customWidth="1"/>
    <col min="2823" max="2823" width="11" style="87" customWidth="1"/>
    <col min="2824" max="2824" width="12.5703125" style="87" customWidth="1"/>
    <col min="2825" max="2825" width="10.140625" style="87" customWidth="1"/>
    <col min="2826" max="2826" width="11.28515625" style="87" customWidth="1"/>
    <col min="2827" max="2827" width="13.42578125" style="87" customWidth="1"/>
    <col min="2828" max="2828" width="11.42578125" style="87" customWidth="1"/>
    <col min="2829" max="2829" width="10.140625" style="87" customWidth="1"/>
    <col min="2830" max="2830" width="12.7109375" style="87" customWidth="1"/>
    <col min="2831" max="2831" width="11" style="87" customWidth="1"/>
    <col min="2832" max="2832" width="10.85546875" style="87" customWidth="1"/>
    <col min="2833" max="2833" width="12.5703125" style="87" customWidth="1"/>
    <col min="2834" max="2834" width="11.140625" style="87" customWidth="1"/>
    <col min="2835" max="2835" width="10.42578125" style="87" customWidth="1"/>
    <col min="2836" max="2836" width="13.42578125" style="87" customWidth="1"/>
    <col min="2837" max="2837" width="10.140625" style="87" customWidth="1"/>
    <col min="2838" max="3073" width="9.140625" style="87"/>
    <col min="3074" max="3074" width="14.7109375" style="87" customWidth="1"/>
    <col min="3075" max="3075" width="47.85546875" style="87" customWidth="1"/>
    <col min="3076" max="3076" width="11.7109375" style="87" customWidth="1"/>
    <col min="3077" max="3077" width="13.5703125" style="87" customWidth="1"/>
    <col min="3078" max="3078" width="10.42578125" style="87" customWidth="1"/>
    <col min="3079" max="3079" width="11" style="87" customWidth="1"/>
    <col min="3080" max="3080" width="12.5703125" style="87" customWidth="1"/>
    <col min="3081" max="3081" width="10.140625" style="87" customWidth="1"/>
    <col min="3082" max="3082" width="11.28515625" style="87" customWidth="1"/>
    <col min="3083" max="3083" width="13.42578125" style="87" customWidth="1"/>
    <col min="3084" max="3084" width="11.42578125" style="87" customWidth="1"/>
    <col min="3085" max="3085" width="10.140625" style="87" customWidth="1"/>
    <col min="3086" max="3086" width="12.7109375" style="87" customWidth="1"/>
    <col min="3087" max="3087" width="11" style="87" customWidth="1"/>
    <col min="3088" max="3088" width="10.85546875" style="87" customWidth="1"/>
    <col min="3089" max="3089" width="12.5703125" style="87" customWidth="1"/>
    <col min="3090" max="3090" width="11.140625" style="87" customWidth="1"/>
    <col min="3091" max="3091" width="10.42578125" style="87" customWidth="1"/>
    <col min="3092" max="3092" width="13.42578125" style="87" customWidth="1"/>
    <col min="3093" max="3093" width="10.140625" style="87" customWidth="1"/>
    <col min="3094" max="3329" width="9.140625" style="87"/>
    <col min="3330" max="3330" width="14.7109375" style="87" customWidth="1"/>
    <col min="3331" max="3331" width="47.85546875" style="87" customWidth="1"/>
    <col min="3332" max="3332" width="11.7109375" style="87" customWidth="1"/>
    <col min="3333" max="3333" width="13.5703125" style="87" customWidth="1"/>
    <col min="3334" max="3334" width="10.42578125" style="87" customWidth="1"/>
    <col min="3335" max="3335" width="11" style="87" customWidth="1"/>
    <col min="3336" max="3336" width="12.5703125" style="87" customWidth="1"/>
    <col min="3337" max="3337" width="10.140625" style="87" customWidth="1"/>
    <col min="3338" max="3338" width="11.28515625" style="87" customWidth="1"/>
    <col min="3339" max="3339" width="13.42578125" style="87" customWidth="1"/>
    <col min="3340" max="3340" width="11.42578125" style="87" customWidth="1"/>
    <col min="3341" max="3341" width="10.140625" style="87" customWidth="1"/>
    <col min="3342" max="3342" width="12.7109375" style="87" customWidth="1"/>
    <col min="3343" max="3343" width="11" style="87" customWidth="1"/>
    <col min="3344" max="3344" width="10.85546875" style="87" customWidth="1"/>
    <col min="3345" max="3345" width="12.5703125" style="87" customWidth="1"/>
    <col min="3346" max="3346" width="11.140625" style="87" customWidth="1"/>
    <col min="3347" max="3347" width="10.42578125" style="87" customWidth="1"/>
    <col min="3348" max="3348" width="13.42578125" style="87" customWidth="1"/>
    <col min="3349" max="3349" width="10.140625" style="87" customWidth="1"/>
    <col min="3350" max="3585" width="9.140625" style="87"/>
    <col min="3586" max="3586" width="14.7109375" style="87" customWidth="1"/>
    <col min="3587" max="3587" width="47.85546875" style="87" customWidth="1"/>
    <col min="3588" max="3588" width="11.7109375" style="87" customWidth="1"/>
    <col min="3589" max="3589" width="13.5703125" style="87" customWidth="1"/>
    <col min="3590" max="3590" width="10.42578125" style="87" customWidth="1"/>
    <col min="3591" max="3591" width="11" style="87" customWidth="1"/>
    <col min="3592" max="3592" width="12.5703125" style="87" customWidth="1"/>
    <col min="3593" max="3593" width="10.140625" style="87" customWidth="1"/>
    <col min="3594" max="3594" width="11.28515625" style="87" customWidth="1"/>
    <col min="3595" max="3595" width="13.42578125" style="87" customWidth="1"/>
    <col min="3596" max="3596" width="11.42578125" style="87" customWidth="1"/>
    <col min="3597" max="3597" width="10.140625" style="87" customWidth="1"/>
    <col min="3598" max="3598" width="12.7109375" style="87" customWidth="1"/>
    <col min="3599" max="3599" width="11" style="87" customWidth="1"/>
    <col min="3600" max="3600" width="10.85546875" style="87" customWidth="1"/>
    <col min="3601" max="3601" width="12.5703125" style="87" customWidth="1"/>
    <col min="3602" max="3602" width="11.140625" style="87" customWidth="1"/>
    <col min="3603" max="3603" width="10.42578125" style="87" customWidth="1"/>
    <col min="3604" max="3604" width="13.42578125" style="87" customWidth="1"/>
    <col min="3605" max="3605" width="10.140625" style="87" customWidth="1"/>
    <col min="3606" max="3841" width="9.140625" style="87"/>
    <col min="3842" max="3842" width="14.7109375" style="87" customWidth="1"/>
    <col min="3843" max="3843" width="47.85546875" style="87" customWidth="1"/>
    <col min="3844" max="3844" width="11.7109375" style="87" customWidth="1"/>
    <col min="3845" max="3845" width="13.5703125" style="87" customWidth="1"/>
    <col min="3846" max="3846" width="10.42578125" style="87" customWidth="1"/>
    <col min="3847" max="3847" width="11" style="87" customWidth="1"/>
    <col min="3848" max="3848" width="12.5703125" style="87" customWidth="1"/>
    <col min="3849" max="3849" width="10.140625" style="87" customWidth="1"/>
    <col min="3850" max="3850" width="11.28515625" style="87" customWidth="1"/>
    <col min="3851" max="3851" width="13.42578125" style="87" customWidth="1"/>
    <col min="3852" max="3852" width="11.42578125" style="87" customWidth="1"/>
    <col min="3853" max="3853" width="10.140625" style="87" customWidth="1"/>
    <col min="3854" max="3854" width="12.7109375" style="87" customWidth="1"/>
    <col min="3855" max="3855" width="11" style="87" customWidth="1"/>
    <col min="3856" max="3856" width="10.85546875" style="87" customWidth="1"/>
    <col min="3857" max="3857" width="12.5703125" style="87" customWidth="1"/>
    <col min="3858" max="3858" width="11.140625" style="87" customWidth="1"/>
    <col min="3859" max="3859" width="10.42578125" style="87" customWidth="1"/>
    <col min="3860" max="3860" width="13.42578125" style="87" customWidth="1"/>
    <col min="3861" max="3861" width="10.140625" style="87" customWidth="1"/>
    <col min="3862" max="4097" width="9.140625" style="87"/>
    <col min="4098" max="4098" width="14.7109375" style="87" customWidth="1"/>
    <col min="4099" max="4099" width="47.85546875" style="87" customWidth="1"/>
    <col min="4100" max="4100" width="11.7109375" style="87" customWidth="1"/>
    <col min="4101" max="4101" width="13.5703125" style="87" customWidth="1"/>
    <col min="4102" max="4102" width="10.42578125" style="87" customWidth="1"/>
    <col min="4103" max="4103" width="11" style="87" customWidth="1"/>
    <col min="4104" max="4104" width="12.5703125" style="87" customWidth="1"/>
    <col min="4105" max="4105" width="10.140625" style="87" customWidth="1"/>
    <col min="4106" max="4106" width="11.28515625" style="87" customWidth="1"/>
    <col min="4107" max="4107" width="13.42578125" style="87" customWidth="1"/>
    <col min="4108" max="4108" width="11.42578125" style="87" customWidth="1"/>
    <col min="4109" max="4109" width="10.140625" style="87" customWidth="1"/>
    <col min="4110" max="4110" width="12.7109375" style="87" customWidth="1"/>
    <col min="4111" max="4111" width="11" style="87" customWidth="1"/>
    <col min="4112" max="4112" width="10.85546875" style="87" customWidth="1"/>
    <col min="4113" max="4113" width="12.5703125" style="87" customWidth="1"/>
    <col min="4114" max="4114" width="11.140625" style="87" customWidth="1"/>
    <col min="4115" max="4115" width="10.42578125" style="87" customWidth="1"/>
    <col min="4116" max="4116" width="13.42578125" style="87" customWidth="1"/>
    <col min="4117" max="4117" width="10.140625" style="87" customWidth="1"/>
    <col min="4118" max="4353" width="9.140625" style="87"/>
    <col min="4354" max="4354" width="14.7109375" style="87" customWidth="1"/>
    <col min="4355" max="4355" width="47.85546875" style="87" customWidth="1"/>
    <col min="4356" max="4356" width="11.7109375" style="87" customWidth="1"/>
    <col min="4357" max="4357" width="13.5703125" style="87" customWidth="1"/>
    <col min="4358" max="4358" width="10.42578125" style="87" customWidth="1"/>
    <col min="4359" max="4359" width="11" style="87" customWidth="1"/>
    <col min="4360" max="4360" width="12.5703125" style="87" customWidth="1"/>
    <col min="4361" max="4361" width="10.140625" style="87" customWidth="1"/>
    <col min="4362" max="4362" width="11.28515625" style="87" customWidth="1"/>
    <col min="4363" max="4363" width="13.42578125" style="87" customWidth="1"/>
    <col min="4364" max="4364" width="11.42578125" style="87" customWidth="1"/>
    <col min="4365" max="4365" width="10.140625" style="87" customWidth="1"/>
    <col min="4366" max="4366" width="12.7109375" style="87" customWidth="1"/>
    <col min="4367" max="4367" width="11" style="87" customWidth="1"/>
    <col min="4368" max="4368" width="10.85546875" style="87" customWidth="1"/>
    <col min="4369" max="4369" width="12.5703125" style="87" customWidth="1"/>
    <col min="4370" max="4370" width="11.140625" style="87" customWidth="1"/>
    <col min="4371" max="4371" width="10.42578125" style="87" customWidth="1"/>
    <col min="4372" max="4372" width="13.42578125" style="87" customWidth="1"/>
    <col min="4373" max="4373" width="10.140625" style="87" customWidth="1"/>
    <col min="4374" max="4609" width="9.140625" style="87"/>
    <col min="4610" max="4610" width="14.7109375" style="87" customWidth="1"/>
    <col min="4611" max="4611" width="47.85546875" style="87" customWidth="1"/>
    <col min="4612" max="4612" width="11.7109375" style="87" customWidth="1"/>
    <col min="4613" max="4613" width="13.5703125" style="87" customWidth="1"/>
    <col min="4614" max="4614" width="10.42578125" style="87" customWidth="1"/>
    <col min="4615" max="4615" width="11" style="87" customWidth="1"/>
    <col min="4616" max="4616" width="12.5703125" style="87" customWidth="1"/>
    <col min="4617" max="4617" width="10.140625" style="87" customWidth="1"/>
    <col min="4618" max="4618" width="11.28515625" style="87" customWidth="1"/>
    <col min="4619" max="4619" width="13.42578125" style="87" customWidth="1"/>
    <col min="4620" max="4620" width="11.42578125" style="87" customWidth="1"/>
    <col min="4621" max="4621" width="10.140625" style="87" customWidth="1"/>
    <col min="4622" max="4622" width="12.7109375" style="87" customWidth="1"/>
    <col min="4623" max="4623" width="11" style="87" customWidth="1"/>
    <col min="4624" max="4624" width="10.85546875" style="87" customWidth="1"/>
    <col min="4625" max="4625" width="12.5703125" style="87" customWidth="1"/>
    <col min="4626" max="4626" width="11.140625" style="87" customWidth="1"/>
    <col min="4627" max="4627" width="10.42578125" style="87" customWidth="1"/>
    <col min="4628" max="4628" width="13.42578125" style="87" customWidth="1"/>
    <col min="4629" max="4629" width="10.140625" style="87" customWidth="1"/>
    <col min="4630" max="4865" width="9.140625" style="87"/>
    <col min="4866" max="4866" width="14.7109375" style="87" customWidth="1"/>
    <col min="4867" max="4867" width="47.85546875" style="87" customWidth="1"/>
    <col min="4868" max="4868" width="11.7109375" style="87" customWidth="1"/>
    <col min="4869" max="4869" width="13.5703125" style="87" customWidth="1"/>
    <col min="4870" max="4870" width="10.42578125" style="87" customWidth="1"/>
    <col min="4871" max="4871" width="11" style="87" customWidth="1"/>
    <col min="4872" max="4872" width="12.5703125" style="87" customWidth="1"/>
    <col min="4873" max="4873" width="10.140625" style="87" customWidth="1"/>
    <col min="4874" max="4874" width="11.28515625" style="87" customWidth="1"/>
    <col min="4875" max="4875" width="13.42578125" style="87" customWidth="1"/>
    <col min="4876" max="4876" width="11.42578125" style="87" customWidth="1"/>
    <col min="4877" max="4877" width="10.140625" style="87" customWidth="1"/>
    <col min="4878" max="4878" width="12.7109375" style="87" customWidth="1"/>
    <col min="4879" max="4879" width="11" style="87" customWidth="1"/>
    <col min="4880" max="4880" width="10.85546875" style="87" customWidth="1"/>
    <col min="4881" max="4881" width="12.5703125" style="87" customWidth="1"/>
    <col min="4882" max="4882" width="11.140625" style="87" customWidth="1"/>
    <col min="4883" max="4883" width="10.42578125" style="87" customWidth="1"/>
    <col min="4884" max="4884" width="13.42578125" style="87" customWidth="1"/>
    <col min="4885" max="4885" width="10.140625" style="87" customWidth="1"/>
    <col min="4886" max="5121" width="9.140625" style="87"/>
    <col min="5122" max="5122" width="14.7109375" style="87" customWidth="1"/>
    <col min="5123" max="5123" width="47.85546875" style="87" customWidth="1"/>
    <col min="5124" max="5124" width="11.7109375" style="87" customWidth="1"/>
    <col min="5125" max="5125" width="13.5703125" style="87" customWidth="1"/>
    <col min="5126" max="5126" width="10.42578125" style="87" customWidth="1"/>
    <col min="5127" max="5127" width="11" style="87" customWidth="1"/>
    <col min="5128" max="5128" width="12.5703125" style="87" customWidth="1"/>
    <col min="5129" max="5129" width="10.140625" style="87" customWidth="1"/>
    <col min="5130" max="5130" width="11.28515625" style="87" customWidth="1"/>
    <col min="5131" max="5131" width="13.42578125" style="87" customWidth="1"/>
    <col min="5132" max="5132" width="11.42578125" style="87" customWidth="1"/>
    <col min="5133" max="5133" width="10.140625" style="87" customWidth="1"/>
    <col min="5134" max="5134" width="12.7109375" style="87" customWidth="1"/>
    <col min="5135" max="5135" width="11" style="87" customWidth="1"/>
    <col min="5136" max="5136" width="10.85546875" style="87" customWidth="1"/>
    <col min="5137" max="5137" width="12.5703125" style="87" customWidth="1"/>
    <col min="5138" max="5138" width="11.140625" style="87" customWidth="1"/>
    <col min="5139" max="5139" width="10.42578125" style="87" customWidth="1"/>
    <col min="5140" max="5140" width="13.42578125" style="87" customWidth="1"/>
    <col min="5141" max="5141" width="10.140625" style="87" customWidth="1"/>
    <col min="5142" max="5377" width="9.140625" style="87"/>
    <col min="5378" max="5378" width="14.7109375" style="87" customWidth="1"/>
    <col min="5379" max="5379" width="47.85546875" style="87" customWidth="1"/>
    <col min="5380" max="5380" width="11.7109375" style="87" customWidth="1"/>
    <col min="5381" max="5381" width="13.5703125" style="87" customWidth="1"/>
    <col min="5382" max="5382" width="10.42578125" style="87" customWidth="1"/>
    <col min="5383" max="5383" width="11" style="87" customWidth="1"/>
    <col min="5384" max="5384" width="12.5703125" style="87" customWidth="1"/>
    <col min="5385" max="5385" width="10.140625" style="87" customWidth="1"/>
    <col min="5386" max="5386" width="11.28515625" style="87" customWidth="1"/>
    <col min="5387" max="5387" width="13.42578125" style="87" customWidth="1"/>
    <col min="5388" max="5388" width="11.42578125" style="87" customWidth="1"/>
    <col min="5389" max="5389" width="10.140625" style="87" customWidth="1"/>
    <col min="5390" max="5390" width="12.7109375" style="87" customWidth="1"/>
    <col min="5391" max="5391" width="11" style="87" customWidth="1"/>
    <col min="5392" max="5392" width="10.85546875" style="87" customWidth="1"/>
    <col min="5393" max="5393" width="12.5703125" style="87" customWidth="1"/>
    <col min="5394" max="5394" width="11.140625" style="87" customWidth="1"/>
    <col min="5395" max="5395" width="10.42578125" style="87" customWidth="1"/>
    <col min="5396" max="5396" width="13.42578125" style="87" customWidth="1"/>
    <col min="5397" max="5397" width="10.140625" style="87" customWidth="1"/>
    <col min="5398" max="5633" width="9.140625" style="87"/>
    <col min="5634" max="5634" width="14.7109375" style="87" customWidth="1"/>
    <col min="5635" max="5635" width="47.85546875" style="87" customWidth="1"/>
    <col min="5636" max="5636" width="11.7109375" style="87" customWidth="1"/>
    <col min="5637" max="5637" width="13.5703125" style="87" customWidth="1"/>
    <col min="5638" max="5638" width="10.42578125" style="87" customWidth="1"/>
    <col min="5639" max="5639" width="11" style="87" customWidth="1"/>
    <col min="5640" max="5640" width="12.5703125" style="87" customWidth="1"/>
    <col min="5641" max="5641" width="10.140625" style="87" customWidth="1"/>
    <col min="5642" max="5642" width="11.28515625" style="87" customWidth="1"/>
    <col min="5643" max="5643" width="13.42578125" style="87" customWidth="1"/>
    <col min="5644" max="5644" width="11.42578125" style="87" customWidth="1"/>
    <col min="5645" max="5645" width="10.140625" style="87" customWidth="1"/>
    <col min="5646" max="5646" width="12.7109375" style="87" customWidth="1"/>
    <col min="5647" max="5647" width="11" style="87" customWidth="1"/>
    <col min="5648" max="5648" width="10.85546875" style="87" customWidth="1"/>
    <col min="5649" max="5649" width="12.5703125" style="87" customWidth="1"/>
    <col min="5650" max="5650" width="11.140625" style="87" customWidth="1"/>
    <col min="5651" max="5651" width="10.42578125" style="87" customWidth="1"/>
    <col min="5652" max="5652" width="13.42578125" style="87" customWidth="1"/>
    <col min="5653" max="5653" width="10.140625" style="87" customWidth="1"/>
    <col min="5654" max="5889" width="9.140625" style="87"/>
    <col min="5890" max="5890" width="14.7109375" style="87" customWidth="1"/>
    <col min="5891" max="5891" width="47.85546875" style="87" customWidth="1"/>
    <col min="5892" max="5892" width="11.7109375" style="87" customWidth="1"/>
    <col min="5893" max="5893" width="13.5703125" style="87" customWidth="1"/>
    <col min="5894" max="5894" width="10.42578125" style="87" customWidth="1"/>
    <col min="5895" max="5895" width="11" style="87" customWidth="1"/>
    <col min="5896" max="5896" width="12.5703125" style="87" customWidth="1"/>
    <col min="5897" max="5897" width="10.140625" style="87" customWidth="1"/>
    <col min="5898" max="5898" width="11.28515625" style="87" customWidth="1"/>
    <col min="5899" max="5899" width="13.42578125" style="87" customWidth="1"/>
    <col min="5900" max="5900" width="11.42578125" style="87" customWidth="1"/>
    <col min="5901" max="5901" width="10.140625" style="87" customWidth="1"/>
    <col min="5902" max="5902" width="12.7109375" style="87" customWidth="1"/>
    <col min="5903" max="5903" width="11" style="87" customWidth="1"/>
    <col min="5904" max="5904" width="10.85546875" style="87" customWidth="1"/>
    <col min="5905" max="5905" width="12.5703125" style="87" customWidth="1"/>
    <col min="5906" max="5906" width="11.140625" style="87" customWidth="1"/>
    <col min="5907" max="5907" width="10.42578125" style="87" customWidth="1"/>
    <col min="5908" max="5908" width="13.42578125" style="87" customWidth="1"/>
    <col min="5909" max="5909" width="10.140625" style="87" customWidth="1"/>
    <col min="5910" max="6145" width="9.140625" style="87"/>
    <col min="6146" max="6146" width="14.7109375" style="87" customWidth="1"/>
    <col min="6147" max="6147" width="47.85546875" style="87" customWidth="1"/>
    <col min="6148" max="6148" width="11.7109375" style="87" customWidth="1"/>
    <col min="6149" max="6149" width="13.5703125" style="87" customWidth="1"/>
    <col min="6150" max="6150" width="10.42578125" style="87" customWidth="1"/>
    <col min="6151" max="6151" width="11" style="87" customWidth="1"/>
    <col min="6152" max="6152" width="12.5703125" style="87" customWidth="1"/>
    <col min="6153" max="6153" width="10.140625" style="87" customWidth="1"/>
    <col min="6154" max="6154" width="11.28515625" style="87" customWidth="1"/>
    <col min="6155" max="6155" width="13.42578125" style="87" customWidth="1"/>
    <col min="6156" max="6156" width="11.42578125" style="87" customWidth="1"/>
    <col min="6157" max="6157" width="10.140625" style="87" customWidth="1"/>
    <col min="6158" max="6158" width="12.7109375" style="87" customWidth="1"/>
    <col min="6159" max="6159" width="11" style="87" customWidth="1"/>
    <col min="6160" max="6160" width="10.85546875" style="87" customWidth="1"/>
    <col min="6161" max="6161" width="12.5703125" style="87" customWidth="1"/>
    <col min="6162" max="6162" width="11.140625" style="87" customWidth="1"/>
    <col min="6163" max="6163" width="10.42578125" style="87" customWidth="1"/>
    <col min="6164" max="6164" width="13.42578125" style="87" customWidth="1"/>
    <col min="6165" max="6165" width="10.140625" style="87" customWidth="1"/>
    <col min="6166" max="6401" width="9.140625" style="87"/>
    <col min="6402" max="6402" width="14.7109375" style="87" customWidth="1"/>
    <col min="6403" max="6403" width="47.85546875" style="87" customWidth="1"/>
    <col min="6404" max="6404" width="11.7109375" style="87" customWidth="1"/>
    <col min="6405" max="6405" width="13.5703125" style="87" customWidth="1"/>
    <col min="6406" max="6406" width="10.42578125" style="87" customWidth="1"/>
    <col min="6407" max="6407" width="11" style="87" customWidth="1"/>
    <col min="6408" max="6408" width="12.5703125" style="87" customWidth="1"/>
    <col min="6409" max="6409" width="10.140625" style="87" customWidth="1"/>
    <col min="6410" max="6410" width="11.28515625" style="87" customWidth="1"/>
    <col min="6411" max="6411" width="13.42578125" style="87" customWidth="1"/>
    <col min="6412" max="6412" width="11.42578125" style="87" customWidth="1"/>
    <col min="6413" max="6413" width="10.140625" style="87" customWidth="1"/>
    <col min="6414" max="6414" width="12.7109375" style="87" customWidth="1"/>
    <col min="6415" max="6415" width="11" style="87" customWidth="1"/>
    <col min="6416" max="6416" width="10.85546875" style="87" customWidth="1"/>
    <col min="6417" max="6417" width="12.5703125" style="87" customWidth="1"/>
    <col min="6418" max="6418" width="11.140625" style="87" customWidth="1"/>
    <col min="6419" max="6419" width="10.42578125" style="87" customWidth="1"/>
    <col min="6420" max="6420" width="13.42578125" style="87" customWidth="1"/>
    <col min="6421" max="6421" width="10.140625" style="87" customWidth="1"/>
    <col min="6422" max="6657" width="9.140625" style="87"/>
    <col min="6658" max="6658" width="14.7109375" style="87" customWidth="1"/>
    <col min="6659" max="6659" width="47.85546875" style="87" customWidth="1"/>
    <col min="6660" max="6660" width="11.7109375" style="87" customWidth="1"/>
    <col min="6661" max="6661" width="13.5703125" style="87" customWidth="1"/>
    <col min="6662" max="6662" width="10.42578125" style="87" customWidth="1"/>
    <col min="6663" max="6663" width="11" style="87" customWidth="1"/>
    <col min="6664" max="6664" width="12.5703125" style="87" customWidth="1"/>
    <col min="6665" max="6665" width="10.140625" style="87" customWidth="1"/>
    <col min="6666" max="6666" width="11.28515625" style="87" customWidth="1"/>
    <col min="6667" max="6667" width="13.42578125" style="87" customWidth="1"/>
    <col min="6668" max="6668" width="11.42578125" style="87" customWidth="1"/>
    <col min="6669" max="6669" width="10.140625" style="87" customWidth="1"/>
    <col min="6670" max="6670" width="12.7109375" style="87" customWidth="1"/>
    <col min="6671" max="6671" width="11" style="87" customWidth="1"/>
    <col min="6672" max="6672" width="10.85546875" style="87" customWidth="1"/>
    <col min="6673" max="6673" width="12.5703125" style="87" customWidth="1"/>
    <col min="6674" max="6674" width="11.140625" style="87" customWidth="1"/>
    <col min="6675" max="6675" width="10.42578125" style="87" customWidth="1"/>
    <col min="6676" max="6676" width="13.42578125" style="87" customWidth="1"/>
    <col min="6677" max="6677" width="10.140625" style="87" customWidth="1"/>
    <col min="6678" max="6913" width="9.140625" style="87"/>
    <col min="6914" max="6914" width="14.7109375" style="87" customWidth="1"/>
    <col min="6915" max="6915" width="47.85546875" style="87" customWidth="1"/>
    <col min="6916" max="6916" width="11.7109375" style="87" customWidth="1"/>
    <col min="6917" max="6917" width="13.5703125" style="87" customWidth="1"/>
    <col min="6918" max="6918" width="10.42578125" style="87" customWidth="1"/>
    <col min="6919" max="6919" width="11" style="87" customWidth="1"/>
    <col min="6920" max="6920" width="12.5703125" style="87" customWidth="1"/>
    <col min="6921" max="6921" width="10.140625" style="87" customWidth="1"/>
    <col min="6922" max="6922" width="11.28515625" style="87" customWidth="1"/>
    <col min="6923" max="6923" width="13.42578125" style="87" customWidth="1"/>
    <col min="6924" max="6924" width="11.42578125" style="87" customWidth="1"/>
    <col min="6925" max="6925" width="10.140625" style="87" customWidth="1"/>
    <col min="6926" max="6926" width="12.7109375" style="87" customWidth="1"/>
    <col min="6927" max="6927" width="11" style="87" customWidth="1"/>
    <col min="6928" max="6928" width="10.85546875" style="87" customWidth="1"/>
    <col min="6929" max="6929" width="12.5703125" style="87" customWidth="1"/>
    <col min="6930" max="6930" width="11.140625" style="87" customWidth="1"/>
    <col min="6931" max="6931" width="10.42578125" style="87" customWidth="1"/>
    <col min="6932" max="6932" width="13.42578125" style="87" customWidth="1"/>
    <col min="6933" max="6933" width="10.140625" style="87" customWidth="1"/>
    <col min="6934" max="7169" width="9.140625" style="87"/>
    <col min="7170" max="7170" width="14.7109375" style="87" customWidth="1"/>
    <col min="7171" max="7171" width="47.85546875" style="87" customWidth="1"/>
    <col min="7172" max="7172" width="11.7109375" style="87" customWidth="1"/>
    <col min="7173" max="7173" width="13.5703125" style="87" customWidth="1"/>
    <col min="7174" max="7174" width="10.42578125" style="87" customWidth="1"/>
    <col min="7175" max="7175" width="11" style="87" customWidth="1"/>
    <col min="7176" max="7176" width="12.5703125" style="87" customWidth="1"/>
    <col min="7177" max="7177" width="10.140625" style="87" customWidth="1"/>
    <col min="7178" max="7178" width="11.28515625" style="87" customWidth="1"/>
    <col min="7179" max="7179" width="13.42578125" style="87" customWidth="1"/>
    <col min="7180" max="7180" width="11.42578125" style="87" customWidth="1"/>
    <col min="7181" max="7181" width="10.140625" style="87" customWidth="1"/>
    <col min="7182" max="7182" width="12.7109375" style="87" customWidth="1"/>
    <col min="7183" max="7183" width="11" style="87" customWidth="1"/>
    <col min="7184" max="7184" width="10.85546875" style="87" customWidth="1"/>
    <col min="7185" max="7185" width="12.5703125" style="87" customWidth="1"/>
    <col min="7186" max="7186" width="11.140625" style="87" customWidth="1"/>
    <col min="7187" max="7187" width="10.42578125" style="87" customWidth="1"/>
    <col min="7188" max="7188" width="13.42578125" style="87" customWidth="1"/>
    <col min="7189" max="7189" width="10.140625" style="87" customWidth="1"/>
    <col min="7190" max="7425" width="9.140625" style="87"/>
    <col min="7426" max="7426" width="14.7109375" style="87" customWidth="1"/>
    <col min="7427" max="7427" width="47.85546875" style="87" customWidth="1"/>
    <col min="7428" max="7428" width="11.7109375" style="87" customWidth="1"/>
    <col min="7429" max="7429" width="13.5703125" style="87" customWidth="1"/>
    <col min="7430" max="7430" width="10.42578125" style="87" customWidth="1"/>
    <col min="7431" max="7431" width="11" style="87" customWidth="1"/>
    <col min="7432" max="7432" width="12.5703125" style="87" customWidth="1"/>
    <col min="7433" max="7433" width="10.140625" style="87" customWidth="1"/>
    <col min="7434" max="7434" width="11.28515625" style="87" customWidth="1"/>
    <col min="7435" max="7435" width="13.42578125" style="87" customWidth="1"/>
    <col min="7436" max="7436" width="11.42578125" style="87" customWidth="1"/>
    <col min="7437" max="7437" width="10.140625" style="87" customWidth="1"/>
    <col min="7438" max="7438" width="12.7109375" style="87" customWidth="1"/>
    <col min="7439" max="7439" width="11" style="87" customWidth="1"/>
    <col min="7440" max="7440" width="10.85546875" style="87" customWidth="1"/>
    <col min="7441" max="7441" width="12.5703125" style="87" customWidth="1"/>
    <col min="7442" max="7442" width="11.140625" style="87" customWidth="1"/>
    <col min="7443" max="7443" width="10.42578125" style="87" customWidth="1"/>
    <col min="7444" max="7444" width="13.42578125" style="87" customWidth="1"/>
    <col min="7445" max="7445" width="10.140625" style="87" customWidth="1"/>
    <col min="7446" max="7681" width="9.140625" style="87"/>
    <col min="7682" max="7682" width="14.7109375" style="87" customWidth="1"/>
    <col min="7683" max="7683" width="47.85546875" style="87" customWidth="1"/>
    <col min="7684" max="7684" width="11.7109375" style="87" customWidth="1"/>
    <col min="7685" max="7685" width="13.5703125" style="87" customWidth="1"/>
    <col min="7686" max="7686" width="10.42578125" style="87" customWidth="1"/>
    <col min="7687" max="7687" width="11" style="87" customWidth="1"/>
    <col min="7688" max="7688" width="12.5703125" style="87" customWidth="1"/>
    <col min="7689" max="7689" width="10.140625" style="87" customWidth="1"/>
    <col min="7690" max="7690" width="11.28515625" style="87" customWidth="1"/>
    <col min="7691" max="7691" width="13.42578125" style="87" customWidth="1"/>
    <col min="7692" max="7692" width="11.42578125" style="87" customWidth="1"/>
    <col min="7693" max="7693" width="10.140625" style="87" customWidth="1"/>
    <col min="7694" max="7694" width="12.7109375" style="87" customWidth="1"/>
    <col min="7695" max="7695" width="11" style="87" customWidth="1"/>
    <col min="7696" max="7696" width="10.85546875" style="87" customWidth="1"/>
    <col min="7697" max="7697" width="12.5703125" style="87" customWidth="1"/>
    <col min="7698" max="7698" width="11.140625" style="87" customWidth="1"/>
    <col min="7699" max="7699" width="10.42578125" style="87" customWidth="1"/>
    <col min="7700" max="7700" width="13.42578125" style="87" customWidth="1"/>
    <col min="7701" max="7701" width="10.140625" style="87" customWidth="1"/>
    <col min="7702" max="7937" width="9.140625" style="87"/>
    <col min="7938" max="7938" width="14.7109375" style="87" customWidth="1"/>
    <col min="7939" max="7939" width="47.85546875" style="87" customWidth="1"/>
    <col min="7940" max="7940" width="11.7109375" style="87" customWidth="1"/>
    <col min="7941" max="7941" width="13.5703125" style="87" customWidth="1"/>
    <col min="7942" max="7942" width="10.42578125" style="87" customWidth="1"/>
    <col min="7943" max="7943" width="11" style="87" customWidth="1"/>
    <col min="7944" max="7944" width="12.5703125" style="87" customWidth="1"/>
    <col min="7945" max="7945" width="10.140625" style="87" customWidth="1"/>
    <col min="7946" max="7946" width="11.28515625" style="87" customWidth="1"/>
    <col min="7947" max="7947" width="13.42578125" style="87" customWidth="1"/>
    <col min="7948" max="7948" width="11.42578125" style="87" customWidth="1"/>
    <col min="7949" max="7949" width="10.140625" style="87" customWidth="1"/>
    <col min="7950" max="7950" width="12.7109375" style="87" customWidth="1"/>
    <col min="7951" max="7951" width="11" style="87" customWidth="1"/>
    <col min="7952" max="7952" width="10.85546875" style="87" customWidth="1"/>
    <col min="7953" max="7953" width="12.5703125" style="87" customWidth="1"/>
    <col min="7954" max="7954" width="11.140625" style="87" customWidth="1"/>
    <col min="7955" max="7955" width="10.42578125" style="87" customWidth="1"/>
    <col min="7956" max="7956" width="13.42578125" style="87" customWidth="1"/>
    <col min="7957" max="7957" width="10.140625" style="87" customWidth="1"/>
    <col min="7958" max="8193" width="9.140625" style="87"/>
    <col min="8194" max="8194" width="14.7109375" style="87" customWidth="1"/>
    <col min="8195" max="8195" width="47.85546875" style="87" customWidth="1"/>
    <col min="8196" max="8196" width="11.7109375" style="87" customWidth="1"/>
    <col min="8197" max="8197" width="13.5703125" style="87" customWidth="1"/>
    <col min="8198" max="8198" width="10.42578125" style="87" customWidth="1"/>
    <col min="8199" max="8199" width="11" style="87" customWidth="1"/>
    <col min="8200" max="8200" width="12.5703125" style="87" customWidth="1"/>
    <col min="8201" max="8201" width="10.140625" style="87" customWidth="1"/>
    <col min="8202" max="8202" width="11.28515625" style="87" customWidth="1"/>
    <col min="8203" max="8203" width="13.42578125" style="87" customWidth="1"/>
    <col min="8204" max="8204" width="11.42578125" style="87" customWidth="1"/>
    <col min="8205" max="8205" width="10.140625" style="87" customWidth="1"/>
    <col min="8206" max="8206" width="12.7109375" style="87" customWidth="1"/>
    <col min="8207" max="8207" width="11" style="87" customWidth="1"/>
    <col min="8208" max="8208" width="10.85546875" style="87" customWidth="1"/>
    <col min="8209" max="8209" width="12.5703125" style="87" customWidth="1"/>
    <col min="8210" max="8210" width="11.140625" style="87" customWidth="1"/>
    <col min="8211" max="8211" width="10.42578125" style="87" customWidth="1"/>
    <col min="8212" max="8212" width="13.42578125" style="87" customWidth="1"/>
    <col min="8213" max="8213" width="10.140625" style="87" customWidth="1"/>
    <col min="8214" max="8449" width="9.140625" style="87"/>
    <col min="8450" max="8450" width="14.7109375" style="87" customWidth="1"/>
    <col min="8451" max="8451" width="47.85546875" style="87" customWidth="1"/>
    <col min="8452" max="8452" width="11.7109375" style="87" customWidth="1"/>
    <col min="8453" max="8453" width="13.5703125" style="87" customWidth="1"/>
    <col min="8454" max="8454" width="10.42578125" style="87" customWidth="1"/>
    <col min="8455" max="8455" width="11" style="87" customWidth="1"/>
    <col min="8456" max="8456" width="12.5703125" style="87" customWidth="1"/>
    <col min="8457" max="8457" width="10.140625" style="87" customWidth="1"/>
    <col min="8458" max="8458" width="11.28515625" style="87" customWidth="1"/>
    <col min="8459" max="8459" width="13.42578125" style="87" customWidth="1"/>
    <col min="8460" max="8460" width="11.42578125" style="87" customWidth="1"/>
    <col min="8461" max="8461" width="10.140625" style="87" customWidth="1"/>
    <col min="8462" max="8462" width="12.7109375" style="87" customWidth="1"/>
    <col min="8463" max="8463" width="11" style="87" customWidth="1"/>
    <col min="8464" max="8464" width="10.85546875" style="87" customWidth="1"/>
    <col min="8465" max="8465" width="12.5703125" style="87" customWidth="1"/>
    <col min="8466" max="8466" width="11.140625" style="87" customWidth="1"/>
    <col min="8467" max="8467" width="10.42578125" style="87" customWidth="1"/>
    <col min="8468" max="8468" width="13.42578125" style="87" customWidth="1"/>
    <col min="8469" max="8469" width="10.140625" style="87" customWidth="1"/>
    <col min="8470" max="8705" width="9.140625" style="87"/>
    <col min="8706" max="8706" width="14.7109375" style="87" customWidth="1"/>
    <col min="8707" max="8707" width="47.85546875" style="87" customWidth="1"/>
    <col min="8708" max="8708" width="11.7109375" style="87" customWidth="1"/>
    <col min="8709" max="8709" width="13.5703125" style="87" customWidth="1"/>
    <col min="8710" max="8710" width="10.42578125" style="87" customWidth="1"/>
    <col min="8711" max="8711" width="11" style="87" customWidth="1"/>
    <col min="8712" max="8712" width="12.5703125" style="87" customWidth="1"/>
    <col min="8713" max="8713" width="10.140625" style="87" customWidth="1"/>
    <col min="8714" max="8714" width="11.28515625" style="87" customWidth="1"/>
    <col min="8715" max="8715" width="13.42578125" style="87" customWidth="1"/>
    <col min="8716" max="8716" width="11.42578125" style="87" customWidth="1"/>
    <col min="8717" max="8717" width="10.140625" style="87" customWidth="1"/>
    <col min="8718" max="8718" width="12.7109375" style="87" customWidth="1"/>
    <col min="8719" max="8719" width="11" style="87" customWidth="1"/>
    <col min="8720" max="8720" width="10.85546875" style="87" customWidth="1"/>
    <col min="8721" max="8721" width="12.5703125" style="87" customWidth="1"/>
    <col min="8722" max="8722" width="11.140625" style="87" customWidth="1"/>
    <col min="8723" max="8723" width="10.42578125" style="87" customWidth="1"/>
    <col min="8724" max="8724" width="13.42578125" style="87" customWidth="1"/>
    <col min="8725" max="8725" width="10.140625" style="87" customWidth="1"/>
    <col min="8726" max="8961" width="9.140625" style="87"/>
    <col min="8962" max="8962" width="14.7109375" style="87" customWidth="1"/>
    <col min="8963" max="8963" width="47.85546875" style="87" customWidth="1"/>
    <col min="8964" max="8964" width="11.7109375" style="87" customWidth="1"/>
    <col min="8965" max="8965" width="13.5703125" style="87" customWidth="1"/>
    <col min="8966" max="8966" width="10.42578125" style="87" customWidth="1"/>
    <col min="8967" max="8967" width="11" style="87" customWidth="1"/>
    <col min="8968" max="8968" width="12.5703125" style="87" customWidth="1"/>
    <col min="8969" max="8969" width="10.140625" style="87" customWidth="1"/>
    <col min="8970" max="8970" width="11.28515625" style="87" customWidth="1"/>
    <col min="8971" max="8971" width="13.42578125" style="87" customWidth="1"/>
    <col min="8972" max="8972" width="11.42578125" style="87" customWidth="1"/>
    <col min="8973" max="8973" width="10.140625" style="87" customWidth="1"/>
    <col min="8974" max="8974" width="12.7109375" style="87" customWidth="1"/>
    <col min="8975" max="8975" width="11" style="87" customWidth="1"/>
    <col min="8976" max="8976" width="10.85546875" style="87" customWidth="1"/>
    <col min="8977" max="8977" width="12.5703125" style="87" customWidth="1"/>
    <col min="8978" max="8978" width="11.140625" style="87" customWidth="1"/>
    <col min="8979" max="8979" width="10.42578125" style="87" customWidth="1"/>
    <col min="8980" max="8980" width="13.42578125" style="87" customWidth="1"/>
    <col min="8981" max="8981" width="10.140625" style="87" customWidth="1"/>
    <col min="8982" max="9217" width="9.140625" style="87"/>
    <col min="9218" max="9218" width="14.7109375" style="87" customWidth="1"/>
    <col min="9219" max="9219" width="47.85546875" style="87" customWidth="1"/>
    <col min="9220" max="9220" width="11.7109375" style="87" customWidth="1"/>
    <col min="9221" max="9221" width="13.5703125" style="87" customWidth="1"/>
    <col min="9222" max="9222" width="10.42578125" style="87" customWidth="1"/>
    <col min="9223" max="9223" width="11" style="87" customWidth="1"/>
    <col min="9224" max="9224" width="12.5703125" style="87" customWidth="1"/>
    <col min="9225" max="9225" width="10.140625" style="87" customWidth="1"/>
    <col min="9226" max="9226" width="11.28515625" style="87" customWidth="1"/>
    <col min="9227" max="9227" width="13.42578125" style="87" customWidth="1"/>
    <col min="9228" max="9228" width="11.42578125" style="87" customWidth="1"/>
    <col min="9229" max="9229" width="10.140625" style="87" customWidth="1"/>
    <col min="9230" max="9230" width="12.7109375" style="87" customWidth="1"/>
    <col min="9231" max="9231" width="11" style="87" customWidth="1"/>
    <col min="9232" max="9232" width="10.85546875" style="87" customWidth="1"/>
    <col min="9233" max="9233" width="12.5703125" style="87" customWidth="1"/>
    <col min="9234" max="9234" width="11.140625" style="87" customWidth="1"/>
    <col min="9235" max="9235" width="10.42578125" style="87" customWidth="1"/>
    <col min="9236" max="9236" width="13.42578125" style="87" customWidth="1"/>
    <col min="9237" max="9237" width="10.140625" style="87" customWidth="1"/>
    <col min="9238" max="9473" width="9.140625" style="87"/>
    <col min="9474" max="9474" width="14.7109375" style="87" customWidth="1"/>
    <col min="9475" max="9475" width="47.85546875" style="87" customWidth="1"/>
    <col min="9476" max="9476" width="11.7109375" style="87" customWidth="1"/>
    <col min="9477" max="9477" width="13.5703125" style="87" customWidth="1"/>
    <col min="9478" max="9478" width="10.42578125" style="87" customWidth="1"/>
    <col min="9479" max="9479" width="11" style="87" customWidth="1"/>
    <col min="9480" max="9480" width="12.5703125" style="87" customWidth="1"/>
    <col min="9481" max="9481" width="10.140625" style="87" customWidth="1"/>
    <col min="9482" max="9482" width="11.28515625" style="87" customWidth="1"/>
    <col min="9483" max="9483" width="13.42578125" style="87" customWidth="1"/>
    <col min="9484" max="9484" width="11.42578125" style="87" customWidth="1"/>
    <col min="9485" max="9485" width="10.140625" style="87" customWidth="1"/>
    <col min="9486" max="9486" width="12.7109375" style="87" customWidth="1"/>
    <col min="9487" max="9487" width="11" style="87" customWidth="1"/>
    <col min="9488" max="9488" width="10.85546875" style="87" customWidth="1"/>
    <col min="9489" max="9489" width="12.5703125" style="87" customWidth="1"/>
    <col min="9490" max="9490" width="11.140625" style="87" customWidth="1"/>
    <col min="9491" max="9491" width="10.42578125" style="87" customWidth="1"/>
    <col min="9492" max="9492" width="13.42578125" style="87" customWidth="1"/>
    <col min="9493" max="9493" width="10.140625" style="87" customWidth="1"/>
    <col min="9494" max="9729" width="9.140625" style="87"/>
    <col min="9730" max="9730" width="14.7109375" style="87" customWidth="1"/>
    <col min="9731" max="9731" width="47.85546875" style="87" customWidth="1"/>
    <col min="9732" max="9732" width="11.7109375" style="87" customWidth="1"/>
    <col min="9733" max="9733" width="13.5703125" style="87" customWidth="1"/>
    <col min="9734" max="9734" width="10.42578125" style="87" customWidth="1"/>
    <col min="9735" max="9735" width="11" style="87" customWidth="1"/>
    <col min="9736" max="9736" width="12.5703125" style="87" customWidth="1"/>
    <col min="9737" max="9737" width="10.140625" style="87" customWidth="1"/>
    <col min="9738" max="9738" width="11.28515625" style="87" customWidth="1"/>
    <col min="9739" max="9739" width="13.42578125" style="87" customWidth="1"/>
    <col min="9740" max="9740" width="11.42578125" style="87" customWidth="1"/>
    <col min="9741" max="9741" width="10.140625" style="87" customWidth="1"/>
    <col min="9742" max="9742" width="12.7109375" style="87" customWidth="1"/>
    <col min="9743" max="9743" width="11" style="87" customWidth="1"/>
    <col min="9744" max="9744" width="10.85546875" style="87" customWidth="1"/>
    <col min="9745" max="9745" width="12.5703125" style="87" customWidth="1"/>
    <col min="9746" max="9746" width="11.140625" style="87" customWidth="1"/>
    <col min="9747" max="9747" width="10.42578125" style="87" customWidth="1"/>
    <col min="9748" max="9748" width="13.42578125" style="87" customWidth="1"/>
    <col min="9749" max="9749" width="10.140625" style="87" customWidth="1"/>
    <col min="9750" max="9985" width="9.140625" style="87"/>
    <col min="9986" max="9986" width="14.7109375" style="87" customWidth="1"/>
    <col min="9987" max="9987" width="47.85546875" style="87" customWidth="1"/>
    <col min="9988" max="9988" width="11.7109375" style="87" customWidth="1"/>
    <col min="9989" max="9989" width="13.5703125" style="87" customWidth="1"/>
    <col min="9990" max="9990" width="10.42578125" style="87" customWidth="1"/>
    <col min="9991" max="9991" width="11" style="87" customWidth="1"/>
    <col min="9992" max="9992" width="12.5703125" style="87" customWidth="1"/>
    <col min="9993" max="9993" width="10.140625" style="87" customWidth="1"/>
    <col min="9994" max="9994" width="11.28515625" style="87" customWidth="1"/>
    <col min="9995" max="9995" width="13.42578125" style="87" customWidth="1"/>
    <col min="9996" max="9996" width="11.42578125" style="87" customWidth="1"/>
    <col min="9997" max="9997" width="10.140625" style="87" customWidth="1"/>
    <col min="9998" max="9998" width="12.7109375" style="87" customWidth="1"/>
    <col min="9999" max="9999" width="11" style="87" customWidth="1"/>
    <col min="10000" max="10000" width="10.85546875" style="87" customWidth="1"/>
    <col min="10001" max="10001" width="12.5703125" style="87" customWidth="1"/>
    <col min="10002" max="10002" width="11.140625" style="87" customWidth="1"/>
    <col min="10003" max="10003" width="10.42578125" style="87" customWidth="1"/>
    <col min="10004" max="10004" width="13.42578125" style="87" customWidth="1"/>
    <col min="10005" max="10005" width="10.140625" style="87" customWidth="1"/>
    <col min="10006" max="10241" width="9.140625" style="87"/>
    <col min="10242" max="10242" width="14.7109375" style="87" customWidth="1"/>
    <col min="10243" max="10243" width="47.85546875" style="87" customWidth="1"/>
    <col min="10244" max="10244" width="11.7109375" style="87" customWidth="1"/>
    <col min="10245" max="10245" width="13.5703125" style="87" customWidth="1"/>
    <col min="10246" max="10246" width="10.42578125" style="87" customWidth="1"/>
    <col min="10247" max="10247" width="11" style="87" customWidth="1"/>
    <col min="10248" max="10248" width="12.5703125" style="87" customWidth="1"/>
    <col min="10249" max="10249" width="10.140625" style="87" customWidth="1"/>
    <col min="10250" max="10250" width="11.28515625" style="87" customWidth="1"/>
    <col min="10251" max="10251" width="13.42578125" style="87" customWidth="1"/>
    <col min="10252" max="10252" width="11.42578125" style="87" customWidth="1"/>
    <col min="10253" max="10253" width="10.140625" style="87" customWidth="1"/>
    <col min="10254" max="10254" width="12.7109375" style="87" customWidth="1"/>
    <col min="10255" max="10255" width="11" style="87" customWidth="1"/>
    <col min="10256" max="10256" width="10.85546875" style="87" customWidth="1"/>
    <col min="10257" max="10257" width="12.5703125" style="87" customWidth="1"/>
    <col min="10258" max="10258" width="11.140625" style="87" customWidth="1"/>
    <col min="10259" max="10259" width="10.42578125" style="87" customWidth="1"/>
    <col min="10260" max="10260" width="13.42578125" style="87" customWidth="1"/>
    <col min="10261" max="10261" width="10.140625" style="87" customWidth="1"/>
    <col min="10262" max="10497" width="9.140625" style="87"/>
    <col min="10498" max="10498" width="14.7109375" style="87" customWidth="1"/>
    <col min="10499" max="10499" width="47.85546875" style="87" customWidth="1"/>
    <col min="10500" max="10500" width="11.7109375" style="87" customWidth="1"/>
    <col min="10501" max="10501" width="13.5703125" style="87" customWidth="1"/>
    <col min="10502" max="10502" width="10.42578125" style="87" customWidth="1"/>
    <col min="10503" max="10503" width="11" style="87" customWidth="1"/>
    <col min="10504" max="10504" width="12.5703125" style="87" customWidth="1"/>
    <col min="10505" max="10505" width="10.140625" style="87" customWidth="1"/>
    <col min="10506" max="10506" width="11.28515625" style="87" customWidth="1"/>
    <col min="10507" max="10507" width="13.42578125" style="87" customWidth="1"/>
    <col min="10508" max="10508" width="11.42578125" style="87" customWidth="1"/>
    <col min="10509" max="10509" width="10.140625" style="87" customWidth="1"/>
    <col min="10510" max="10510" width="12.7109375" style="87" customWidth="1"/>
    <col min="10511" max="10511" width="11" style="87" customWidth="1"/>
    <col min="10512" max="10512" width="10.85546875" style="87" customWidth="1"/>
    <col min="10513" max="10513" width="12.5703125" style="87" customWidth="1"/>
    <col min="10514" max="10514" width="11.140625" style="87" customWidth="1"/>
    <col min="10515" max="10515" width="10.42578125" style="87" customWidth="1"/>
    <col min="10516" max="10516" width="13.42578125" style="87" customWidth="1"/>
    <col min="10517" max="10517" width="10.140625" style="87" customWidth="1"/>
    <col min="10518" max="10753" width="9.140625" style="87"/>
    <col min="10754" max="10754" width="14.7109375" style="87" customWidth="1"/>
    <col min="10755" max="10755" width="47.85546875" style="87" customWidth="1"/>
    <col min="10756" max="10756" width="11.7109375" style="87" customWidth="1"/>
    <col min="10757" max="10757" width="13.5703125" style="87" customWidth="1"/>
    <col min="10758" max="10758" width="10.42578125" style="87" customWidth="1"/>
    <col min="10759" max="10759" width="11" style="87" customWidth="1"/>
    <col min="10760" max="10760" width="12.5703125" style="87" customWidth="1"/>
    <col min="10761" max="10761" width="10.140625" style="87" customWidth="1"/>
    <col min="10762" max="10762" width="11.28515625" style="87" customWidth="1"/>
    <col min="10763" max="10763" width="13.42578125" style="87" customWidth="1"/>
    <col min="10764" max="10764" width="11.42578125" style="87" customWidth="1"/>
    <col min="10765" max="10765" width="10.140625" style="87" customWidth="1"/>
    <col min="10766" max="10766" width="12.7109375" style="87" customWidth="1"/>
    <col min="10767" max="10767" width="11" style="87" customWidth="1"/>
    <col min="10768" max="10768" width="10.85546875" style="87" customWidth="1"/>
    <col min="10769" max="10769" width="12.5703125" style="87" customWidth="1"/>
    <col min="10770" max="10770" width="11.140625" style="87" customWidth="1"/>
    <col min="10771" max="10771" width="10.42578125" style="87" customWidth="1"/>
    <col min="10772" max="10772" width="13.42578125" style="87" customWidth="1"/>
    <col min="10773" max="10773" width="10.140625" style="87" customWidth="1"/>
    <col min="10774" max="11009" width="9.140625" style="87"/>
    <col min="11010" max="11010" width="14.7109375" style="87" customWidth="1"/>
    <col min="11011" max="11011" width="47.85546875" style="87" customWidth="1"/>
    <col min="11012" max="11012" width="11.7109375" style="87" customWidth="1"/>
    <col min="11013" max="11013" width="13.5703125" style="87" customWidth="1"/>
    <col min="11014" max="11014" width="10.42578125" style="87" customWidth="1"/>
    <col min="11015" max="11015" width="11" style="87" customWidth="1"/>
    <col min="11016" max="11016" width="12.5703125" style="87" customWidth="1"/>
    <col min="11017" max="11017" width="10.140625" style="87" customWidth="1"/>
    <col min="11018" max="11018" width="11.28515625" style="87" customWidth="1"/>
    <col min="11019" max="11019" width="13.42578125" style="87" customWidth="1"/>
    <col min="11020" max="11020" width="11.42578125" style="87" customWidth="1"/>
    <col min="11021" max="11021" width="10.140625" style="87" customWidth="1"/>
    <col min="11022" max="11022" width="12.7109375" style="87" customWidth="1"/>
    <col min="11023" max="11023" width="11" style="87" customWidth="1"/>
    <col min="11024" max="11024" width="10.85546875" style="87" customWidth="1"/>
    <col min="11025" max="11025" width="12.5703125" style="87" customWidth="1"/>
    <col min="11026" max="11026" width="11.140625" style="87" customWidth="1"/>
    <col min="11027" max="11027" width="10.42578125" style="87" customWidth="1"/>
    <col min="11028" max="11028" width="13.42578125" style="87" customWidth="1"/>
    <col min="11029" max="11029" width="10.140625" style="87" customWidth="1"/>
    <col min="11030" max="11265" width="9.140625" style="87"/>
    <col min="11266" max="11266" width="14.7109375" style="87" customWidth="1"/>
    <col min="11267" max="11267" width="47.85546875" style="87" customWidth="1"/>
    <col min="11268" max="11268" width="11.7109375" style="87" customWidth="1"/>
    <col min="11269" max="11269" width="13.5703125" style="87" customWidth="1"/>
    <col min="11270" max="11270" width="10.42578125" style="87" customWidth="1"/>
    <col min="11271" max="11271" width="11" style="87" customWidth="1"/>
    <col min="11272" max="11272" width="12.5703125" style="87" customWidth="1"/>
    <col min="11273" max="11273" width="10.140625" style="87" customWidth="1"/>
    <col min="11274" max="11274" width="11.28515625" style="87" customWidth="1"/>
    <col min="11275" max="11275" width="13.42578125" style="87" customWidth="1"/>
    <col min="11276" max="11276" width="11.42578125" style="87" customWidth="1"/>
    <col min="11277" max="11277" width="10.140625" style="87" customWidth="1"/>
    <col min="11278" max="11278" width="12.7109375" style="87" customWidth="1"/>
    <col min="11279" max="11279" width="11" style="87" customWidth="1"/>
    <col min="11280" max="11280" width="10.85546875" style="87" customWidth="1"/>
    <col min="11281" max="11281" width="12.5703125" style="87" customWidth="1"/>
    <col min="11282" max="11282" width="11.140625" style="87" customWidth="1"/>
    <col min="11283" max="11283" width="10.42578125" style="87" customWidth="1"/>
    <col min="11284" max="11284" width="13.42578125" style="87" customWidth="1"/>
    <col min="11285" max="11285" width="10.140625" style="87" customWidth="1"/>
    <col min="11286" max="11521" width="9.140625" style="87"/>
    <col min="11522" max="11522" width="14.7109375" style="87" customWidth="1"/>
    <col min="11523" max="11523" width="47.85546875" style="87" customWidth="1"/>
    <col min="11524" max="11524" width="11.7109375" style="87" customWidth="1"/>
    <col min="11525" max="11525" width="13.5703125" style="87" customWidth="1"/>
    <col min="11526" max="11526" width="10.42578125" style="87" customWidth="1"/>
    <col min="11527" max="11527" width="11" style="87" customWidth="1"/>
    <col min="11528" max="11528" width="12.5703125" style="87" customWidth="1"/>
    <col min="11529" max="11529" width="10.140625" style="87" customWidth="1"/>
    <col min="11530" max="11530" width="11.28515625" style="87" customWidth="1"/>
    <col min="11531" max="11531" width="13.42578125" style="87" customWidth="1"/>
    <col min="11532" max="11532" width="11.42578125" style="87" customWidth="1"/>
    <col min="11533" max="11533" width="10.140625" style="87" customWidth="1"/>
    <col min="11534" max="11534" width="12.7109375" style="87" customWidth="1"/>
    <col min="11535" max="11535" width="11" style="87" customWidth="1"/>
    <col min="11536" max="11536" width="10.85546875" style="87" customWidth="1"/>
    <col min="11537" max="11537" width="12.5703125" style="87" customWidth="1"/>
    <col min="11538" max="11538" width="11.140625" style="87" customWidth="1"/>
    <col min="11539" max="11539" width="10.42578125" style="87" customWidth="1"/>
    <col min="11540" max="11540" width="13.42578125" style="87" customWidth="1"/>
    <col min="11541" max="11541" width="10.140625" style="87" customWidth="1"/>
    <col min="11542" max="11777" width="9.140625" style="87"/>
    <col min="11778" max="11778" width="14.7109375" style="87" customWidth="1"/>
    <col min="11779" max="11779" width="47.85546875" style="87" customWidth="1"/>
    <col min="11780" max="11780" width="11.7109375" style="87" customWidth="1"/>
    <col min="11781" max="11781" width="13.5703125" style="87" customWidth="1"/>
    <col min="11782" max="11782" width="10.42578125" style="87" customWidth="1"/>
    <col min="11783" max="11783" width="11" style="87" customWidth="1"/>
    <col min="11784" max="11784" width="12.5703125" style="87" customWidth="1"/>
    <col min="11785" max="11785" width="10.140625" style="87" customWidth="1"/>
    <col min="11786" max="11786" width="11.28515625" style="87" customWidth="1"/>
    <col min="11787" max="11787" width="13.42578125" style="87" customWidth="1"/>
    <col min="11788" max="11788" width="11.42578125" style="87" customWidth="1"/>
    <col min="11789" max="11789" width="10.140625" style="87" customWidth="1"/>
    <col min="11790" max="11790" width="12.7109375" style="87" customWidth="1"/>
    <col min="11791" max="11791" width="11" style="87" customWidth="1"/>
    <col min="11792" max="11792" width="10.85546875" style="87" customWidth="1"/>
    <col min="11793" max="11793" width="12.5703125" style="87" customWidth="1"/>
    <col min="11794" max="11794" width="11.140625" style="87" customWidth="1"/>
    <col min="11795" max="11795" width="10.42578125" style="87" customWidth="1"/>
    <col min="11796" max="11796" width="13.42578125" style="87" customWidth="1"/>
    <col min="11797" max="11797" width="10.140625" style="87" customWidth="1"/>
    <col min="11798" max="12033" width="9.140625" style="87"/>
    <col min="12034" max="12034" width="14.7109375" style="87" customWidth="1"/>
    <col min="12035" max="12035" width="47.85546875" style="87" customWidth="1"/>
    <col min="12036" max="12036" width="11.7109375" style="87" customWidth="1"/>
    <col min="12037" max="12037" width="13.5703125" style="87" customWidth="1"/>
    <col min="12038" max="12038" width="10.42578125" style="87" customWidth="1"/>
    <col min="12039" max="12039" width="11" style="87" customWidth="1"/>
    <col min="12040" max="12040" width="12.5703125" style="87" customWidth="1"/>
    <col min="12041" max="12041" width="10.140625" style="87" customWidth="1"/>
    <col min="12042" max="12042" width="11.28515625" style="87" customWidth="1"/>
    <col min="12043" max="12043" width="13.42578125" style="87" customWidth="1"/>
    <col min="12044" max="12044" width="11.42578125" style="87" customWidth="1"/>
    <col min="12045" max="12045" width="10.140625" style="87" customWidth="1"/>
    <col min="12046" max="12046" width="12.7109375" style="87" customWidth="1"/>
    <col min="12047" max="12047" width="11" style="87" customWidth="1"/>
    <col min="12048" max="12048" width="10.85546875" style="87" customWidth="1"/>
    <col min="12049" max="12049" width="12.5703125" style="87" customWidth="1"/>
    <col min="12050" max="12050" width="11.140625" style="87" customWidth="1"/>
    <col min="12051" max="12051" width="10.42578125" style="87" customWidth="1"/>
    <col min="12052" max="12052" width="13.42578125" style="87" customWidth="1"/>
    <col min="12053" max="12053" width="10.140625" style="87" customWidth="1"/>
    <col min="12054" max="12289" width="9.140625" style="87"/>
    <col min="12290" max="12290" width="14.7109375" style="87" customWidth="1"/>
    <col min="12291" max="12291" width="47.85546875" style="87" customWidth="1"/>
    <col min="12292" max="12292" width="11.7109375" style="87" customWidth="1"/>
    <col min="12293" max="12293" width="13.5703125" style="87" customWidth="1"/>
    <col min="12294" max="12294" width="10.42578125" style="87" customWidth="1"/>
    <col min="12295" max="12295" width="11" style="87" customWidth="1"/>
    <col min="12296" max="12296" width="12.5703125" style="87" customWidth="1"/>
    <col min="12297" max="12297" width="10.140625" style="87" customWidth="1"/>
    <col min="12298" max="12298" width="11.28515625" style="87" customWidth="1"/>
    <col min="12299" max="12299" width="13.42578125" style="87" customWidth="1"/>
    <col min="12300" max="12300" width="11.42578125" style="87" customWidth="1"/>
    <col min="12301" max="12301" width="10.140625" style="87" customWidth="1"/>
    <col min="12302" max="12302" width="12.7109375" style="87" customWidth="1"/>
    <col min="12303" max="12303" width="11" style="87" customWidth="1"/>
    <col min="12304" max="12304" width="10.85546875" style="87" customWidth="1"/>
    <col min="12305" max="12305" width="12.5703125" style="87" customWidth="1"/>
    <col min="12306" max="12306" width="11.140625" style="87" customWidth="1"/>
    <col min="12307" max="12307" width="10.42578125" style="87" customWidth="1"/>
    <col min="12308" max="12308" width="13.42578125" style="87" customWidth="1"/>
    <col min="12309" max="12309" width="10.140625" style="87" customWidth="1"/>
    <col min="12310" max="12545" width="9.140625" style="87"/>
    <col min="12546" max="12546" width="14.7109375" style="87" customWidth="1"/>
    <col min="12547" max="12547" width="47.85546875" style="87" customWidth="1"/>
    <col min="12548" max="12548" width="11.7109375" style="87" customWidth="1"/>
    <col min="12549" max="12549" width="13.5703125" style="87" customWidth="1"/>
    <col min="12550" max="12550" width="10.42578125" style="87" customWidth="1"/>
    <col min="12551" max="12551" width="11" style="87" customWidth="1"/>
    <col min="12552" max="12552" width="12.5703125" style="87" customWidth="1"/>
    <col min="12553" max="12553" width="10.140625" style="87" customWidth="1"/>
    <col min="12554" max="12554" width="11.28515625" style="87" customWidth="1"/>
    <col min="12555" max="12555" width="13.42578125" style="87" customWidth="1"/>
    <col min="12556" max="12556" width="11.42578125" style="87" customWidth="1"/>
    <col min="12557" max="12557" width="10.140625" style="87" customWidth="1"/>
    <col min="12558" max="12558" width="12.7109375" style="87" customWidth="1"/>
    <col min="12559" max="12559" width="11" style="87" customWidth="1"/>
    <col min="12560" max="12560" width="10.85546875" style="87" customWidth="1"/>
    <col min="12561" max="12561" width="12.5703125" style="87" customWidth="1"/>
    <col min="12562" max="12562" width="11.140625" style="87" customWidth="1"/>
    <col min="12563" max="12563" width="10.42578125" style="87" customWidth="1"/>
    <col min="12564" max="12564" width="13.42578125" style="87" customWidth="1"/>
    <col min="12565" max="12565" width="10.140625" style="87" customWidth="1"/>
    <col min="12566" max="12801" width="9.140625" style="87"/>
    <col min="12802" max="12802" width="14.7109375" style="87" customWidth="1"/>
    <col min="12803" max="12803" width="47.85546875" style="87" customWidth="1"/>
    <col min="12804" max="12804" width="11.7109375" style="87" customWidth="1"/>
    <col min="12805" max="12805" width="13.5703125" style="87" customWidth="1"/>
    <col min="12806" max="12806" width="10.42578125" style="87" customWidth="1"/>
    <col min="12807" max="12807" width="11" style="87" customWidth="1"/>
    <col min="12808" max="12808" width="12.5703125" style="87" customWidth="1"/>
    <col min="12809" max="12809" width="10.140625" style="87" customWidth="1"/>
    <col min="12810" max="12810" width="11.28515625" style="87" customWidth="1"/>
    <col min="12811" max="12811" width="13.42578125" style="87" customWidth="1"/>
    <col min="12812" max="12812" width="11.42578125" style="87" customWidth="1"/>
    <col min="12813" max="12813" width="10.140625" style="87" customWidth="1"/>
    <col min="12814" max="12814" width="12.7109375" style="87" customWidth="1"/>
    <col min="12815" max="12815" width="11" style="87" customWidth="1"/>
    <col min="12816" max="12816" width="10.85546875" style="87" customWidth="1"/>
    <col min="12817" max="12817" width="12.5703125" style="87" customWidth="1"/>
    <col min="12818" max="12818" width="11.140625" style="87" customWidth="1"/>
    <col min="12819" max="12819" width="10.42578125" style="87" customWidth="1"/>
    <col min="12820" max="12820" width="13.42578125" style="87" customWidth="1"/>
    <col min="12821" max="12821" width="10.140625" style="87" customWidth="1"/>
    <col min="12822" max="13057" width="9.140625" style="87"/>
    <col min="13058" max="13058" width="14.7109375" style="87" customWidth="1"/>
    <col min="13059" max="13059" width="47.85546875" style="87" customWidth="1"/>
    <col min="13060" max="13060" width="11.7109375" style="87" customWidth="1"/>
    <col min="13061" max="13061" width="13.5703125" style="87" customWidth="1"/>
    <col min="13062" max="13062" width="10.42578125" style="87" customWidth="1"/>
    <col min="13063" max="13063" width="11" style="87" customWidth="1"/>
    <col min="13064" max="13064" width="12.5703125" style="87" customWidth="1"/>
    <col min="13065" max="13065" width="10.140625" style="87" customWidth="1"/>
    <col min="13066" max="13066" width="11.28515625" style="87" customWidth="1"/>
    <col min="13067" max="13067" width="13.42578125" style="87" customWidth="1"/>
    <col min="13068" max="13068" width="11.42578125" style="87" customWidth="1"/>
    <col min="13069" max="13069" width="10.140625" style="87" customWidth="1"/>
    <col min="13070" max="13070" width="12.7109375" style="87" customWidth="1"/>
    <col min="13071" max="13071" width="11" style="87" customWidth="1"/>
    <col min="13072" max="13072" width="10.85546875" style="87" customWidth="1"/>
    <col min="13073" max="13073" width="12.5703125" style="87" customWidth="1"/>
    <col min="13074" max="13074" width="11.140625" style="87" customWidth="1"/>
    <col min="13075" max="13075" width="10.42578125" style="87" customWidth="1"/>
    <col min="13076" max="13076" width="13.42578125" style="87" customWidth="1"/>
    <col min="13077" max="13077" width="10.140625" style="87" customWidth="1"/>
    <col min="13078" max="13313" width="9.140625" style="87"/>
    <col min="13314" max="13314" width="14.7109375" style="87" customWidth="1"/>
    <col min="13315" max="13315" width="47.85546875" style="87" customWidth="1"/>
    <col min="13316" max="13316" width="11.7109375" style="87" customWidth="1"/>
    <col min="13317" max="13317" width="13.5703125" style="87" customWidth="1"/>
    <col min="13318" max="13318" width="10.42578125" style="87" customWidth="1"/>
    <col min="13319" max="13319" width="11" style="87" customWidth="1"/>
    <col min="13320" max="13320" width="12.5703125" style="87" customWidth="1"/>
    <col min="13321" max="13321" width="10.140625" style="87" customWidth="1"/>
    <col min="13322" max="13322" width="11.28515625" style="87" customWidth="1"/>
    <col min="13323" max="13323" width="13.42578125" style="87" customWidth="1"/>
    <col min="13324" max="13324" width="11.42578125" style="87" customWidth="1"/>
    <col min="13325" max="13325" width="10.140625" style="87" customWidth="1"/>
    <col min="13326" max="13326" width="12.7109375" style="87" customWidth="1"/>
    <col min="13327" max="13327" width="11" style="87" customWidth="1"/>
    <col min="13328" max="13328" width="10.85546875" style="87" customWidth="1"/>
    <col min="13329" max="13329" width="12.5703125" style="87" customWidth="1"/>
    <col min="13330" max="13330" width="11.140625" style="87" customWidth="1"/>
    <col min="13331" max="13331" width="10.42578125" style="87" customWidth="1"/>
    <col min="13332" max="13332" width="13.42578125" style="87" customWidth="1"/>
    <col min="13333" max="13333" width="10.140625" style="87" customWidth="1"/>
    <col min="13334" max="13569" width="9.140625" style="87"/>
    <col min="13570" max="13570" width="14.7109375" style="87" customWidth="1"/>
    <col min="13571" max="13571" width="47.85546875" style="87" customWidth="1"/>
    <col min="13572" max="13572" width="11.7109375" style="87" customWidth="1"/>
    <col min="13573" max="13573" width="13.5703125" style="87" customWidth="1"/>
    <col min="13574" max="13574" width="10.42578125" style="87" customWidth="1"/>
    <col min="13575" max="13575" width="11" style="87" customWidth="1"/>
    <col min="13576" max="13576" width="12.5703125" style="87" customWidth="1"/>
    <col min="13577" max="13577" width="10.140625" style="87" customWidth="1"/>
    <col min="13578" max="13578" width="11.28515625" style="87" customWidth="1"/>
    <col min="13579" max="13579" width="13.42578125" style="87" customWidth="1"/>
    <col min="13580" max="13580" width="11.42578125" style="87" customWidth="1"/>
    <col min="13581" max="13581" width="10.140625" style="87" customWidth="1"/>
    <col min="13582" max="13582" width="12.7109375" style="87" customWidth="1"/>
    <col min="13583" max="13583" width="11" style="87" customWidth="1"/>
    <col min="13584" max="13584" width="10.85546875" style="87" customWidth="1"/>
    <col min="13585" max="13585" width="12.5703125" style="87" customWidth="1"/>
    <col min="13586" max="13586" width="11.140625" style="87" customWidth="1"/>
    <col min="13587" max="13587" width="10.42578125" style="87" customWidth="1"/>
    <col min="13588" max="13588" width="13.42578125" style="87" customWidth="1"/>
    <col min="13589" max="13589" width="10.140625" style="87" customWidth="1"/>
    <col min="13590" max="13825" width="9.140625" style="87"/>
    <col min="13826" max="13826" width="14.7109375" style="87" customWidth="1"/>
    <col min="13827" max="13827" width="47.85546875" style="87" customWidth="1"/>
    <col min="13828" max="13828" width="11.7109375" style="87" customWidth="1"/>
    <col min="13829" max="13829" width="13.5703125" style="87" customWidth="1"/>
    <col min="13830" max="13830" width="10.42578125" style="87" customWidth="1"/>
    <col min="13831" max="13831" width="11" style="87" customWidth="1"/>
    <col min="13832" max="13832" width="12.5703125" style="87" customWidth="1"/>
    <col min="13833" max="13833" width="10.140625" style="87" customWidth="1"/>
    <col min="13834" max="13834" width="11.28515625" style="87" customWidth="1"/>
    <col min="13835" max="13835" width="13.42578125" style="87" customWidth="1"/>
    <col min="13836" max="13836" width="11.42578125" style="87" customWidth="1"/>
    <col min="13837" max="13837" width="10.140625" style="87" customWidth="1"/>
    <col min="13838" max="13838" width="12.7109375" style="87" customWidth="1"/>
    <col min="13839" max="13839" width="11" style="87" customWidth="1"/>
    <col min="13840" max="13840" width="10.85546875" style="87" customWidth="1"/>
    <col min="13841" max="13841" width="12.5703125" style="87" customWidth="1"/>
    <col min="13842" max="13842" width="11.140625" style="87" customWidth="1"/>
    <col min="13843" max="13843" width="10.42578125" style="87" customWidth="1"/>
    <col min="13844" max="13844" width="13.42578125" style="87" customWidth="1"/>
    <col min="13845" max="13845" width="10.140625" style="87" customWidth="1"/>
    <col min="13846" max="14081" width="9.140625" style="87"/>
    <col min="14082" max="14082" width="14.7109375" style="87" customWidth="1"/>
    <col min="14083" max="14083" width="47.85546875" style="87" customWidth="1"/>
    <col min="14084" max="14084" width="11.7109375" style="87" customWidth="1"/>
    <col min="14085" max="14085" width="13.5703125" style="87" customWidth="1"/>
    <col min="14086" max="14086" width="10.42578125" style="87" customWidth="1"/>
    <col min="14087" max="14087" width="11" style="87" customWidth="1"/>
    <col min="14088" max="14088" width="12.5703125" style="87" customWidth="1"/>
    <col min="14089" max="14089" width="10.140625" style="87" customWidth="1"/>
    <col min="14090" max="14090" width="11.28515625" style="87" customWidth="1"/>
    <col min="14091" max="14091" width="13.42578125" style="87" customWidth="1"/>
    <col min="14092" max="14092" width="11.42578125" style="87" customWidth="1"/>
    <col min="14093" max="14093" width="10.140625" style="87" customWidth="1"/>
    <col min="14094" max="14094" width="12.7109375" style="87" customWidth="1"/>
    <col min="14095" max="14095" width="11" style="87" customWidth="1"/>
    <col min="14096" max="14096" width="10.85546875" style="87" customWidth="1"/>
    <col min="14097" max="14097" width="12.5703125" style="87" customWidth="1"/>
    <col min="14098" max="14098" width="11.140625" style="87" customWidth="1"/>
    <col min="14099" max="14099" width="10.42578125" style="87" customWidth="1"/>
    <col min="14100" max="14100" width="13.42578125" style="87" customWidth="1"/>
    <col min="14101" max="14101" width="10.140625" style="87" customWidth="1"/>
    <col min="14102" max="14337" width="9.140625" style="87"/>
    <col min="14338" max="14338" width="14.7109375" style="87" customWidth="1"/>
    <col min="14339" max="14339" width="47.85546875" style="87" customWidth="1"/>
    <col min="14340" max="14340" width="11.7109375" style="87" customWidth="1"/>
    <col min="14341" max="14341" width="13.5703125" style="87" customWidth="1"/>
    <col min="14342" max="14342" width="10.42578125" style="87" customWidth="1"/>
    <col min="14343" max="14343" width="11" style="87" customWidth="1"/>
    <col min="14344" max="14344" width="12.5703125" style="87" customWidth="1"/>
    <col min="14345" max="14345" width="10.140625" style="87" customWidth="1"/>
    <col min="14346" max="14346" width="11.28515625" style="87" customWidth="1"/>
    <col min="14347" max="14347" width="13.42578125" style="87" customWidth="1"/>
    <col min="14348" max="14348" width="11.42578125" style="87" customWidth="1"/>
    <col min="14349" max="14349" width="10.140625" style="87" customWidth="1"/>
    <col min="14350" max="14350" width="12.7109375" style="87" customWidth="1"/>
    <col min="14351" max="14351" width="11" style="87" customWidth="1"/>
    <col min="14352" max="14352" width="10.85546875" style="87" customWidth="1"/>
    <col min="14353" max="14353" width="12.5703125" style="87" customWidth="1"/>
    <col min="14354" max="14354" width="11.140625" style="87" customWidth="1"/>
    <col min="14355" max="14355" width="10.42578125" style="87" customWidth="1"/>
    <col min="14356" max="14356" width="13.42578125" style="87" customWidth="1"/>
    <col min="14357" max="14357" width="10.140625" style="87" customWidth="1"/>
    <col min="14358" max="14593" width="9.140625" style="87"/>
    <col min="14594" max="14594" width="14.7109375" style="87" customWidth="1"/>
    <col min="14595" max="14595" width="47.85546875" style="87" customWidth="1"/>
    <col min="14596" max="14596" width="11.7109375" style="87" customWidth="1"/>
    <col min="14597" max="14597" width="13.5703125" style="87" customWidth="1"/>
    <col min="14598" max="14598" width="10.42578125" style="87" customWidth="1"/>
    <col min="14599" max="14599" width="11" style="87" customWidth="1"/>
    <col min="14600" max="14600" width="12.5703125" style="87" customWidth="1"/>
    <col min="14601" max="14601" width="10.140625" style="87" customWidth="1"/>
    <col min="14602" max="14602" width="11.28515625" style="87" customWidth="1"/>
    <col min="14603" max="14603" width="13.42578125" style="87" customWidth="1"/>
    <col min="14604" max="14604" width="11.42578125" style="87" customWidth="1"/>
    <col min="14605" max="14605" width="10.140625" style="87" customWidth="1"/>
    <col min="14606" max="14606" width="12.7109375" style="87" customWidth="1"/>
    <col min="14607" max="14607" width="11" style="87" customWidth="1"/>
    <col min="14608" max="14608" width="10.85546875" style="87" customWidth="1"/>
    <col min="14609" max="14609" width="12.5703125" style="87" customWidth="1"/>
    <col min="14610" max="14610" width="11.140625" style="87" customWidth="1"/>
    <col min="14611" max="14611" width="10.42578125" style="87" customWidth="1"/>
    <col min="14612" max="14612" width="13.42578125" style="87" customWidth="1"/>
    <col min="14613" max="14613" width="10.140625" style="87" customWidth="1"/>
    <col min="14614" max="14849" width="9.140625" style="87"/>
    <col min="14850" max="14850" width="14.7109375" style="87" customWidth="1"/>
    <col min="14851" max="14851" width="47.85546875" style="87" customWidth="1"/>
    <col min="14852" max="14852" width="11.7109375" style="87" customWidth="1"/>
    <col min="14853" max="14853" width="13.5703125" style="87" customWidth="1"/>
    <col min="14854" max="14854" width="10.42578125" style="87" customWidth="1"/>
    <col min="14855" max="14855" width="11" style="87" customWidth="1"/>
    <col min="14856" max="14856" width="12.5703125" style="87" customWidth="1"/>
    <col min="14857" max="14857" width="10.140625" style="87" customWidth="1"/>
    <col min="14858" max="14858" width="11.28515625" style="87" customWidth="1"/>
    <col min="14859" max="14859" width="13.42578125" style="87" customWidth="1"/>
    <col min="14860" max="14860" width="11.42578125" style="87" customWidth="1"/>
    <col min="14861" max="14861" width="10.140625" style="87" customWidth="1"/>
    <col min="14862" max="14862" width="12.7109375" style="87" customWidth="1"/>
    <col min="14863" max="14863" width="11" style="87" customWidth="1"/>
    <col min="14864" max="14864" width="10.85546875" style="87" customWidth="1"/>
    <col min="14865" max="14865" width="12.5703125" style="87" customWidth="1"/>
    <col min="14866" max="14866" width="11.140625" style="87" customWidth="1"/>
    <col min="14867" max="14867" width="10.42578125" style="87" customWidth="1"/>
    <col min="14868" max="14868" width="13.42578125" style="87" customWidth="1"/>
    <col min="14869" max="14869" width="10.140625" style="87" customWidth="1"/>
    <col min="14870" max="15105" width="9.140625" style="87"/>
    <col min="15106" max="15106" width="14.7109375" style="87" customWidth="1"/>
    <col min="15107" max="15107" width="47.85546875" style="87" customWidth="1"/>
    <col min="15108" max="15108" width="11.7109375" style="87" customWidth="1"/>
    <col min="15109" max="15109" width="13.5703125" style="87" customWidth="1"/>
    <col min="15110" max="15110" width="10.42578125" style="87" customWidth="1"/>
    <col min="15111" max="15111" width="11" style="87" customWidth="1"/>
    <col min="15112" max="15112" width="12.5703125" style="87" customWidth="1"/>
    <col min="15113" max="15113" width="10.140625" style="87" customWidth="1"/>
    <col min="15114" max="15114" width="11.28515625" style="87" customWidth="1"/>
    <col min="15115" max="15115" width="13.42578125" style="87" customWidth="1"/>
    <col min="15116" max="15116" width="11.42578125" style="87" customWidth="1"/>
    <col min="15117" max="15117" width="10.140625" style="87" customWidth="1"/>
    <col min="15118" max="15118" width="12.7109375" style="87" customWidth="1"/>
    <col min="15119" max="15119" width="11" style="87" customWidth="1"/>
    <col min="15120" max="15120" width="10.85546875" style="87" customWidth="1"/>
    <col min="15121" max="15121" width="12.5703125" style="87" customWidth="1"/>
    <col min="15122" max="15122" width="11.140625" style="87" customWidth="1"/>
    <col min="15123" max="15123" width="10.42578125" style="87" customWidth="1"/>
    <col min="15124" max="15124" width="13.42578125" style="87" customWidth="1"/>
    <col min="15125" max="15125" width="10.140625" style="87" customWidth="1"/>
    <col min="15126" max="15361" width="9.140625" style="87"/>
    <col min="15362" max="15362" width="14.7109375" style="87" customWidth="1"/>
    <col min="15363" max="15363" width="47.85546875" style="87" customWidth="1"/>
    <col min="15364" max="15364" width="11.7109375" style="87" customWidth="1"/>
    <col min="15365" max="15365" width="13.5703125" style="87" customWidth="1"/>
    <col min="15366" max="15366" width="10.42578125" style="87" customWidth="1"/>
    <col min="15367" max="15367" width="11" style="87" customWidth="1"/>
    <col min="15368" max="15368" width="12.5703125" style="87" customWidth="1"/>
    <col min="15369" max="15369" width="10.140625" style="87" customWidth="1"/>
    <col min="15370" max="15370" width="11.28515625" style="87" customWidth="1"/>
    <col min="15371" max="15371" width="13.42578125" style="87" customWidth="1"/>
    <col min="15372" max="15372" width="11.42578125" style="87" customWidth="1"/>
    <col min="15373" max="15373" width="10.140625" style="87" customWidth="1"/>
    <col min="15374" max="15374" width="12.7109375" style="87" customWidth="1"/>
    <col min="15375" max="15375" width="11" style="87" customWidth="1"/>
    <col min="15376" max="15376" width="10.85546875" style="87" customWidth="1"/>
    <col min="15377" max="15377" width="12.5703125" style="87" customWidth="1"/>
    <col min="15378" max="15378" width="11.140625" style="87" customWidth="1"/>
    <col min="15379" max="15379" width="10.42578125" style="87" customWidth="1"/>
    <col min="15380" max="15380" width="13.42578125" style="87" customWidth="1"/>
    <col min="15381" max="15381" width="10.140625" style="87" customWidth="1"/>
    <col min="15382" max="15617" width="9.140625" style="87"/>
    <col min="15618" max="15618" width="14.7109375" style="87" customWidth="1"/>
    <col min="15619" max="15619" width="47.85546875" style="87" customWidth="1"/>
    <col min="15620" max="15620" width="11.7109375" style="87" customWidth="1"/>
    <col min="15621" max="15621" width="13.5703125" style="87" customWidth="1"/>
    <col min="15622" max="15622" width="10.42578125" style="87" customWidth="1"/>
    <col min="15623" max="15623" width="11" style="87" customWidth="1"/>
    <col min="15624" max="15624" width="12.5703125" style="87" customWidth="1"/>
    <col min="15625" max="15625" width="10.140625" style="87" customWidth="1"/>
    <col min="15626" max="15626" width="11.28515625" style="87" customWidth="1"/>
    <col min="15627" max="15627" width="13.42578125" style="87" customWidth="1"/>
    <col min="15628" max="15628" width="11.42578125" style="87" customWidth="1"/>
    <col min="15629" max="15629" width="10.140625" style="87" customWidth="1"/>
    <col min="15630" max="15630" width="12.7109375" style="87" customWidth="1"/>
    <col min="15631" max="15631" width="11" style="87" customWidth="1"/>
    <col min="15632" max="15632" width="10.85546875" style="87" customWidth="1"/>
    <col min="15633" max="15633" width="12.5703125" style="87" customWidth="1"/>
    <col min="15634" max="15634" width="11.140625" style="87" customWidth="1"/>
    <col min="15635" max="15635" width="10.42578125" style="87" customWidth="1"/>
    <col min="15636" max="15636" width="13.42578125" style="87" customWidth="1"/>
    <col min="15637" max="15637" width="10.140625" style="87" customWidth="1"/>
    <col min="15638" max="15873" width="9.140625" style="87"/>
    <col min="15874" max="15874" width="14.7109375" style="87" customWidth="1"/>
    <col min="15875" max="15875" width="47.85546875" style="87" customWidth="1"/>
    <col min="15876" max="15876" width="11.7109375" style="87" customWidth="1"/>
    <col min="15877" max="15877" width="13.5703125" style="87" customWidth="1"/>
    <col min="15878" max="15878" width="10.42578125" style="87" customWidth="1"/>
    <col min="15879" max="15879" width="11" style="87" customWidth="1"/>
    <col min="15880" max="15880" width="12.5703125" style="87" customWidth="1"/>
    <col min="15881" max="15881" width="10.140625" style="87" customWidth="1"/>
    <col min="15882" max="15882" width="11.28515625" style="87" customWidth="1"/>
    <col min="15883" max="15883" width="13.42578125" style="87" customWidth="1"/>
    <col min="15884" max="15884" width="11.42578125" style="87" customWidth="1"/>
    <col min="15885" max="15885" width="10.140625" style="87" customWidth="1"/>
    <col min="15886" max="15886" width="12.7109375" style="87" customWidth="1"/>
    <col min="15887" max="15887" width="11" style="87" customWidth="1"/>
    <col min="15888" max="15888" width="10.85546875" style="87" customWidth="1"/>
    <col min="15889" max="15889" width="12.5703125" style="87" customWidth="1"/>
    <col min="15890" max="15890" width="11.140625" style="87" customWidth="1"/>
    <col min="15891" max="15891" width="10.42578125" style="87" customWidth="1"/>
    <col min="15892" max="15892" width="13.42578125" style="87" customWidth="1"/>
    <col min="15893" max="15893" width="10.140625" style="87" customWidth="1"/>
    <col min="15894" max="16129" width="9.140625" style="87"/>
    <col min="16130" max="16130" width="14.7109375" style="87" customWidth="1"/>
    <col min="16131" max="16131" width="47.85546875" style="87" customWidth="1"/>
    <col min="16132" max="16132" width="11.7109375" style="87" customWidth="1"/>
    <col min="16133" max="16133" width="13.5703125" style="87" customWidth="1"/>
    <col min="16134" max="16134" width="10.42578125" style="87" customWidth="1"/>
    <col min="16135" max="16135" width="11" style="87" customWidth="1"/>
    <col min="16136" max="16136" width="12.5703125" style="87" customWidth="1"/>
    <col min="16137" max="16137" width="10.140625" style="87" customWidth="1"/>
    <col min="16138" max="16138" width="11.28515625" style="87" customWidth="1"/>
    <col min="16139" max="16139" width="13.42578125" style="87" customWidth="1"/>
    <col min="16140" max="16140" width="11.42578125" style="87" customWidth="1"/>
    <col min="16141" max="16141" width="10.140625" style="87" customWidth="1"/>
    <col min="16142" max="16142" width="12.7109375" style="87" customWidth="1"/>
    <col min="16143" max="16143" width="11" style="87" customWidth="1"/>
    <col min="16144" max="16144" width="10.85546875" style="87" customWidth="1"/>
    <col min="16145" max="16145" width="12.5703125" style="87" customWidth="1"/>
    <col min="16146" max="16146" width="11.140625" style="87" customWidth="1"/>
    <col min="16147" max="16147" width="10.42578125" style="87" customWidth="1"/>
    <col min="16148" max="16148" width="13.42578125" style="87" customWidth="1"/>
    <col min="16149" max="16149" width="10.140625" style="87" customWidth="1"/>
    <col min="16150" max="16384" width="9.140625" style="87"/>
  </cols>
  <sheetData>
    <row r="1" spans="2:21" s="105" customFormat="1" ht="18.75" customHeight="1" x14ac:dyDescent="0.2">
      <c r="B1" s="3592" t="str">
        <f>[2]СПО!B1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  <c r="M1" s="3592"/>
      <c r="N1" s="3592"/>
      <c r="O1" s="3592"/>
      <c r="P1" s="3592"/>
      <c r="Q1" s="3592"/>
      <c r="R1" s="3592"/>
      <c r="S1" s="3592"/>
      <c r="T1" s="3592"/>
      <c r="U1" s="3592"/>
    </row>
    <row r="2" spans="2:21" s="105" customFormat="1" x14ac:dyDescent="0.2">
      <c r="B2" s="3592"/>
      <c r="C2" s="3592"/>
      <c r="D2" s="3592"/>
      <c r="E2" s="3592"/>
      <c r="F2" s="3592"/>
      <c r="G2" s="3592"/>
      <c r="H2" s="3592"/>
      <c r="I2" s="3592"/>
      <c r="J2" s="3592"/>
      <c r="K2" s="3592"/>
      <c r="L2" s="3592"/>
      <c r="M2" s="3592"/>
      <c r="N2" s="3592"/>
      <c r="O2" s="3592"/>
      <c r="P2" s="3592"/>
      <c r="Q2" s="3592"/>
      <c r="R2" s="3592"/>
      <c r="S2" s="3592"/>
      <c r="T2" s="3592"/>
      <c r="U2" s="3592"/>
    </row>
    <row r="3" spans="2:21" s="105" customFormat="1" ht="18.75" customHeight="1" x14ac:dyDescent="0.2">
      <c r="B3" s="3596" t="s">
        <v>245</v>
      </c>
      <c r="C3" s="3596"/>
      <c r="D3" s="3596"/>
      <c r="E3" s="3596"/>
      <c r="F3" s="3596"/>
      <c r="G3" s="3596"/>
      <c r="H3" s="3596"/>
      <c r="I3" s="3592" t="str">
        <f>[2]СПО!F3</f>
        <v>01.09.2019 г.</v>
      </c>
      <c r="J3" s="3592"/>
      <c r="K3" s="3593" t="s">
        <v>243</v>
      </c>
      <c r="L3" s="3593"/>
      <c r="M3" s="3593"/>
      <c r="N3" s="3593"/>
      <c r="O3" s="3593"/>
      <c r="P3" s="3593"/>
      <c r="Q3" s="3593"/>
      <c r="R3" s="3593"/>
      <c r="S3" s="3593"/>
      <c r="T3" s="3593"/>
      <c r="U3" s="3593"/>
    </row>
    <row r="4" spans="2:21" s="105" customFormat="1" ht="9.75" customHeight="1" thickBot="1" x14ac:dyDescent="0.25">
      <c r="C4" s="1751"/>
      <c r="F4" s="106"/>
      <c r="I4" s="106"/>
      <c r="L4" s="106"/>
      <c r="O4" s="106"/>
      <c r="R4" s="106"/>
      <c r="U4" s="106"/>
    </row>
    <row r="5" spans="2:21" s="105" customFormat="1" ht="12.75" customHeight="1" thickBot="1" x14ac:dyDescent="0.25">
      <c r="B5" s="3655" t="s">
        <v>9</v>
      </c>
      <c r="C5" s="3656"/>
      <c r="D5" s="3661" t="s">
        <v>0</v>
      </c>
      <c r="E5" s="3662"/>
      <c r="F5" s="3662"/>
      <c r="G5" s="3665" t="s">
        <v>1</v>
      </c>
      <c r="H5" s="3665"/>
      <c r="I5" s="3665"/>
      <c r="J5" s="3662" t="s">
        <v>2</v>
      </c>
      <c r="K5" s="3662"/>
      <c r="L5" s="3662"/>
      <c r="M5" s="3665" t="s">
        <v>3</v>
      </c>
      <c r="N5" s="3665"/>
      <c r="O5" s="3665"/>
      <c r="P5" s="3668">
        <v>5</v>
      </c>
      <c r="Q5" s="3668"/>
      <c r="R5" s="3668"/>
      <c r="S5" s="3666" t="s">
        <v>6</v>
      </c>
      <c r="T5" s="3666"/>
      <c r="U5" s="3667"/>
    </row>
    <row r="6" spans="2:21" s="105" customFormat="1" ht="19.5" thickBot="1" x14ac:dyDescent="0.25">
      <c r="B6" s="3657"/>
      <c r="C6" s="3658"/>
      <c r="D6" s="3663"/>
      <c r="E6" s="3664"/>
      <c r="F6" s="3664"/>
      <c r="G6" s="3631"/>
      <c r="H6" s="3631"/>
      <c r="I6" s="3631"/>
      <c r="J6" s="3664"/>
      <c r="K6" s="3664"/>
      <c r="L6" s="3664"/>
      <c r="M6" s="3631"/>
      <c r="N6" s="3631"/>
      <c r="O6" s="3631"/>
      <c r="P6" s="3669"/>
      <c r="Q6" s="3669"/>
      <c r="R6" s="3669"/>
      <c r="S6" s="3643"/>
      <c r="T6" s="3643"/>
      <c r="U6" s="3644"/>
    </row>
    <row r="7" spans="2:21" s="105" customFormat="1" ht="45" customHeight="1" thickBot="1" x14ac:dyDescent="0.25">
      <c r="B7" s="3659"/>
      <c r="C7" s="3660"/>
      <c r="D7" s="1894" t="s">
        <v>26</v>
      </c>
      <c r="E7" s="1895" t="s">
        <v>27</v>
      </c>
      <c r="F7" s="1896" t="s">
        <v>4</v>
      </c>
      <c r="G7" s="1897" t="s">
        <v>26</v>
      </c>
      <c r="H7" s="1895" t="s">
        <v>27</v>
      </c>
      <c r="I7" s="1896" t="s">
        <v>4</v>
      </c>
      <c r="J7" s="1897" t="s">
        <v>26</v>
      </c>
      <c r="K7" s="1895" t="s">
        <v>27</v>
      </c>
      <c r="L7" s="1896" t="s">
        <v>4</v>
      </c>
      <c r="M7" s="1897" t="s">
        <v>26</v>
      </c>
      <c r="N7" s="1895" t="s">
        <v>27</v>
      </c>
      <c r="O7" s="1896" t="s">
        <v>4</v>
      </c>
      <c r="P7" s="1897" t="s">
        <v>26</v>
      </c>
      <c r="Q7" s="1895" t="s">
        <v>27</v>
      </c>
      <c r="R7" s="1896" t="s">
        <v>4</v>
      </c>
      <c r="S7" s="1897" t="s">
        <v>26</v>
      </c>
      <c r="T7" s="1895" t="s">
        <v>27</v>
      </c>
      <c r="U7" s="1896" t="s">
        <v>4</v>
      </c>
    </row>
    <row r="8" spans="2:21" s="105" customFormat="1" ht="20.25" customHeight="1" thickBot="1" x14ac:dyDescent="0.25">
      <c r="B8" s="3670" t="s">
        <v>22</v>
      </c>
      <c r="C8" s="3671"/>
      <c r="D8" s="1872">
        <f t="shared" ref="D8:U8" si="0">SUM(D9:D10)</f>
        <v>10</v>
      </c>
      <c r="E8" s="1873">
        <f t="shared" si="0"/>
        <v>0</v>
      </c>
      <c r="F8" s="244">
        <f t="shared" si="0"/>
        <v>10</v>
      </c>
      <c r="G8" s="1874">
        <f t="shared" si="0"/>
        <v>5</v>
      </c>
      <c r="H8" s="1873">
        <f t="shared" si="0"/>
        <v>0</v>
      </c>
      <c r="I8" s="244">
        <f t="shared" si="0"/>
        <v>5</v>
      </c>
      <c r="J8" s="1874">
        <f t="shared" si="0"/>
        <v>6</v>
      </c>
      <c r="K8" s="1873">
        <f t="shared" si="0"/>
        <v>2</v>
      </c>
      <c r="L8" s="244">
        <f t="shared" si="0"/>
        <v>8</v>
      </c>
      <c r="M8" s="1874">
        <f t="shared" si="0"/>
        <v>0</v>
      </c>
      <c r="N8" s="1873">
        <f t="shared" si="0"/>
        <v>0</v>
      </c>
      <c r="O8" s="244">
        <f t="shared" si="0"/>
        <v>0</v>
      </c>
      <c r="P8" s="1874">
        <f t="shared" si="0"/>
        <v>9</v>
      </c>
      <c r="Q8" s="1873">
        <f t="shared" si="0"/>
        <v>2</v>
      </c>
      <c r="R8" s="244">
        <f t="shared" si="0"/>
        <v>11</v>
      </c>
      <c r="S8" s="1874">
        <f t="shared" si="0"/>
        <v>30</v>
      </c>
      <c r="T8" s="1873">
        <f t="shared" si="0"/>
        <v>4</v>
      </c>
      <c r="U8" s="244">
        <f t="shared" si="0"/>
        <v>34</v>
      </c>
    </row>
    <row r="9" spans="2:21" x14ac:dyDescent="0.3">
      <c r="B9" s="1844" t="s">
        <v>186</v>
      </c>
      <c r="C9" s="1845" t="s">
        <v>187</v>
      </c>
      <c r="D9" s="1846">
        <v>10</v>
      </c>
      <c r="E9" s="1847">
        <v>0</v>
      </c>
      <c r="F9" s="1848">
        <v>10</v>
      </c>
      <c r="G9" s="1849">
        <v>5</v>
      </c>
      <c r="H9" s="1847">
        <v>0</v>
      </c>
      <c r="I9" s="1848">
        <v>5</v>
      </c>
      <c r="J9" s="1849">
        <v>6</v>
      </c>
      <c r="K9" s="1847">
        <v>0</v>
      </c>
      <c r="L9" s="1848">
        <v>6</v>
      </c>
      <c r="M9" s="1849">
        <v>0</v>
      </c>
      <c r="N9" s="1847">
        <v>0</v>
      </c>
      <c r="O9" s="1848">
        <v>0</v>
      </c>
      <c r="P9" s="1849">
        <v>9</v>
      </c>
      <c r="Q9" s="1847">
        <v>0</v>
      </c>
      <c r="R9" s="1848">
        <v>9</v>
      </c>
      <c r="S9" s="1849">
        <v>30</v>
      </c>
      <c r="T9" s="1847">
        <v>0</v>
      </c>
      <c r="U9" s="1848">
        <v>30</v>
      </c>
    </row>
    <row r="10" spans="2:21" ht="22.5" customHeight="1" thickBot="1" x14ac:dyDescent="0.35">
      <c r="B10" s="1087" t="s">
        <v>222</v>
      </c>
      <c r="C10" s="1088" t="s">
        <v>223</v>
      </c>
      <c r="D10" s="1072">
        <v>0</v>
      </c>
      <c r="E10" s="1073">
        <v>0</v>
      </c>
      <c r="F10" s="1074">
        <v>0</v>
      </c>
      <c r="G10" s="1075">
        <v>0</v>
      </c>
      <c r="H10" s="1073">
        <v>0</v>
      </c>
      <c r="I10" s="1074">
        <v>0</v>
      </c>
      <c r="J10" s="1075">
        <v>0</v>
      </c>
      <c r="K10" s="1073">
        <v>2</v>
      </c>
      <c r="L10" s="1074">
        <v>2</v>
      </c>
      <c r="M10" s="1075">
        <v>0</v>
      </c>
      <c r="N10" s="1073">
        <v>0</v>
      </c>
      <c r="O10" s="1074">
        <v>0</v>
      </c>
      <c r="P10" s="1075">
        <v>0</v>
      </c>
      <c r="Q10" s="1073">
        <v>2</v>
      </c>
      <c r="R10" s="1074">
        <v>2</v>
      </c>
      <c r="S10" s="1075">
        <v>0</v>
      </c>
      <c r="T10" s="1073">
        <v>4</v>
      </c>
      <c r="U10" s="1074">
        <v>4</v>
      </c>
    </row>
    <row r="11" spans="2:21" ht="27.75" customHeight="1" thickBot="1" x14ac:dyDescent="0.25">
      <c r="B11" s="3672" t="s">
        <v>16</v>
      </c>
      <c r="C11" s="3673"/>
      <c r="D11" s="1812">
        <f t="shared" ref="D11:U11" si="1">SUM(D9:D10)</f>
        <v>10</v>
      </c>
      <c r="E11" s="151">
        <f t="shared" si="1"/>
        <v>0</v>
      </c>
      <c r="F11" s="209">
        <f t="shared" si="1"/>
        <v>10</v>
      </c>
      <c r="G11" s="151">
        <f t="shared" si="1"/>
        <v>5</v>
      </c>
      <c r="H11" s="151">
        <f t="shared" si="1"/>
        <v>0</v>
      </c>
      <c r="I11" s="209">
        <f t="shared" si="1"/>
        <v>5</v>
      </c>
      <c r="J11" s="151">
        <f t="shared" si="1"/>
        <v>6</v>
      </c>
      <c r="K11" s="151">
        <f t="shared" si="1"/>
        <v>2</v>
      </c>
      <c r="L11" s="209">
        <f t="shared" si="1"/>
        <v>8</v>
      </c>
      <c r="M11" s="151">
        <f t="shared" si="1"/>
        <v>0</v>
      </c>
      <c r="N11" s="151">
        <f t="shared" si="1"/>
        <v>0</v>
      </c>
      <c r="O11" s="209">
        <f t="shared" si="1"/>
        <v>0</v>
      </c>
      <c r="P11" s="151">
        <f t="shared" si="1"/>
        <v>9</v>
      </c>
      <c r="Q11" s="151">
        <f t="shared" si="1"/>
        <v>2</v>
      </c>
      <c r="R11" s="209">
        <f t="shared" si="1"/>
        <v>11</v>
      </c>
      <c r="S11" s="151">
        <f t="shared" si="1"/>
        <v>30</v>
      </c>
      <c r="T11" s="151">
        <f t="shared" si="1"/>
        <v>4</v>
      </c>
      <c r="U11" s="209">
        <f t="shared" si="1"/>
        <v>34</v>
      </c>
    </row>
    <row r="12" spans="2:21" ht="27" customHeight="1" thickBot="1" x14ac:dyDescent="0.25">
      <c r="B12" s="3672" t="s">
        <v>23</v>
      </c>
      <c r="C12" s="3673"/>
      <c r="D12" s="1854"/>
      <c r="E12" s="1855"/>
      <c r="F12" s="1856"/>
      <c r="G12" s="1855"/>
      <c r="H12" s="1855"/>
      <c r="I12" s="1856"/>
      <c r="J12" s="1855"/>
      <c r="K12" s="1855"/>
      <c r="L12" s="1856"/>
      <c r="M12" s="1855"/>
      <c r="N12" s="1855"/>
      <c r="O12" s="1856"/>
      <c r="P12" s="1855"/>
      <c r="Q12" s="1855"/>
      <c r="R12" s="1856"/>
      <c r="S12" s="1855"/>
      <c r="T12" s="1855"/>
      <c r="U12" s="1856"/>
    </row>
    <row r="13" spans="2:21" ht="20.45" customHeight="1" thickBot="1" x14ac:dyDescent="0.25">
      <c r="B13" s="3674" t="s">
        <v>11</v>
      </c>
      <c r="C13" s="3675"/>
      <c r="D13" s="1875"/>
      <c r="E13" s="228"/>
      <c r="F13" s="312"/>
      <c r="G13" s="228"/>
      <c r="H13" s="228"/>
      <c r="I13" s="312"/>
      <c r="J13" s="228"/>
      <c r="K13" s="228"/>
      <c r="L13" s="312"/>
      <c r="M13" s="228"/>
      <c r="N13" s="228"/>
      <c r="O13" s="312"/>
      <c r="P13" s="228"/>
      <c r="Q13" s="228"/>
      <c r="R13" s="312"/>
      <c r="S13" s="228"/>
      <c r="T13" s="228"/>
      <c r="U13" s="312"/>
    </row>
    <row r="14" spans="2:21" ht="21.6" customHeight="1" x14ac:dyDescent="0.3">
      <c r="B14" s="1844" t="s">
        <v>186</v>
      </c>
      <c r="C14" s="1845" t="s">
        <v>187</v>
      </c>
      <c r="D14" s="1846">
        <v>10</v>
      </c>
      <c r="E14" s="1847">
        <v>0</v>
      </c>
      <c r="F14" s="1848">
        <v>10</v>
      </c>
      <c r="G14" s="1849">
        <v>4</v>
      </c>
      <c r="H14" s="1847">
        <v>0</v>
      </c>
      <c r="I14" s="1848">
        <v>4</v>
      </c>
      <c r="J14" s="1849">
        <v>5</v>
      </c>
      <c r="K14" s="1847">
        <v>0</v>
      </c>
      <c r="L14" s="1848">
        <v>5</v>
      </c>
      <c r="M14" s="1849">
        <v>0</v>
      </c>
      <c r="N14" s="1847">
        <v>0</v>
      </c>
      <c r="O14" s="1848">
        <v>0</v>
      </c>
      <c r="P14" s="1849">
        <v>9</v>
      </c>
      <c r="Q14" s="1847">
        <v>0</v>
      </c>
      <c r="R14" s="1848">
        <v>9</v>
      </c>
      <c r="S14" s="1849">
        <v>28</v>
      </c>
      <c r="T14" s="1847">
        <v>0</v>
      </c>
      <c r="U14" s="1848">
        <v>28</v>
      </c>
    </row>
    <row r="15" spans="2:21" ht="19.5" thickBot="1" x14ac:dyDescent="0.35">
      <c r="B15" s="1087" t="s">
        <v>222</v>
      </c>
      <c r="C15" s="1088" t="s">
        <v>223</v>
      </c>
      <c r="D15" s="1072">
        <v>0</v>
      </c>
      <c r="E15" s="1073">
        <v>0</v>
      </c>
      <c r="F15" s="1074">
        <v>0</v>
      </c>
      <c r="G15" s="1075">
        <v>0</v>
      </c>
      <c r="H15" s="1073">
        <v>0</v>
      </c>
      <c r="I15" s="1074">
        <v>0</v>
      </c>
      <c r="J15" s="1075">
        <v>0</v>
      </c>
      <c r="K15" s="1073">
        <v>2</v>
      </c>
      <c r="L15" s="1074">
        <v>2</v>
      </c>
      <c r="M15" s="1075">
        <v>0</v>
      </c>
      <c r="N15" s="1073">
        <v>0</v>
      </c>
      <c r="O15" s="1074">
        <v>0</v>
      </c>
      <c r="P15" s="1075">
        <v>0</v>
      </c>
      <c r="Q15" s="1073">
        <v>2</v>
      </c>
      <c r="R15" s="1074">
        <v>2</v>
      </c>
      <c r="S15" s="1075">
        <v>0</v>
      </c>
      <c r="T15" s="1073">
        <v>4</v>
      </c>
      <c r="U15" s="1074">
        <v>4</v>
      </c>
    </row>
    <row r="16" spans="2:21" ht="20.25" customHeight="1" thickBot="1" x14ac:dyDescent="0.25">
      <c r="B16" s="3672" t="s">
        <v>8</v>
      </c>
      <c r="C16" s="3673"/>
      <c r="D16" s="1812">
        <f t="shared" ref="D16:U16" si="2">SUM(D14:D15)</f>
        <v>10</v>
      </c>
      <c r="E16" s="151">
        <f t="shared" si="2"/>
        <v>0</v>
      </c>
      <c r="F16" s="253">
        <f t="shared" si="2"/>
        <v>10</v>
      </c>
      <c r="G16" s="151">
        <f t="shared" si="2"/>
        <v>4</v>
      </c>
      <c r="H16" s="151">
        <f t="shared" si="2"/>
        <v>0</v>
      </c>
      <c r="I16" s="253">
        <f t="shared" si="2"/>
        <v>4</v>
      </c>
      <c r="J16" s="151">
        <f t="shared" si="2"/>
        <v>5</v>
      </c>
      <c r="K16" s="151">
        <f t="shared" si="2"/>
        <v>2</v>
      </c>
      <c r="L16" s="253">
        <f t="shared" si="2"/>
        <v>7</v>
      </c>
      <c r="M16" s="151">
        <f t="shared" si="2"/>
        <v>0</v>
      </c>
      <c r="N16" s="151">
        <f t="shared" si="2"/>
        <v>0</v>
      </c>
      <c r="O16" s="253">
        <f t="shared" si="2"/>
        <v>0</v>
      </c>
      <c r="P16" s="151">
        <f t="shared" si="2"/>
        <v>9</v>
      </c>
      <c r="Q16" s="151">
        <f t="shared" si="2"/>
        <v>2</v>
      </c>
      <c r="R16" s="253">
        <f t="shared" si="2"/>
        <v>11</v>
      </c>
      <c r="S16" s="151">
        <f t="shared" si="2"/>
        <v>28</v>
      </c>
      <c r="T16" s="151">
        <f t="shared" si="2"/>
        <v>4</v>
      </c>
      <c r="U16" s="253">
        <f t="shared" si="2"/>
        <v>32</v>
      </c>
    </row>
    <row r="17" spans="2:21" ht="36.75" customHeight="1" thickBot="1" x14ac:dyDescent="0.25">
      <c r="B17" s="3674" t="s">
        <v>25</v>
      </c>
      <c r="C17" s="3675"/>
      <c r="D17" s="1876"/>
      <c r="E17" s="1877"/>
      <c r="F17" s="1878"/>
      <c r="G17" s="1877"/>
      <c r="H17" s="1877"/>
      <c r="I17" s="1878"/>
      <c r="J17" s="1877"/>
      <c r="K17" s="1877"/>
      <c r="L17" s="1878"/>
      <c r="M17" s="1877"/>
      <c r="N17" s="1877"/>
      <c r="O17" s="1878"/>
      <c r="P17" s="1877"/>
      <c r="Q17" s="1877"/>
      <c r="R17" s="1878"/>
      <c r="S17" s="1877"/>
      <c r="T17" s="1877"/>
      <c r="U17" s="1878"/>
    </row>
    <row r="18" spans="2:21" ht="29.25" customHeight="1" thickBot="1" x14ac:dyDescent="0.35">
      <c r="B18" s="1879" t="s">
        <v>186</v>
      </c>
      <c r="C18" s="1880" t="s">
        <v>187</v>
      </c>
      <c r="D18" s="1881">
        <v>0</v>
      </c>
      <c r="E18" s="1882">
        <v>0</v>
      </c>
      <c r="F18" s="831">
        <v>0</v>
      </c>
      <c r="G18" s="1883">
        <v>1</v>
      </c>
      <c r="H18" s="1882">
        <v>0</v>
      </c>
      <c r="I18" s="831">
        <v>1</v>
      </c>
      <c r="J18" s="1883">
        <v>1</v>
      </c>
      <c r="K18" s="1882">
        <v>0</v>
      </c>
      <c r="L18" s="831">
        <v>1</v>
      </c>
      <c r="M18" s="1883">
        <v>0</v>
      </c>
      <c r="N18" s="1882">
        <v>0</v>
      </c>
      <c r="O18" s="831">
        <v>0</v>
      </c>
      <c r="P18" s="1883">
        <v>0</v>
      </c>
      <c r="Q18" s="1882">
        <v>0</v>
      </c>
      <c r="R18" s="831">
        <v>0</v>
      </c>
      <c r="S18" s="1883">
        <v>2</v>
      </c>
      <c r="T18" s="1882">
        <v>0</v>
      </c>
      <c r="U18" s="831">
        <v>2</v>
      </c>
    </row>
    <row r="19" spans="2:21" ht="32.25" customHeight="1" thickBot="1" x14ac:dyDescent="0.25">
      <c r="B19" s="3670" t="s">
        <v>13</v>
      </c>
      <c r="C19" s="3671"/>
      <c r="D19" s="1884">
        <f t="shared" ref="D19:U19" si="3">SUM(D18:D18)</f>
        <v>0</v>
      </c>
      <c r="E19" s="1885">
        <f t="shared" si="3"/>
        <v>0</v>
      </c>
      <c r="F19" s="240">
        <f t="shared" si="3"/>
        <v>0</v>
      </c>
      <c r="G19" s="1884">
        <f t="shared" si="3"/>
        <v>1</v>
      </c>
      <c r="H19" s="1885">
        <f t="shared" si="3"/>
        <v>0</v>
      </c>
      <c r="I19" s="240">
        <f t="shared" si="3"/>
        <v>1</v>
      </c>
      <c r="J19" s="1884">
        <f t="shared" si="3"/>
        <v>1</v>
      </c>
      <c r="K19" s="1885">
        <f t="shared" si="3"/>
        <v>0</v>
      </c>
      <c r="L19" s="240">
        <f t="shared" si="3"/>
        <v>1</v>
      </c>
      <c r="M19" s="1884">
        <f t="shared" si="3"/>
        <v>0</v>
      </c>
      <c r="N19" s="1885">
        <f t="shared" si="3"/>
        <v>0</v>
      </c>
      <c r="O19" s="240">
        <f t="shared" si="3"/>
        <v>0</v>
      </c>
      <c r="P19" s="1884">
        <f t="shared" si="3"/>
        <v>0</v>
      </c>
      <c r="Q19" s="1885">
        <f t="shared" si="3"/>
        <v>0</v>
      </c>
      <c r="R19" s="240">
        <f t="shared" si="3"/>
        <v>0</v>
      </c>
      <c r="S19" s="1884">
        <f t="shared" si="3"/>
        <v>2</v>
      </c>
      <c r="T19" s="1885">
        <f t="shared" si="3"/>
        <v>0</v>
      </c>
      <c r="U19" s="1886">
        <f t="shared" si="3"/>
        <v>2</v>
      </c>
    </row>
    <row r="20" spans="2:21" s="131" customFormat="1" ht="33.75" customHeight="1" x14ac:dyDescent="0.2">
      <c r="B20" s="3676" t="s">
        <v>10</v>
      </c>
      <c r="C20" s="3676"/>
      <c r="D20" s="402">
        <f t="shared" ref="D20:U20" si="4">D16</f>
        <v>10</v>
      </c>
      <c r="E20" s="403">
        <f t="shared" si="4"/>
        <v>0</v>
      </c>
      <c r="F20" s="1091">
        <f t="shared" si="4"/>
        <v>10</v>
      </c>
      <c r="G20" s="404">
        <f t="shared" si="4"/>
        <v>4</v>
      </c>
      <c r="H20" s="403">
        <f t="shared" si="4"/>
        <v>0</v>
      </c>
      <c r="I20" s="1091">
        <f t="shared" si="4"/>
        <v>4</v>
      </c>
      <c r="J20" s="404">
        <f t="shared" si="4"/>
        <v>5</v>
      </c>
      <c r="K20" s="403">
        <f t="shared" si="4"/>
        <v>2</v>
      </c>
      <c r="L20" s="1091">
        <f t="shared" si="4"/>
        <v>7</v>
      </c>
      <c r="M20" s="404">
        <f t="shared" si="4"/>
        <v>0</v>
      </c>
      <c r="N20" s="403">
        <f t="shared" si="4"/>
        <v>0</v>
      </c>
      <c r="O20" s="1091">
        <f t="shared" si="4"/>
        <v>0</v>
      </c>
      <c r="P20" s="404">
        <f t="shared" si="4"/>
        <v>9</v>
      </c>
      <c r="Q20" s="403">
        <f t="shared" si="4"/>
        <v>2</v>
      </c>
      <c r="R20" s="1091">
        <f t="shared" si="4"/>
        <v>11</v>
      </c>
      <c r="S20" s="404">
        <f t="shared" si="4"/>
        <v>28</v>
      </c>
      <c r="T20" s="403">
        <f t="shared" si="4"/>
        <v>4</v>
      </c>
      <c r="U20" s="1091">
        <f t="shared" si="4"/>
        <v>32</v>
      </c>
    </row>
    <row r="21" spans="2:21" s="131" customFormat="1" ht="37.5" customHeight="1" thickBot="1" x14ac:dyDescent="0.25">
      <c r="B21" s="3677" t="s">
        <v>17</v>
      </c>
      <c r="C21" s="3677"/>
      <c r="D21" s="1092">
        <f>D19</f>
        <v>0</v>
      </c>
      <c r="E21" s="1093">
        <f t="shared" ref="E21:U21" si="5">E19</f>
        <v>0</v>
      </c>
      <c r="F21" s="1094">
        <f t="shared" si="5"/>
        <v>0</v>
      </c>
      <c r="G21" s="1095">
        <f t="shared" si="5"/>
        <v>1</v>
      </c>
      <c r="H21" s="1093">
        <f t="shared" si="5"/>
        <v>0</v>
      </c>
      <c r="I21" s="1094">
        <f t="shared" si="5"/>
        <v>1</v>
      </c>
      <c r="J21" s="1095">
        <f t="shared" si="5"/>
        <v>1</v>
      </c>
      <c r="K21" s="1093">
        <f t="shared" si="5"/>
        <v>0</v>
      </c>
      <c r="L21" s="1094">
        <f t="shared" si="5"/>
        <v>1</v>
      </c>
      <c r="M21" s="1095">
        <f t="shared" si="5"/>
        <v>0</v>
      </c>
      <c r="N21" s="1093">
        <f t="shared" si="5"/>
        <v>0</v>
      </c>
      <c r="O21" s="1094">
        <f t="shared" si="5"/>
        <v>0</v>
      </c>
      <c r="P21" s="1095">
        <f t="shared" si="5"/>
        <v>0</v>
      </c>
      <c r="Q21" s="1093">
        <f t="shared" si="5"/>
        <v>0</v>
      </c>
      <c r="R21" s="1094">
        <f t="shared" si="5"/>
        <v>0</v>
      </c>
      <c r="S21" s="1095">
        <f t="shared" si="5"/>
        <v>2</v>
      </c>
      <c r="T21" s="1093">
        <f t="shared" si="5"/>
        <v>0</v>
      </c>
      <c r="U21" s="1094">
        <f t="shared" si="5"/>
        <v>2</v>
      </c>
    </row>
    <row r="22" spans="2:21" s="131" customFormat="1" ht="27.95" customHeight="1" thickBot="1" x14ac:dyDescent="0.25">
      <c r="B22" s="3654" t="s">
        <v>18</v>
      </c>
      <c r="C22" s="3654"/>
      <c r="D22" s="1888">
        <f>D20+D21</f>
        <v>10</v>
      </c>
      <c r="E22" s="1889">
        <f t="shared" ref="E22:U22" si="6">E20+E21</f>
        <v>0</v>
      </c>
      <c r="F22" s="1890">
        <f t="shared" si="6"/>
        <v>10</v>
      </c>
      <c r="G22" s="1891">
        <f t="shared" si="6"/>
        <v>5</v>
      </c>
      <c r="H22" s="1892">
        <f t="shared" si="6"/>
        <v>0</v>
      </c>
      <c r="I22" s="1893">
        <f t="shared" si="6"/>
        <v>5</v>
      </c>
      <c r="J22" s="1891">
        <f t="shared" si="6"/>
        <v>6</v>
      </c>
      <c r="K22" s="1892">
        <f t="shared" si="6"/>
        <v>2</v>
      </c>
      <c r="L22" s="1893">
        <f t="shared" si="6"/>
        <v>8</v>
      </c>
      <c r="M22" s="1891">
        <f t="shared" si="6"/>
        <v>0</v>
      </c>
      <c r="N22" s="1892">
        <f t="shared" si="6"/>
        <v>0</v>
      </c>
      <c r="O22" s="1893">
        <f t="shared" si="6"/>
        <v>0</v>
      </c>
      <c r="P22" s="1891">
        <f t="shared" si="6"/>
        <v>9</v>
      </c>
      <c r="Q22" s="1892">
        <f t="shared" si="6"/>
        <v>2</v>
      </c>
      <c r="R22" s="1893">
        <f t="shared" si="6"/>
        <v>11</v>
      </c>
      <c r="S22" s="1891">
        <f t="shared" si="6"/>
        <v>30</v>
      </c>
      <c r="T22" s="1892">
        <f t="shared" si="6"/>
        <v>4</v>
      </c>
      <c r="U22" s="1893">
        <f t="shared" si="6"/>
        <v>34</v>
      </c>
    </row>
    <row r="23" spans="2:21" ht="27" customHeight="1" x14ac:dyDescent="0.2"/>
    <row r="24" spans="2:21" ht="44.25" customHeight="1" x14ac:dyDescent="0.2">
      <c r="B24" s="3597"/>
      <c r="C24" s="3597"/>
      <c r="D24" s="3597"/>
      <c r="E24" s="3597"/>
      <c r="F24" s="3597"/>
      <c r="G24" s="3597"/>
      <c r="H24" s="3597"/>
      <c r="I24" s="3597"/>
      <c r="J24" s="3597"/>
      <c r="K24" s="3597"/>
      <c r="L24" s="3597"/>
      <c r="M24" s="3597"/>
      <c r="N24" s="3597"/>
      <c r="O24" s="3597"/>
      <c r="P24" s="3597"/>
      <c r="Q24" s="3597"/>
      <c r="R24" s="106"/>
      <c r="S24" s="105"/>
    </row>
    <row r="25" spans="2:21" ht="30" customHeight="1" x14ac:dyDescent="0.2"/>
    <row r="26" spans="2:21" ht="30.6" customHeight="1" x14ac:dyDescent="0.2">
      <c r="D26" s="533"/>
      <c r="E26" s="533"/>
      <c r="F26" s="533"/>
      <c r="G26" s="533"/>
      <c r="H26" s="533"/>
      <c r="I26" s="533"/>
      <c r="J26" s="533"/>
      <c r="K26" s="533"/>
      <c r="L26" s="533"/>
      <c r="M26" s="533"/>
      <c r="N26" s="533"/>
      <c r="O26" s="533"/>
      <c r="P26" s="533"/>
      <c r="Q26" s="533"/>
      <c r="R26" s="533"/>
      <c r="S26" s="533"/>
      <c r="T26" s="533"/>
      <c r="U26" s="533"/>
    </row>
  </sheetData>
  <mergeCells count="23">
    <mergeCell ref="B11:C11"/>
    <mergeCell ref="B16:C16"/>
    <mergeCell ref="B17:C17"/>
    <mergeCell ref="B20:C20"/>
    <mergeCell ref="B21:C21"/>
    <mergeCell ref="B19:C19"/>
    <mergeCell ref="B13:C13"/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8"/>
  <sheetViews>
    <sheetView topLeftCell="A40" zoomScale="60" zoomScaleNormal="60" workbookViewId="0">
      <selection activeCell="K73" sqref="K73"/>
    </sheetView>
  </sheetViews>
  <sheetFormatPr defaultRowHeight="22.5" customHeight="1" x14ac:dyDescent="0.2"/>
  <cols>
    <col min="1" max="1" width="9.140625" style="87"/>
    <col min="2" max="2" width="11.5703125" style="87" customWidth="1"/>
    <col min="3" max="3" width="68.5703125" style="87" customWidth="1"/>
    <col min="4" max="4" width="13.28515625" style="87" customWidth="1"/>
    <col min="5" max="5" width="14" style="87" customWidth="1"/>
    <col min="6" max="6" width="11.5703125" style="131" customWidth="1"/>
    <col min="7" max="7" width="14" style="87" customWidth="1"/>
    <col min="8" max="8" width="12.140625" style="87" customWidth="1"/>
    <col min="9" max="9" width="11.5703125" style="131" customWidth="1"/>
    <col min="10" max="10" width="13.7109375" style="87" customWidth="1"/>
    <col min="11" max="11" width="13.5703125" style="87" customWidth="1"/>
    <col min="12" max="12" width="11.28515625" style="131" customWidth="1"/>
    <col min="13" max="13" width="14" style="87" customWidth="1"/>
    <col min="14" max="14" width="13.42578125" style="87" customWidth="1"/>
    <col min="15" max="15" width="11.28515625" style="131" customWidth="1"/>
    <col min="16" max="16" width="13.85546875" style="87" customWidth="1"/>
    <col min="17" max="17" width="14.5703125" style="87" customWidth="1"/>
    <col min="18" max="18" width="11.28515625" style="131" customWidth="1"/>
    <col min="19" max="19" width="14.7109375" style="87" customWidth="1"/>
    <col min="20" max="20" width="14.42578125" style="87" customWidth="1"/>
    <col min="21" max="21" width="12.7109375" style="131" customWidth="1"/>
    <col min="22" max="22" width="10.140625" style="87" bestFit="1" customWidth="1"/>
    <col min="23" max="25" width="9.140625" style="87"/>
    <col min="26" max="26" width="14.42578125" style="87" bestFit="1" customWidth="1"/>
    <col min="27" max="257" width="9.140625" style="87"/>
    <col min="258" max="258" width="11.5703125" style="87" customWidth="1"/>
    <col min="259" max="259" width="68.5703125" style="87" customWidth="1"/>
    <col min="260" max="260" width="10.28515625" style="87" customWidth="1"/>
    <col min="261" max="261" width="14" style="87" customWidth="1"/>
    <col min="262" max="262" width="11.5703125" style="87" customWidth="1"/>
    <col min="263" max="263" width="10.42578125" style="87" customWidth="1"/>
    <col min="264" max="264" width="12.140625" style="87" customWidth="1"/>
    <col min="265" max="265" width="11.5703125" style="87" customWidth="1"/>
    <col min="266" max="266" width="9.85546875" style="87" customWidth="1"/>
    <col min="267" max="267" width="13.5703125" style="87" customWidth="1"/>
    <col min="268" max="268" width="11.28515625" style="87" customWidth="1"/>
    <col min="269" max="269" width="10" style="87" customWidth="1"/>
    <col min="270" max="270" width="13.42578125" style="87" customWidth="1"/>
    <col min="271" max="272" width="11.28515625" style="87" customWidth="1"/>
    <col min="273" max="273" width="14.5703125" style="87" customWidth="1"/>
    <col min="274" max="274" width="11.28515625" style="87" customWidth="1"/>
    <col min="275" max="275" width="9.5703125" style="87" customWidth="1"/>
    <col min="276" max="276" width="14.42578125" style="87" customWidth="1"/>
    <col min="277" max="277" width="11.28515625" style="87" customWidth="1"/>
    <col min="278" max="278" width="10.140625" style="87" bestFit="1" customWidth="1"/>
    <col min="279" max="281" width="9.140625" style="87"/>
    <col min="282" max="282" width="14.42578125" style="87" bestFit="1" customWidth="1"/>
    <col min="283" max="513" width="9.140625" style="87"/>
    <col min="514" max="514" width="11.5703125" style="87" customWidth="1"/>
    <col min="515" max="515" width="68.5703125" style="87" customWidth="1"/>
    <col min="516" max="516" width="10.28515625" style="87" customWidth="1"/>
    <col min="517" max="517" width="14" style="87" customWidth="1"/>
    <col min="518" max="518" width="11.5703125" style="87" customWidth="1"/>
    <col min="519" max="519" width="10.42578125" style="87" customWidth="1"/>
    <col min="520" max="520" width="12.140625" style="87" customWidth="1"/>
    <col min="521" max="521" width="11.5703125" style="87" customWidth="1"/>
    <col min="522" max="522" width="9.85546875" style="87" customWidth="1"/>
    <col min="523" max="523" width="13.5703125" style="87" customWidth="1"/>
    <col min="524" max="524" width="11.28515625" style="87" customWidth="1"/>
    <col min="525" max="525" width="10" style="87" customWidth="1"/>
    <col min="526" max="526" width="13.42578125" style="87" customWidth="1"/>
    <col min="527" max="528" width="11.28515625" style="87" customWidth="1"/>
    <col min="529" max="529" width="14.5703125" style="87" customWidth="1"/>
    <col min="530" max="530" width="11.28515625" style="87" customWidth="1"/>
    <col min="531" max="531" width="9.5703125" style="87" customWidth="1"/>
    <col min="532" max="532" width="14.42578125" style="87" customWidth="1"/>
    <col min="533" max="533" width="11.28515625" style="87" customWidth="1"/>
    <col min="534" max="534" width="10.140625" style="87" bestFit="1" customWidth="1"/>
    <col min="535" max="537" width="9.140625" style="87"/>
    <col min="538" max="538" width="14.42578125" style="87" bestFit="1" customWidth="1"/>
    <col min="539" max="769" width="9.140625" style="87"/>
    <col min="770" max="770" width="11.5703125" style="87" customWidth="1"/>
    <col min="771" max="771" width="68.5703125" style="87" customWidth="1"/>
    <col min="772" max="772" width="10.28515625" style="87" customWidth="1"/>
    <col min="773" max="773" width="14" style="87" customWidth="1"/>
    <col min="774" max="774" width="11.5703125" style="87" customWidth="1"/>
    <col min="775" max="775" width="10.42578125" style="87" customWidth="1"/>
    <col min="776" max="776" width="12.140625" style="87" customWidth="1"/>
    <col min="777" max="777" width="11.5703125" style="87" customWidth="1"/>
    <col min="778" max="778" width="9.85546875" style="87" customWidth="1"/>
    <col min="779" max="779" width="13.5703125" style="87" customWidth="1"/>
    <col min="780" max="780" width="11.28515625" style="87" customWidth="1"/>
    <col min="781" max="781" width="10" style="87" customWidth="1"/>
    <col min="782" max="782" width="13.42578125" style="87" customWidth="1"/>
    <col min="783" max="784" width="11.28515625" style="87" customWidth="1"/>
    <col min="785" max="785" width="14.5703125" style="87" customWidth="1"/>
    <col min="786" max="786" width="11.28515625" style="87" customWidth="1"/>
    <col min="787" max="787" width="9.5703125" style="87" customWidth="1"/>
    <col min="788" max="788" width="14.42578125" style="87" customWidth="1"/>
    <col min="789" max="789" width="11.28515625" style="87" customWidth="1"/>
    <col min="790" max="790" width="10.140625" style="87" bestFit="1" customWidth="1"/>
    <col min="791" max="793" width="9.140625" style="87"/>
    <col min="794" max="794" width="14.42578125" style="87" bestFit="1" customWidth="1"/>
    <col min="795" max="1025" width="9.140625" style="87"/>
    <col min="1026" max="1026" width="11.5703125" style="87" customWidth="1"/>
    <col min="1027" max="1027" width="68.5703125" style="87" customWidth="1"/>
    <col min="1028" max="1028" width="10.28515625" style="87" customWidth="1"/>
    <col min="1029" max="1029" width="14" style="87" customWidth="1"/>
    <col min="1030" max="1030" width="11.5703125" style="87" customWidth="1"/>
    <col min="1031" max="1031" width="10.42578125" style="87" customWidth="1"/>
    <col min="1032" max="1032" width="12.140625" style="87" customWidth="1"/>
    <col min="1033" max="1033" width="11.5703125" style="87" customWidth="1"/>
    <col min="1034" max="1034" width="9.85546875" style="87" customWidth="1"/>
    <col min="1035" max="1035" width="13.5703125" style="87" customWidth="1"/>
    <col min="1036" max="1036" width="11.28515625" style="87" customWidth="1"/>
    <col min="1037" max="1037" width="10" style="87" customWidth="1"/>
    <col min="1038" max="1038" width="13.42578125" style="87" customWidth="1"/>
    <col min="1039" max="1040" width="11.28515625" style="87" customWidth="1"/>
    <col min="1041" max="1041" width="14.5703125" style="87" customWidth="1"/>
    <col min="1042" max="1042" width="11.28515625" style="87" customWidth="1"/>
    <col min="1043" max="1043" width="9.5703125" style="87" customWidth="1"/>
    <col min="1044" max="1044" width="14.42578125" style="87" customWidth="1"/>
    <col min="1045" max="1045" width="11.28515625" style="87" customWidth="1"/>
    <col min="1046" max="1046" width="10.140625" style="87" bestFit="1" customWidth="1"/>
    <col min="1047" max="1049" width="9.140625" style="87"/>
    <col min="1050" max="1050" width="14.42578125" style="87" bestFit="1" customWidth="1"/>
    <col min="1051" max="1281" width="9.140625" style="87"/>
    <col min="1282" max="1282" width="11.5703125" style="87" customWidth="1"/>
    <col min="1283" max="1283" width="68.5703125" style="87" customWidth="1"/>
    <col min="1284" max="1284" width="10.28515625" style="87" customWidth="1"/>
    <col min="1285" max="1285" width="14" style="87" customWidth="1"/>
    <col min="1286" max="1286" width="11.5703125" style="87" customWidth="1"/>
    <col min="1287" max="1287" width="10.42578125" style="87" customWidth="1"/>
    <col min="1288" max="1288" width="12.140625" style="87" customWidth="1"/>
    <col min="1289" max="1289" width="11.5703125" style="87" customWidth="1"/>
    <col min="1290" max="1290" width="9.85546875" style="87" customWidth="1"/>
    <col min="1291" max="1291" width="13.5703125" style="87" customWidth="1"/>
    <col min="1292" max="1292" width="11.28515625" style="87" customWidth="1"/>
    <col min="1293" max="1293" width="10" style="87" customWidth="1"/>
    <col min="1294" max="1294" width="13.42578125" style="87" customWidth="1"/>
    <col min="1295" max="1296" width="11.28515625" style="87" customWidth="1"/>
    <col min="1297" max="1297" width="14.5703125" style="87" customWidth="1"/>
    <col min="1298" max="1298" width="11.28515625" style="87" customWidth="1"/>
    <col min="1299" max="1299" width="9.5703125" style="87" customWidth="1"/>
    <col min="1300" max="1300" width="14.42578125" style="87" customWidth="1"/>
    <col min="1301" max="1301" width="11.28515625" style="87" customWidth="1"/>
    <col min="1302" max="1302" width="10.140625" style="87" bestFit="1" customWidth="1"/>
    <col min="1303" max="1305" width="9.140625" style="87"/>
    <col min="1306" max="1306" width="14.42578125" style="87" bestFit="1" customWidth="1"/>
    <col min="1307" max="1537" width="9.140625" style="87"/>
    <col min="1538" max="1538" width="11.5703125" style="87" customWidth="1"/>
    <col min="1539" max="1539" width="68.5703125" style="87" customWidth="1"/>
    <col min="1540" max="1540" width="10.28515625" style="87" customWidth="1"/>
    <col min="1541" max="1541" width="14" style="87" customWidth="1"/>
    <col min="1542" max="1542" width="11.5703125" style="87" customWidth="1"/>
    <col min="1543" max="1543" width="10.42578125" style="87" customWidth="1"/>
    <col min="1544" max="1544" width="12.140625" style="87" customWidth="1"/>
    <col min="1545" max="1545" width="11.5703125" style="87" customWidth="1"/>
    <col min="1546" max="1546" width="9.85546875" style="87" customWidth="1"/>
    <col min="1547" max="1547" width="13.5703125" style="87" customWidth="1"/>
    <col min="1548" max="1548" width="11.28515625" style="87" customWidth="1"/>
    <col min="1549" max="1549" width="10" style="87" customWidth="1"/>
    <col min="1550" max="1550" width="13.42578125" style="87" customWidth="1"/>
    <col min="1551" max="1552" width="11.28515625" style="87" customWidth="1"/>
    <col min="1553" max="1553" width="14.5703125" style="87" customWidth="1"/>
    <col min="1554" max="1554" width="11.28515625" style="87" customWidth="1"/>
    <col min="1555" max="1555" width="9.5703125" style="87" customWidth="1"/>
    <col min="1556" max="1556" width="14.42578125" style="87" customWidth="1"/>
    <col min="1557" max="1557" width="11.28515625" style="87" customWidth="1"/>
    <col min="1558" max="1558" width="10.140625" style="87" bestFit="1" customWidth="1"/>
    <col min="1559" max="1561" width="9.140625" style="87"/>
    <col min="1562" max="1562" width="14.42578125" style="87" bestFit="1" customWidth="1"/>
    <col min="1563" max="1793" width="9.140625" style="87"/>
    <col min="1794" max="1794" width="11.5703125" style="87" customWidth="1"/>
    <col min="1795" max="1795" width="68.5703125" style="87" customWidth="1"/>
    <col min="1796" max="1796" width="10.28515625" style="87" customWidth="1"/>
    <col min="1797" max="1797" width="14" style="87" customWidth="1"/>
    <col min="1798" max="1798" width="11.5703125" style="87" customWidth="1"/>
    <col min="1799" max="1799" width="10.42578125" style="87" customWidth="1"/>
    <col min="1800" max="1800" width="12.140625" style="87" customWidth="1"/>
    <col min="1801" max="1801" width="11.5703125" style="87" customWidth="1"/>
    <col min="1802" max="1802" width="9.85546875" style="87" customWidth="1"/>
    <col min="1803" max="1803" width="13.5703125" style="87" customWidth="1"/>
    <col min="1804" max="1804" width="11.28515625" style="87" customWidth="1"/>
    <col min="1805" max="1805" width="10" style="87" customWidth="1"/>
    <col min="1806" max="1806" width="13.42578125" style="87" customWidth="1"/>
    <col min="1807" max="1808" width="11.28515625" style="87" customWidth="1"/>
    <col min="1809" max="1809" width="14.5703125" style="87" customWidth="1"/>
    <col min="1810" max="1810" width="11.28515625" style="87" customWidth="1"/>
    <col min="1811" max="1811" width="9.5703125" style="87" customWidth="1"/>
    <col min="1812" max="1812" width="14.42578125" style="87" customWidth="1"/>
    <col min="1813" max="1813" width="11.28515625" style="87" customWidth="1"/>
    <col min="1814" max="1814" width="10.140625" style="87" bestFit="1" customWidth="1"/>
    <col min="1815" max="1817" width="9.140625" style="87"/>
    <col min="1818" max="1818" width="14.42578125" style="87" bestFit="1" customWidth="1"/>
    <col min="1819" max="2049" width="9.140625" style="87"/>
    <col min="2050" max="2050" width="11.5703125" style="87" customWidth="1"/>
    <col min="2051" max="2051" width="68.5703125" style="87" customWidth="1"/>
    <col min="2052" max="2052" width="10.28515625" style="87" customWidth="1"/>
    <col min="2053" max="2053" width="14" style="87" customWidth="1"/>
    <col min="2054" max="2054" width="11.5703125" style="87" customWidth="1"/>
    <col min="2055" max="2055" width="10.42578125" style="87" customWidth="1"/>
    <col min="2056" max="2056" width="12.140625" style="87" customWidth="1"/>
    <col min="2057" max="2057" width="11.5703125" style="87" customWidth="1"/>
    <col min="2058" max="2058" width="9.85546875" style="87" customWidth="1"/>
    <col min="2059" max="2059" width="13.5703125" style="87" customWidth="1"/>
    <col min="2060" max="2060" width="11.28515625" style="87" customWidth="1"/>
    <col min="2061" max="2061" width="10" style="87" customWidth="1"/>
    <col min="2062" max="2062" width="13.42578125" style="87" customWidth="1"/>
    <col min="2063" max="2064" width="11.28515625" style="87" customWidth="1"/>
    <col min="2065" max="2065" width="14.5703125" style="87" customWidth="1"/>
    <col min="2066" max="2066" width="11.28515625" style="87" customWidth="1"/>
    <col min="2067" max="2067" width="9.5703125" style="87" customWidth="1"/>
    <col min="2068" max="2068" width="14.42578125" style="87" customWidth="1"/>
    <col min="2069" max="2069" width="11.28515625" style="87" customWidth="1"/>
    <col min="2070" max="2070" width="10.140625" style="87" bestFit="1" customWidth="1"/>
    <col min="2071" max="2073" width="9.140625" style="87"/>
    <col min="2074" max="2074" width="14.42578125" style="87" bestFit="1" customWidth="1"/>
    <col min="2075" max="2305" width="9.140625" style="87"/>
    <col min="2306" max="2306" width="11.5703125" style="87" customWidth="1"/>
    <col min="2307" max="2307" width="68.5703125" style="87" customWidth="1"/>
    <col min="2308" max="2308" width="10.28515625" style="87" customWidth="1"/>
    <col min="2309" max="2309" width="14" style="87" customWidth="1"/>
    <col min="2310" max="2310" width="11.5703125" style="87" customWidth="1"/>
    <col min="2311" max="2311" width="10.42578125" style="87" customWidth="1"/>
    <col min="2312" max="2312" width="12.140625" style="87" customWidth="1"/>
    <col min="2313" max="2313" width="11.5703125" style="87" customWidth="1"/>
    <col min="2314" max="2314" width="9.85546875" style="87" customWidth="1"/>
    <col min="2315" max="2315" width="13.5703125" style="87" customWidth="1"/>
    <col min="2316" max="2316" width="11.28515625" style="87" customWidth="1"/>
    <col min="2317" max="2317" width="10" style="87" customWidth="1"/>
    <col min="2318" max="2318" width="13.42578125" style="87" customWidth="1"/>
    <col min="2319" max="2320" width="11.28515625" style="87" customWidth="1"/>
    <col min="2321" max="2321" width="14.5703125" style="87" customWidth="1"/>
    <col min="2322" max="2322" width="11.28515625" style="87" customWidth="1"/>
    <col min="2323" max="2323" width="9.5703125" style="87" customWidth="1"/>
    <col min="2324" max="2324" width="14.42578125" style="87" customWidth="1"/>
    <col min="2325" max="2325" width="11.28515625" style="87" customWidth="1"/>
    <col min="2326" max="2326" width="10.140625" style="87" bestFit="1" customWidth="1"/>
    <col min="2327" max="2329" width="9.140625" style="87"/>
    <col min="2330" max="2330" width="14.42578125" style="87" bestFit="1" customWidth="1"/>
    <col min="2331" max="2561" width="9.140625" style="87"/>
    <col min="2562" max="2562" width="11.5703125" style="87" customWidth="1"/>
    <col min="2563" max="2563" width="68.5703125" style="87" customWidth="1"/>
    <col min="2564" max="2564" width="10.28515625" style="87" customWidth="1"/>
    <col min="2565" max="2565" width="14" style="87" customWidth="1"/>
    <col min="2566" max="2566" width="11.5703125" style="87" customWidth="1"/>
    <col min="2567" max="2567" width="10.42578125" style="87" customWidth="1"/>
    <col min="2568" max="2568" width="12.140625" style="87" customWidth="1"/>
    <col min="2569" max="2569" width="11.5703125" style="87" customWidth="1"/>
    <col min="2570" max="2570" width="9.85546875" style="87" customWidth="1"/>
    <col min="2571" max="2571" width="13.5703125" style="87" customWidth="1"/>
    <col min="2572" max="2572" width="11.28515625" style="87" customWidth="1"/>
    <col min="2573" max="2573" width="10" style="87" customWidth="1"/>
    <col min="2574" max="2574" width="13.42578125" style="87" customWidth="1"/>
    <col min="2575" max="2576" width="11.28515625" style="87" customWidth="1"/>
    <col min="2577" max="2577" width="14.5703125" style="87" customWidth="1"/>
    <col min="2578" max="2578" width="11.28515625" style="87" customWidth="1"/>
    <col min="2579" max="2579" width="9.5703125" style="87" customWidth="1"/>
    <col min="2580" max="2580" width="14.42578125" style="87" customWidth="1"/>
    <col min="2581" max="2581" width="11.28515625" style="87" customWidth="1"/>
    <col min="2582" max="2582" width="10.140625" style="87" bestFit="1" customWidth="1"/>
    <col min="2583" max="2585" width="9.140625" style="87"/>
    <col min="2586" max="2586" width="14.42578125" style="87" bestFit="1" customWidth="1"/>
    <col min="2587" max="2817" width="9.140625" style="87"/>
    <col min="2818" max="2818" width="11.5703125" style="87" customWidth="1"/>
    <col min="2819" max="2819" width="68.5703125" style="87" customWidth="1"/>
    <col min="2820" max="2820" width="10.28515625" style="87" customWidth="1"/>
    <col min="2821" max="2821" width="14" style="87" customWidth="1"/>
    <col min="2822" max="2822" width="11.5703125" style="87" customWidth="1"/>
    <col min="2823" max="2823" width="10.42578125" style="87" customWidth="1"/>
    <col min="2824" max="2824" width="12.140625" style="87" customWidth="1"/>
    <col min="2825" max="2825" width="11.5703125" style="87" customWidth="1"/>
    <col min="2826" max="2826" width="9.85546875" style="87" customWidth="1"/>
    <col min="2827" max="2827" width="13.5703125" style="87" customWidth="1"/>
    <col min="2828" max="2828" width="11.28515625" style="87" customWidth="1"/>
    <col min="2829" max="2829" width="10" style="87" customWidth="1"/>
    <col min="2830" max="2830" width="13.42578125" style="87" customWidth="1"/>
    <col min="2831" max="2832" width="11.28515625" style="87" customWidth="1"/>
    <col min="2833" max="2833" width="14.5703125" style="87" customWidth="1"/>
    <col min="2834" max="2834" width="11.28515625" style="87" customWidth="1"/>
    <col min="2835" max="2835" width="9.5703125" style="87" customWidth="1"/>
    <col min="2836" max="2836" width="14.42578125" style="87" customWidth="1"/>
    <col min="2837" max="2837" width="11.28515625" style="87" customWidth="1"/>
    <col min="2838" max="2838" width="10.140625" style="87" bestFit="1" customWidth="1"/>
    <col min="2839" max="2841" width="9.140625" style="87"/>
    <col min="2842" max="2842" width="14.42578125" style="87" bestFit="1" customWidth="1"/>
    <col min="2843" max="3073" width="9.140625" style="87"/>
    <col min="3074" max="3074" width="11.5703125" style="87" customWidth="1"/>
    <col min="3075" max="3075" width="68.5703125" style="87" customWidth="1"/>
    <col min="3076" max="3076" width="10.28515625" style="87" customWidth="1"/>
    <col min="3077" max="3077" width="14" style="87" customWidth="1"/>
    <col min="3078" max="3078" width="11.5703125" style="87" customWidth="1"/>
    <col min="3079" max="3079" width="10.42578125" style="87" customWidth="1"/>
    <col min="3080" max="3080" width="12.140625" style="87" customWidth="1"/>
    <col min="3081" max="3081" width="11.5703125" style="87" customWidth="1"/>
    <col min="3082" max="3082" width="9.85546875" style="87" customWidth="1"/>
    <col min="3083" max="3083" width="13.5703125" style="87" customWidth="1"/>
    <col min="3084" max="3084" width="11.28515625" style="87" customWidth="1"/>
    <col min="3085" max="3085" width="10" style="87" customWidth="1"/>
    <col min="3086" max="3086" width="13.42578125" style="87" customWidth="1"/>
    <col min="3087" max="3088" width="11.28515625" style="87" customWidth="1"/>
    <col min="3089" max="3089" width="14.5703125" style="87" customWidth="1"/>
    <col min="3090" max="3090" width="11.28515625" style="87" customWidth="1"/>
    <col min="3091" max="3091" width="9.5703125" style="87" customWidth="1"/>
    <col min="3092" max="3092" width="14.42578125" style="87" customWidth="1"/>
    <col min="3093" max="3093" width="11.28515625" style="87" customWidth="1"/>
    <col min="3094" max="3094" width="10.140625" style="87" bestFit="1" customWidth="1"/>
    <col min="3095" max="3097" width="9.140625" style="87"/>
    <col min="3098" max="3098" width="14.42578125" style="87" bestFit="1" customWidth="1"/>
    <col min="3099" max="3329" width="9.140625" style="87"/>
    <col min="3330" max="3330" width="11.5703125" style="87" customWidth="1"/>
    <col min="3331" max="3331" width="68.5703125" style="87" customWidth="1"/>
    <col min="3332" max="3332" width="10.28515625" style="87" customWidth="1"/>
    <col min="3333" max="3333" width="14" style="87" customWidth="1"/>
    <col min="3334" max="3334" width="11.5703125" style="87" customWidth="1"/>
    <col min="3335" max="3335" width="10.42578125" style="87" customWidth="1"/>
    <col min="3336" max="3336" width="12.140625" style="87" customWidth="1"/>
    <col min="3337" max="3337" width="11.5703125" style="87" customWidth="1"/>
    <col min="3338" max="3338" width="9.85546875" style="87" customWidth="1"/>
    <col min="3339" max="3339" width="13.5703125" style="87" customWidth="1"/>
    <col min="3340" max="3340" width="11.28515625" style="87" customWidth="1"/>
    <col min="3341" max="3341" width="10" style="87" customWidth="1"/>
    <col min="3342" max="3342" width="13.42578125" style="87" customWidth="1"/>
    <col min="3343" max="3344" width="11.28515625" style="87" customWidth="1"/>
    <col min="3345" max="3345" width="14.5703125" style="87" customWidth="1"/>
    <col min="3346" max="3346" width="11.28515625" style="87" customWidth="1"/>
    <col min="3347" max="3347" width="9.5703125" style="87" customWidth="1"/>
    <col min="3348" max="3348" width="14.42578125" style="87" customWidth="1"/>
    <col min="3349" max="3349" width="11.28515625" style="87" customWidth="1"/>
    <col min="3350" max="3350" width="10.140625" style="87" bestFit="1" customWidth="1"/>
    <col min="3351" max="3353" width="9.140625" style="87"/>
    <col min="3354" max="3354" width="14.42578125" style="87" bestFit="1" customWidth="1"/>
    <col min="3355" max="3585" width="9.140625" style="87"/>
    <col min="3586" max="3586" width="11.5703125" style="87" customWidth="1"/>
    <col min="3587" max="3587" width="68.5703125" style="87" customWidth="1"/>
    <col min="3588" max="3588" width="10.28515625" style="87" customWidth="1"/>
    <col min="3589" max="3589" width="14" style="87" customWidth="1"/>
    <col min="3590" max="3590" width="11.5703125" style="87" customWidth="1"/>
    <col min="3591" max="3591" width="10.42578125" style="87" customWidth="1"/>
    <col min="3592" max="3592" width="12.140625" style="87" customWidth="1"/>
    <col min="3593" max="3593" width="11.5703125" style="87" customWidth="1"/>
    <col min="3594" max="3594" width="9.85546875" style="87" customWidth="1"/>
    <col min="3595" max="3595" width="13.5703125" style="87" customWidth="1"/>
    <col min="3596" max="3596" width="11.28515625" style="87" customWidth="1"/>
    <col min="3597" max="3597" width="10" style="87" customWidth="1"/>
    <col min="3598" max="3598" width="13.42578125" style="87" customWidth="1"/>
    <col min="3599" max="3600" width="11.28515625" style="87" customWidth="1"/>
    <col min="3601" max="3601" width="14.5703125" style="87" customWidth="1"/>
    <col min="3602" max="3602" width="11.28515625" style="87" customWidth="1"/>
    <col min="3603" max="3603" width="9.5703125" style="87" customWidth="1"/>
    <col min="3604" max="3604" width="14.42578125" style="87" customWidth="1"/>
    <col min="3605" max="3605" width="11.28515625" style="87" customWidth="1"/>
    <col min="3606" max="3606" width="10.140625" style="87" bestFit="1" customWidth="1"/>
    <col min="3607" max="3609" width="9.140625" style="87"/>
    <col min="3610" max="3610" width="14.42578125" style="87" bestFit="1" customWidth="1"/>
    <col min="3611" max="3841" width="9.140625" style="87"/>
    <col min="3842" max="3842" width="11.5703125" style="87" customWidth="1"/>
    <col min="3843" max="3843" width="68.5703125" style="87" customWidth="1"/>
    <col min="3844" max="3844" width="10.28515625" style="87" customWidth="1"/>
    <col min="3845" max="3845" width="14" style="87" customWidth="1"/>
    <col min="3846" max="3846" width="11.5703125" style="87" customWidth="1"/>
    <col min="3847" max="3847" width="10.42578125" style="87" customWidth="1"/>
    <col min="3848" max="3848" width="12.140625" style="87" customWidth="1"/>
    <col min="3849" max="3849" width="11.5703125" style="87" customWidth="1"/>
    <col min="3850" max="3850" width="9.85546875" style="87" customWidth="1"/>
    <col min="3851" max="3851" width="13.5703125" style="87" customWidth="1"/>
    <col min="3852" max="3852" width="11.28515625" style="87" customWidth="1"/>
    <col min="3853" max="3853" width="10" style="87" customWidth="1"/>
    <col min="3854" max="3854" width="13.42578125" style="87" customWidth="1"/>
    <col min="3855" max="3856" width="11.28515625" style="87" customWidth="1"/>
    <col min="3857" max="3857" width="14.5703125" style="87" customWidth="1"/>
    <col min="3858" max="3858" width="11.28515625" style="87" customWidth="1"/>
    <col min="3859" max="3859" width="9.5703125" style="87" customWidth="1"/>
    <col min="3860" max="3860" width="14.42578125" style="87" customWidth="1"/>
    <col min="3861" max="3861" width="11.28515625" style="87" customWidth="1"/>
    <col min="3862" max="3862" width="10.140625" style="87" bestFit="1" customWidth="1"/>
    <col min="3863" max="3865" width="9.140625" style="87"/>
    <col min="3866" max="3866" width="14.42578125" style="87" bestFit="1" customWidth="1"/>
    <col min="3867" max="4097" width="9.140625" style="87"/>
    <col min="4098" max="4098" width="11.5703125" style="87" customWidth="1"/>
    <col min="4099" max="4099" width="68.5703125" style="87" customWidth="1"/>
    <col min="4100" max="4100" width="10.28515625" style="87" customWidth="1"/>
    <col min="4101" max="4101" width="14" style="87" customWidth="1"/>
    <col min="4102" max="4102" width="11.5703125" style="87" customWidth="1"/>
    <col min="4103" max="4103" width="10.42578125" style="87" customWidth="1"/>
    <col min="4104" max="4104" width="12.140625" style="87" customWidth="1"/>
    <col min="4105" max="4105" width="11.5703125" style="87" customWidth="1"/>
    <col min="4106" max="4106" width="9.85546875" style="87" customWidth="1"/>
    <col min="4107" max="4107" width="13.5703125" style="87" customWidth="1"/>
    <col min="4108" max="4108" width="11.28515625" style="87" customWidth="1"/>
    <col min="4109" max="4109" width="10" style="87" customWidth="1"/>
    <col min="4110" max="4110" width="13.42578125" style="87" customWidth="1"/>
    <col min="4111" max="4112" width="11.28515625" style="87" customWidth="1"/>
    <col min="4113" max="4113" width="14.5703125" style="87" customWidth="1"/>
    <col min="4114" max="4114" width="11.28515625" style="87" customWidth="1"/>
    <col min="4115" max="4115" width="9.5703125" style="87" customWidth="1"/>
    <col min="4116" max="4116" width="14.42578125" style="87" customWidth="1"/>
    <col min="4117" max="4117" width="11.28515625" style="87" customWidth="1"/>
    <col min="4118" max="4118" width="10.140625" style="87" bestFit="1" customWidth="1"/>
    <col min="4119" max="4121" width="9.140625" style="87"/>
    <col min="4122" max="4122" width="14.42578125" style="87" bestFit="1" customWidth="1"/>
    <col min="4123" max="4353" width="9.140625" style="87"/>
    <col min="4354" max="4354" width="11.5703125" style="87" customWidth="1"/>
    <col min="4355" max="4355" width="68.5703125" style="87" customWidth="1"/>
    <col min="4356" max="4356" width="10.28515625" style="87" customWidth="1"/>
    <col min="4357" max="4357" width="14" style="87" customWidth="1"/>
    <col min="4358" max="4358" width="11.5703125" style="87" customWidth="1"/>
    <col min="4359" max="4359" width="10.42578125" style="87" customWidth="1"/>
    <col min="4360" max="4360" width="12.140625" style="87" customWidth="1"/>
    <col min="4361" max="4361" width="11.5703125" style="87" customWidth="1"/>
    <col min="4362" max="4362" width="9.85546875" style="87" customWidth="1"/>
    <col min="4363" max="4363" width="13.5703125" style="87" customWidth="1"/>
    <col min="4364" max="4364" width="11.28515625" style="87" customWidth="1"/>
    <col min="4365" max="4365" width="10" style="87" customWidth="1"/>
    <col min="4366" max="4366" width="13.42578125" style="87" customWidth="1"/>
    <col min="4367" max="4368" width="11.28515625" style="87" customWidth="1"/>
    <col min="4369" max="4369" width="14.5703125" style="87" customWidth="1"/>
    <col min="4370" max="4370" width="11.28515625" style="87" customWidth="1"/>
    <col min="4371" max="4371" width="9.5703125" style="87" customWidth="1"/>
    <col min="4372" max="4372" width="14.42578125" style="87" customWidth="1"/>
    <col min="4373" max="4373" width="11.28515625" style="87" customWidth="1"/>
    <col min="4374" max="4374" width="10.140625" style="87" bestFit="1" customWidth="1"/>
    <col min="4375" max="4377" width="9.140625" style="87"/>
    <col min="4378" max="4378" width="14.42578125" style="87" bestFit="1" customWidth="1"/>
    <col min="4379" max="4609" width="9.140625" style="87"/>
    <col min="4610" max="4610" width="11.5703125" style="87" customWidth="1"/>
    <col min="4611" max="4611" width="68.5703125" style="87" customWidth="1"/>
    <col min="4612" max="4612" width="10.28515625" style="87" customWidth="1"/>
    <col min="4613" max="4613" width="14" style="87" customWidth="1"/>
    <col min="4614" max="4614" width="11.5703125" style="87" customWidth="1"/>
    <col min="4615" max="4615" width="10.42578125" style="87" customWidth="1"/>
    <col min="4616" max="4616" width="12.140625" style="87" customWidth="1"/>
    <col min="4617" max="4617" width="11.5703125" style="87" customWidth="1"/>
    <col min="4618" max="4618" width="9.85546875" style="87" customWidth="1"/>
    <col min="4619" max="4619" width="13.5703125" style="87" customWidth="1"/>
    <col min="4620" max="4620" width="11.28515625" style="87" customWidth="1"/>
    <col min="4621" max="4621" width="10" style="87" customWidth="1"/>
    <col min="4622" max="4622" width="13.42578125" style="87" customWidth="1"/>
    <col min="4623" max="4624" width="11.28515625" style="87" customWidth="1"/>
    <col min="4625" max="4625" width="14.5703125" style="87" customWidth="1"/>
    <col min="4626" max="4626" width="11.28515625" style="87" customWidth="1"/>
    <col min="4627" max="4627" width="9.5703125" style="87" customWidth="1"/>
    <col min="4628" max="4628" width="14.42578125" style="87" customWidth="1"/>
    <col min="4629" max="4629" width="11.28515625" style="87" customWidth="1"/>
    <col min="4630" max="4630" width="10.140625" style="87" bestFit="1" customWidth="1"/>
    <col min="4631" max="4633" width="9.140625" style="87"/>
    <col min="4634" max="4634" width="14.42578125" style="87" bestFit="1" customWidth="1"/>
    <col min="4635" max="4865" width="9.140625" style="87"/>
    <col min="4866" max="4866" width="11.5703125" style="87" customWidth="1"/>
    <col min="4867" max="4867" width="68.5703125" style="87" customWidth="1"/>
    <col min="4868" max="4868" width="10.28515625" style="87" customWidth="1"/>
    <col min="4869" max="4869" width="14" style="87" customWidth="1"/>
    <col min="4870" max="4870" width="11.5703125" style="87" customWidth="1"/>
    <col min="4871" max="4871" width="10.42578125" style="87" customWidth="1"/>
    <col min="4872" max="4872" width="12.140625" style="87" customWidth="1"/>
    <col min="4873" max="4873" width="11.5703125" style="87" customWidth="1"/>
    <col min="4874" max="4874" width="9.85546875" style="87" customWidth="1"/>
    <col min="4875" max="4875" width="13.5703125" style="87" customWidth="1"/>
    <col min="4876" max="4876" width="11.28515625" style="87" customWidth="1"/>
    <col min="4877" max="4877" width="10" style="87" customWidth="1"/>
    <col min="4878" max="4878" width="13.42578125" style="87" customWidth="1"/>
    <col min="4879" max="4880" width="11.28515625" style="87" customWidth="1"/>
    <col min="4881" max="4881" width="14.5703125" style="87" customWidth="1"/>
    <col min="4882" max="4882" width="11.28515625" style="87" customWidth="1"/>
    <col min="4883" max="4883" width="9.5703125" style="87" customWidth="1"/>
    <col min="4884" max="4884" width="14.42578125" style="87" customWidth="1"/>
    <col min="4885" max="4885" width="11.28515625" style="87" customWidth="1"/>
    <col min="4886" max="4886" width="10.140625" style="87" bestFit="1" customWidth="1"/>
    <col min="4887" max="4889" width="9.140625" style="87"/>
    <col min="4890" max="4890" width="14.42578125" style="87" bestFit="1" customWidth="1"/>
    <col min="4891" max="5121" width="9.140625" style="87"/>
    <col min="5122" max="5122" width="11.5703125" style="87" customWidth="1"/>
    <col min="5123" max="5123" width="68.5703125" style="87" customWidth="1"/>
    <col min="5124" max="5124" width="10.28515625" style="87" customWidth="1"/>
    <col min="5125" max="5125" width="14" style="87" customWidth="1"/>
    <col min="5126" max="5126" width="11.5703125" style="87" customWidth="1"/>
    <col min="5127" max="5127" width="10.42578125" style="87" customWidth="1"/>
    <col min="5128" max="5128" width="12.140625" style="87" customWidth="1"/>
    <col min="5129" max="5129" width="11.5703125" style="87" customWidth="1"/>
    <col min="5130" max="5130" width="9.85546875" style="87" customWidth="1"/>
    <col min="5131" max="5131" width="13.5703125" style="87" customWidth="1"/>
    <col min="5132" max="5132" width="11.28515625" style="87" customWidth="1"/>
    <col min="5133" max="5133" width="10" style="87" customWidth="1"/>
    <col min="5134" max="5134" width="13.42578125" style="87" customWidth="1"/>
    <col min="5135" max="5136" width="11.28515625" style="87" customWidth="1"/>
    <col min="5137" max="5137" width="14.5703125" style="87" customWidth="1"/>
    <col min="5138" max="5138" width="11.28515625" style="87" customWidth="1"/>
    <col min="5139" max="5139" width="9.5703125" style="87" customWidth="1"/>
    <col min="5140" max="5140" width="14.42578125" style="87" customWidth="1"/>
    <col min="5141" max="5141" width="11.28515625" style="87" customWidth="1"/>
    <col min="5142" max="5142" width="10.140625" style="87" bestFit="1" customWidth="1"/>
    <col min="5143" max="5145" width="9.140625" style="87"/>
    <col min="5146" max="5146" width="14.42578125" style="87" bestFit="1" customWidth="1"/>
    <col min="5147" max="5377" width="9.140625" style="87"/>
    <col min="5378" max="5378" width="11.5703125" style="87" customWidth="1"/>
    <col min="5379" max="5379" width="68.5703125" style="87" customWidth="1"/>
    <col min="5380" max="5380" width="10.28515625" style="87" customWidth="1"/>
    <col min="5381" max="5381" width="14" style="87" customWidth="1"/>
    <col min="5382" max="5382" width="11.5703125" style="87" customWidth="1"/>
    <col min="5383" max="5383" width="10.42578125" style="87" customWidth="1"/>
    <col min="5384" max="5384" width="12.140625" style="87" customWidth="1"/>
    <col min="5385" max="5385" width="11.5703125" style="87" customWidth="1"/>
    <col min="5386" max="5386" width="9.85546875" style="87" customWidth="1"/>
    <col min="5387" max="5387" width="13.5703125" style="87" customWidth="1"/>
    <col min="5388" max="5388" width="11.28515625" style="87" customWidth="1"/>
    <col min="5389" max="5389" width="10" style="87" customWidth="1"/>
    <col min="5390" max="5390" width="13.42578125" style="87" customWidth="1"/>
    <col min="5391" max="5392" width="11.28515625" style="87" customWidth="1"/>
    <col min="5393" max="5393" width="14.5703125" style="87" customWidth="1"/>
    <col min="5394" max="5394" width="11.28515625" style="87" customWidth="1"/>
    <col min="5395" max="5395" width="9.5703125" style="87" customWidth="1"/>
    <col min="5396" max="5396" width="14.42578125" style="87" customWidth="1"/>
    <col min="5397" max="5397" width="11.28515625" style="87" customWidth="1"/>
    <col min="5398" max="5398" width="10.140625" style="87" bestFit="1" customWidth="1"/>
    <col min="5399" max="5401" width="9.140625" style="87"/>
    <col min="5402" max="5402" width="14.42578125" style="87" bestFit="1" customWidth="1"/>
    <col min="5403" max="5633" width="9.140625" style="87"/>
    <col min="5634" max="5634" width="11.5703125" style="87" customWidth="1"/>
    <col min="5635" max="5635" width="68.5703125" style="87" customWidth="1"/>
    <col min="5636" max="5636" width="10.28515625" style="87" customWidth="1"/>
    <col min="5637" max="5637" width="14" style="87" customWidth="1"/>
    <col min="5638" max="5638" width="11.5703125" style="87" customWidth="1"/>
    <col min="5639" max="5639" width="10.42578125" style="87" customWidth="1"/>
    <col min="5640" max="5640" width="12.140625" style="87" customWidth="1"/>
    <col min="5641" max="5641" width="11.5703125" style="87" customWidth="1"/>
    <col min="5642" max="5642" width="9.85546875" style="87" customWidth="1"/>
    <col min="5643" max="5643" width="13.5703125" style="87" customWidth="1"/>
    <col min="5644" max="5644" width="11.28515625" style="87" customWidth="1"/>
    <col min="5645" max="5645" width="10" style="87" customWidth="1"/>
    <col min="5646" max="5646" width="13.42578125" style="87" customWidth="1"/>
    <col min="5647" max="5648" width="11.28515625" style="87" customWidth="1"/>
    <col min="5649" max="5649" width="14.5703125" style="87" customWidth="1"/>
    <col min="5650" max="5650" width="11.28515625" style="87" customWidth="1"/>
    <col min="5651" max="5651" width="9.5703125" style="87" customWidth="1"/>
    <col min="5652" max="5652" width="14.42578125" style="87" customWidth="1"/>
    <col min="5653" max="5653" width="11.28515625" style="87" customWidth="1"/>
    <col min="5654" max="5654" width="10.140625" style="87" bestFit="1" customWidth="1"/>
    <col min="5655" max="5657" width="9.140625" style="87"/>
    <col min="5658" max="5658" width="14.42578125" style="87" bestFit="1" customWidth="1"/>
    <col min="5659" max="5889" width="9.140625" style="87"/>
    <col min="5890" max="5890" width="11.5703125" style="87" customWidth="1"/>
    <col min="5891" max="5891" width="68.5703125" style="87" customWidth="1"/>
    <col min="5892" max="5892" width="10.28515625" style="87" customWidth="1"/>
    <col min="5893" max="5893" width="14" style="87" customWidth="1"/>
    <col min="5894" max="5894" width="11.5703125" style="87" customWidth="1"/>
    <col min="5895" max="5895" width="10.42578125" style="87" customWidth="1"/>
    <col min="5896" max="5896" width="12.140625" style="87" customWidth="1"/>
    <col min="5897" max="5897" width="11.5703125" style="87" customWidth="1"/>
    <col min="5898" max="5898" width="9.85546875" style="87" customWidth="1"/>
    <col min="5899" max="5899" width="13.5703125" style="87" customWidth="1"/>
    <col min="5900" max="5900" width="11.28515625" style="87" customWidth="1"/>
    <col min="5901" max="5901" width="10" style="87" customWidth="1"/>
    <col min="5902" max="5902" width="13.42578125" style="87" customWidth="1"/>
    <col min="5903" max="5904" width="11.28515625" style="87" customWidth="1"/>
    <col min="5905" max="5905" width="14.5703125" style="87" customWidth="1"/>
    <col min="5906" max="5906" width="11.28515625" style="87" customWidth="1"/>
    <col min="5907" max="5907" width="9.5703125" style="87" customWidth="1"/>
    <col min="5908" max="5908" width="14.42578125" style="87" customWidth="1"/>
    <col min="5909" max="5909" width="11.28515625" style="87" customWidth="1"/>
    <col min="5910" max="5910" width="10.140625" style="87" bestFit="1" customWidth="1"/>
    <col min="5911" max="5913" width="9.140625" style="87"/>
    <col min="5914" max="5914" width="14.42578125" style="87" bestFit="1" customWidth="1"/>
    <col min="5915" max="6145" width="9.140625" style="87"/>
    <col min="6146" max="6146" width="11.5703125" style="87" customWidth="1"/>
    <col min="6147" max="6147" width="68.5703125" style="87" customWidth="1"/>
    <col min="6148" max="6148" width="10.28515625" style="87" customWidth="1"/>
    <col min="6149" max="6149" width="14" style="87" customWidth="1"/>
    <col min="6150" max="6150" width="11.5703125" style="87" customWidth="1"/>
    <col min="6151" max="6151" width="10.42578125" style="87" customWidth="1"/>
    <col min="6152" max="6152" width="12.140625" style="87" customWidth="1"/>
    <col min="6153" max="6153" width="11.5703125" style="87" customWidth="1"/>
    <col min="6154" max="6154" width="9.85546875" style="87" customWidth="1"/>
    <col min="6155" max="6155" width="13.5703125" style="87" customWidth="1"/>
    <col min="6156" max="6156" width="11.28515625" style="87" customWidth="1"/>
    <col min="6157" max="6157" width="10" style="87" customWidth="1"/>
    <col min="6158" max="6158" width="13.42578125" style="87" customWidth="1"/>
    <col min="6159" max="6160" width="11.28515625" style="87" customWidth="1"/>
    <col min="6161" max="6161" width="14.5703125" style="87" customWidth="1"/>
    <col min="6162" max="6162" width="11.28515625" style="87" customWidth="1"/>
    <col min="6163" max="6163" width="9.5703125" style="87" customWidth="1"/>
    <col min="6164" max="6164" width="14.42578125" style="87" customWidth="1"/>
    <col min="6165" max="6165" width="11.28515625" style="87" customWidth="1"/>
    <col min="6166" max="6166" width="10.140625" style="87" bestFit="1" customWidth="1"/>
    <col min="6167" max="6169" width="9.140625" style="87"/>
    <col min="6170" max="6170" width="14.42578125" style="87" bestFit="1" customWidth="1"/>
    <col min="6171" max="6401" width="9.140625" style="87"/>
    <col min="6402" max="6402" width="11.5703125" style="87" customWidth="1"/>
    <col min="6403" max="6403" width="68.5703125" style="87" customWidth="1"/>
    <col min="6404" max="6404" width="10.28515625" style="87" customWidth="1"/>
    <col min="6405" max="6405" width="14" style="87" customWidth="1"/>
    <col min="6406" max="6406" width="11.5703125" style="87" customWidth="1"/>
    <col min="6407" max="6407" width="10.42578125" style="87" customWidth="1"/>
    <col min="6408" max="6408" width="12.140625" style="87" customWidth="1"/>
    <col min="6409" max="6409" width="11.5703125" style="87" customWidth="1"/>
    <col min="6410" max="6410" width="9.85546875" style="87" customWidth="1"/>
    <col min="6411" max="6411" width="13.5703125" style="87" customWidth="1"/>
    <col min="6412" max="6412" width="11.28515625" style="87" customWidth="1"/>
    <col min="6413" max="6413" width="10" style="87" customWidth="1"/>
    <col min="6414" max="6414" width="13.42578125" style="87" customWidth="1"/>
    <col min="6415" max="6416" width="11.28515625" style="87" customWidth="1"/>
    <col min="6417" max="6417" width="14.5703125" style="87" customWidth="1"/>
    <col min="6418" max="6418" width="11.28515625" style="87" customWidth="1"/>
    <col min="6419" max="6419" width="9.5703125" style="87" customWidth="1"/>
    <col min="6420" max="6420" width="14.42578125" style="87" customWidth="1"/>
    <col min="6421" max="6421" width="11.28515625" style="87" customWidth="1"/>
    <col min="6422" max="6422" width="10.140625" style="87" bestFit="1" customWidth="1"/>
    <col min="6423" max="6425" width="9.140625" style="87"/>
    <col min="6426" max="6426" width="14.42578125" style="87" bestFit="1" customWidth="1"/>
    <col min="6427" max="6657" width="9.140625" style="87"/>
    <col min="6658" max="6658" width="11.5703125" style="87" customWidth="1"/>
    <col min="6659" max="6659" width="68.5703125" style="87" customWidth="1"/>
    <col min="6660" max="6660" width="10.28515625" style="87" customWidth="1"/>
    <col min="6661" max="6661" width="14" style="87" customWidth="1"/>
    <col min="6662" max="6662" width="11.5703125" style="87" customWidth="1"/>
    <col min="6663" max="6663" width="10.42578125" style="87" customWidth="1"/>
    <col min="6664" max="6664" width="12.140625" style="87" customWidth="1"/>
    <col min="6665" max="6665" width="11.5703125" style="87" customWidth="1"/>
    <col min="6666" max="6666" width="9.85546875" style="87" customWidth="1"/>
    <col min="6667" max="6667" width="13.5703125" style="87" customWidth="1"/>
    <col min="6668" max="6668" width="11.28515625" style="87" customWidth="1"/>
    <col min="6669" max="6669" width="10" style="87" customWidth="1"/>
    <col min="6670" max="6670" width="13.42578125" style="87" customWidth="1"/>
    <col min="6671" max="6672" width="11.28515625" style="87" customWidth="1"/>
    <col min="6673" max="6673" width="14.5703125" style="87" customWidth="1"/>
    <col min="6674" max="6674" width="11.28515625" style="87" customWidth="1"/>
    <col min="6675" max="6675" width="9.5703125" style="87" customWidth="1"/>
    <col min="6676" max="6676" width="14.42578125" style="87" customWidth="1"/>
    <col min="6677" max="6677" width="11.28515625" style="87" customWidth="1"/>
    <col min="6678" max="6678" width="10.140625" style="87" bestFit="1" customWidth="1"/>
    <col min="6679" max="6681" width="9.140625" style="87"/>
    <col min="6682" max="6682" width="14.42578125" style="87" bestFit="1" customWidth="1"/>
    <col min="6683" max="6913" width="9.140625" style="87"/>
    <col min="6914" max="6914" width="11.5703125" style="87" customWidth="1"/>
    <col min="6915" max="6915" width="68.5703125" style="87" customWidth="1"/>
    <col min="6916" max="6916" width="10.28515625" style="87" customWidth="1"/>
    <col min="6917" max="6917" width="14" style="87" customWidth="1"/>
    <col min="6918" max="6918" width="11.5703125" style="87" customWidth="1"/>
    <col min="6919" max="6919" width="10.42578125" style="87" customWidth="1"/>
    <col min="6920" max="6920" width="12.140625" style="87" customWidth="1"/>
    <col min="6921" max="6921" width="11.5703125" style="87" customWidth="1"/>
    <col min="6922" max="6922" width="9.85546875" style="87" customWidth="1"/>
    <col min="6923" max="6923" width="13.5703125" style="87" customWidth="1"/>
    <col min="6924" max="6924" width="11.28515625" style="87" customWidth="1"/>
    <col min="6925" max="6925" width="10" style="87" customWidth="1"/>
    <col min="6926" max="6926" width="13.42578125" style="87" customWidth="1"/>
    <col min="6927" max="6928" width="11.28515625" style="87" customWidth="1"/>
    <col min="6929" max="6929" width="14.5703125" style="87" customWidth="1"/>
    <col min="6930" max="6930" width="11.28515625" style="87" customWidth="1"/>
    <col min="6931" max="6931" width="9.5703125" style="87" customWidth="1"/>
    <col min="6932" max="6932" width="14.42578125" style="87" customWidth="1"/>
    <col min="6933" max="6933" width="11.28515625" style="87" customWidth="1"/>
    <col min="6934" max="6934" width="10.140625" style="87" bestFit="1" customWidth="1"/>
    <col min="6935" max="6937" width="9.140625" style="87"/>
    <col min="6938" max="6938" width="14.42578125" style="87" bestFit="1" customWidth="1"/>
    <col min="6939" max="7169" width="9.140625" style="87"/>
    <col min="7170" max="7170" width="11.5703125" style="87" customWidth="1"/>
    <col min="7171" max="7171" width="68.5703125" style="87" customWidth="1"/>
    <col min="7172" max="7172" width="10.28515625" style="87" customWidth="1"/>
    <col min="7173" max="7173" width="14" style="87" customWidth="1"/>
    <col min="7174" max="7174" width="11.5703125" style="87" customWidth="1"/>
    <col min="7175" max="7175" width="10.42578125" style="87" customWidth="1"/>
    <col min="7176" max="7176" width="12.140625" style="87" customWidth="1"/>
    <col min="7177" max="7177" width="11.5703125" style="87" customWidth="1"/>
    <col min="7178" max="7178" width="9.85546875" style="87" customWidth="1"/>
    <col min="7179" max="7179" width="13.5703125" style="87" customWidth="1"/>
    <col min="7180" max="7180" width="11.28515625" style="87" customWidth="1"/>
    <col min="7181" max="7181" width="10" style="87" customWidth="1"/>
    <col min="7182" max="7182" width="13.42578125" style="87" customWidth="1"/>
    <col min="7183" max="7184" width="11.28515625" style="87" customWidth="1"/>
    <col min="7185" max="7185" width="14.5703125" style="87" customWidth="1"/>
    <col min="7186" max="7186" width="11.28515625" style="87" customWidth="1"/>
    <col min="7187" max="7187" width="9.5703125" style="87" customWidth="1"/>
    <col min="7188" max="7188" width="14.42578125" style="87" customWidth="1"/>
    <col min="7189" max="7189" width="11.28515625" style="87" customWidth="1"/>
    <col min="7190" max="7190" width="10.140625" style="87" bestFit="1" customWidth="1"/>
    <col min="7191" max="7193" width="9.140625" style="87"/>
    <col min="7194" max="7194" width="14.42578125" style="87" bestFit="1" customWidth="1"/>
    <col min="7195" max="7425" width="9.140625" style="87"/>
    <col min="7426" max="7426" width="11.5703125" style="87" customWidth="1"/>
    <col min="7427" max="7427" width="68.5703125" style="87" customWidth="1"/>
    <col min="7428" max="7428" width="10.28515625" style="87" customWidth="1"/>
    <col min="7429" max="7429" width="14" style="87" customWidth="1"/>
    <col min="7430" max="7430" width="11.5703125" style="87" customWidth="1"/>
    <col min="7431" max="7431" width="10.42578125" style="87" customWidth="1"/>
    <col min="7432" max="7432" width="12.140625" style="87" customWidth="1"/>
    <col min="7433" max="7433" width="11.5703125" style="87" customWidth="1"/>
    <col min="7434" max="7434" width="9.85546875" style="87" customWidth="1"/>
    <col min="7435" max="7435" width="13.5703125" style="87" customWidth="1"/>
    <col min="7436" max="7436" width="11.28515625" style="87" customWidth="1"/>
    <col min="7437" max="7437" width="10" style="87" customWidth="1"/>
    <col min="7438" max="7438" width="13.42578125" style="87" customWidth="1"/>
    <col min="7439" max="7440" width="11.28515625" style="87" customWidth="1"/>
    <col min="7441" max="7441" width="14.5703125" style="87" customWidth="1"/>
    <col min="7442" max="7442" width="11.28515625" style="87" customWidth="1"/>
    <col min="7443" max="7443" width="9.5703125" style="87" customWidth="1"/>
    <col min="7444" max="7444" width="14.42578125" style="87" customWidth="1"/>
    <col min="7445" max="7445" width="11.28515625" style="87" customWidth="1"/>
    <col min="7446" max="7446" width="10.140625" style="87" bestFit="1" customWidth="1"/>
    <col min="7447" max="7449" width="9.140625" style="87"/>
    <col min="7450" max="7450" width="14.42578125" style="87" bestFit="1" customWidth="1"/>
    <col min="7451" max="7681" width="9.140625" style="87"/>
    <col min="7682" max="7682" width="11.5703125" style="87" customWidth="1"/>
    <col min="7683" max="7683" width="68.5703125" style="87" customWidth="1"/>
    <col min="7684" max="7684" width="10.28515625" style="87" customWidth="1"/>
    <col min="7685" max="7685" width="14" style="87" customWidth="1"/>
    <col min="7686" max="7686" width="11.5703125" style="87" customWidth="1"/>
    <col min="7687" max="7687" width="10.42578125" style="87" customWidth="1"/>
    <col min="7688" max="7688" width="12.140625" style="87" customWidth="1"/>
    <col min="7689" max="7689" width="11.5703125" style="87" customWidth="1"/>
    <col min="7690" max="7690" width="9.85546875" style="87" customWidth="1"/>
    <col min="7691" max="7691" width="13.5703125" style="87" customWidth="1"/>
    <col min="7692" max="7692" width="11.28515625" style="87" customWidth="1"/>
    <col min="7693" max="7693" width="10" style="87" customWidth="1"/>
    <col min="7694" max="7694" width="13.42578125" style="87" customWidth="1"/>
    <col min="7695" max="7696" width="11.28515625" style="87" customWidth="1"/>
    <col min="7697" max="7697" width="14.5703125" style="87" customWidth="1"/>
    <col min="7698" max="7698" width="11.28515625" style="87" customWidth="1"/>
    <col min="7699" max="7699" width="9.5703125" style="87" customWidth="1"/>
    <col min="7700" max="7700" width="14.42578125" style="87" customWidth="1"/>
    <col min="7701" max="7701" width="11.28515625" style="87" customWidth="1"/>
    <col min="7702" max="7702" width="10.140625" style="87" bestFit="1" customWidth="1"/>
    <col min="7703" max="7705" width="9.140625" style="87"/>
    <col min="7706" max="7706" width="14.42578125" style="87" bestFit="1" customWidth="1"/>
    <col min="7707" max="7937" width="9.140625" style="87"/>
    <col min="7938" max="7938" width="11.5703125" style="87" customWidth="1"/>
    <col min="7939" max="7939" width="68.5703125" style="87" customWidth="1"/>
    <col min="7940" max="7940" width="10.28515625" style="87" customWidth="1"/>
    <col min="7941" max="7941" width="14" style="87" customWidth="1"/>
    <col min="7942" max="7942" width="11.5703125" style="87" customWidth="1"/>
    <col min="7943" max="7943" width="10.42578125" style="87" customWidth="1"/>
    <col min="7944" max="7944" width="12.140625" style="87" customWidth="1"/>
    <col min="7945" max="7945" width="11.5703125" style="87" customWidth="1"/>
    <col min="7946" max="7946" width="9.85546875" style="87" customWidth="1"/>
    <col min="7947" max="7947" width="13.5703125" style="87" customWidth="1"/>
    <col min="7948" max="7948" width="11.28515625" style="87" customWidth="1"/>
    <col min="7949" max="7949" width="10" style="87" customWidth="1"/>
    <col min="7950" max="7950" width="13.42578125" style="87" customWidth="1"/>
    <col min="7951" max="7952" width="11.28515625" style="87" customWidth="1"/>
    <col min="7953" max="7953" width="14.5703125" style="87" customWidth="1"/>
    <col min="7954" max="7954" width="11.28515625" style="87" customWidth="1"/>
    <col min="7955" max="7955" width="9.5703125" style="87" customWidth="1"/>
    <col min="7956" max="7956" width="14.42578125" style="87" customWidth="1"/>
    <col min="7957" max="7957" width="11.28515625" style="87" customWidth="1"/>
    <col min="7958" max="7958" width="10.140625" style="87" bestFit="1" customWidth="1"/>
    <col min="7959" max="7961" width="9.140625" style="87"/>
    <col min="7962" max="7962" width="14.42578125" style="87" bestFit="1" customWidth="1"/>
    <col min="7963" max="8193" width="9.140625" style="87"/>
    <col min="8194" max="8194" width="11.5703125" style="87" customWidth="1"/>
    <col min="8195" max="8195" width="68.5703125" style="87" customWidth="1"/>
    <col min="8196" max="8196" width="10.28515625" style="87" customWidth="1"/>
    <col min="8197" max="8197" width="14" style="87" customWidth="1"/>
    <col min="8198" max="8198" width="11.5703125" style="87" customWidth="1"/>
    <col min="8199" max="8199" width="10.42578125" style="87" customWidth="1"/>
    <col min="8200" max="8200" width="12.140625" style="87" customWidth="1"/>
    <col min="8201" max="8201" width="11.5703125" style="87" customWidth="1"/>
    <col min="8202" max="8202" width="9.85546875" style="87" customWidth="1"/>
    <col min="8203" max="8203" width="13.5703125" style="87" customWidth="1"/>
    <col min="8204" max="8204" width="11.28515625" style="87" customWidth="1"/>
    <col min="8205" max="8205" width="10" style="87" customWidth="1"/>
    <col min="8206" max="8206" width="13.42578125" style="87" customWidth="1"/>
    <col min="8207" max="8208" width="11.28515625" style="87" customWidth="1"/>
    <col min="8209" max="8209" width="14.5703125" style="87" customWidth="1"/>
    <col min="8210" max="8210" width="11.28515625" style="87" customWidth="1"/>
    <col min="8211" max="8211" width="9.5703125" style="87" customWidth="1"/>
    <col min="8212" max="8212" width="14.42578125" style="87" customWidth="1"/>
    <col min="8213" max="8213" width="11.28515625" style="87" customWidth="1"/>
    <col min="8214" max="8214" width="10.140625" style="87" bestFit="1" customWidth="1"/>
    <col min="8215" max="8217" width="9.140625" style="87"/>
    <col min="8218" max="8218" width="14.42578125" style="87" bestFit="1" customWidth="1"/>
    <col min="8219" max="8449" width="9.140625" style="87"/>
    <col min="8450" max="8450" width="11.5703125" style="87" customWidth="1"/>
    <col min="8451" max="8451" width="68.5703125" style="87" customWidth="1"/>
    <col min="8452" max="8452" width="10.28515625" style="87" customWidth="1"/>
    <col min="8453" max="8453" width="14" style="87" customWidth="1"/>
    <col min="8454" max="8454" width="11.5703125" style="87" customWidth="1"/>
    <col min="8455" max="8455" width="10.42578125" style="87" customWidth="1"/>
    <col min="8456" max="8456" width="12.140625" style="87" customWidth="1"/>
    <col min="8457" max="8457" width="11.5703125" style="87" customWidth="1"/>
    <col min="8458" max="8458" width="9.85546875" style="87" customWidth="1"/>
    <col min="8459" max="8459" width="13.5703125" style="87" customWidth="1"/>
    <col min="8460" max="8460" width="11.28515625" style="87" customWidth="1"/>
    <col min="8461" max="8461" width="10" style="87" customWidth="1"/>
    <col min="8462" max="8462" width="13.42578125" style="87" customWidth="1"/>
    <col min="8463" max="8464" width="11.28515625" style="87" customWidth="1"/>
    <col min="8465" max="8465" width="14.5703125" style="87" customWidth="1"/>
    <col min="8466" max="8466" width="11.28515625" style="87" customWidth="1"/>
    <col min="8467" max="8467" width="9.5703125" style="87" customWidth="1"/>
    <col min="8468" max="8468" width="14.42578125" style="87" customWidth="1"/>
    <col min="8469" max="8469" width="11.28515625" style="87" customWidth="1"/>
    <col min="8470" max="8470" width="10.140625" style="87" bestFit="1" customWidth="1"/>
    <col min="8471" max="8473" width="9.140625" style="87"/>
    <col min="8474" max="8474" width="14.42578125" style="87" bestFit="1" customWidth="1"/>
    <col min="8475" max="8705" width="9.140625" style="87"/>
    <col min="8706" max="8706" width="11.5703125" style="87" customWidth="1"/>
    <col min="8707" max="8707" width="68.5703125" style="87" customWidth="1"/>
    <col min="8708" max="8708" width="10.28515625" style="87" customWidth="1"/>
    <col min="8709" max="8709" width="14" style="87" customWidth="1"/>
    <col min="8710" max="8710" width="11.5703125" style="87" customWidth="1"/>
    <col min="8711" max="8711" width="10.42578125" style="87" customWidth="1"/>
    <col min="8712" max="8712" width="12.140625" style="87" customWidth="1"/>
    <col min="8713" max="8713" width="11.5703125" style="87" customWidth="1"/>
    <col min="8714" max="8714" width="9.85546875" style="87" customWidth="1"/>
    <col min="8715" max="8715" width="13.5703125" style="87" customWidth="1"/>
    <col min="8716" max="8716" width="11.28515625" style="87" customWidth="1"/>
    <col min="8717" max="8717" width="10" style="87" customWidth="1"/>
    <col min="8718" max="8718" width="13.42578125" style="87" customWidth="1"/>
    <col min="8719" max="8720" width="11.28515625" style="87" customWidth="1"/>
    <col min="8721" max="8721" width="14.5703125" style="87" customWidth="1"/>
    <col min="8722" max="8722" width="11.28515625" style="87" customWidth="1"/>
    <col min="8723" max="8723" width="9.5703125" style="87" customWidth="1"/>
    <col min="8724" max="8724" width="14.42578125" style="87" customWidth="1"/>
    <col min="8725" max="8725" width="11.28515625" style="87" customWidth="1"/>
    <col min="8726" max="8726" width="10.140625" style="87" bestFit="1" customWidth="1"/>
    <col min="8727" max="8729" width="9.140625" style="87"/>
    <col min="8730" max="8730" width="14.42578125" style="87" bestFit="1" customWidth="1"/>
    <col min="8731" max="8961" width="9.140625" style="87"/>
    <col min="8962" max="8962" width="11.5703125" style="87" customWidth="1"/>
    <col min="8963" max="8963" width="68.5703125" style="87" customWidth="1"/>
    <col min="8964" max="8964" width="10.28515625" style="87" customWidth="1"/>
    <col min="8965" max="8965" width="14" style="87" customWidth="1"/>
    <col min="8966" max="8966" width="11.5703125" style="87" customWidth="1"/>
    <col min="8967" max="8967" width="10.42578125" style="87" customWidth="1"/>
    <col min="8968" max="8968" width="12.140625" style="87" customWidth="1"/>
    <col min="8969" max="8969" width="11.5703125" style="87" customWidth="1"/>
    <col min="8970" max="8970" width="9.85546875" style="87" customWidth="1"/>
    <col min="8971" max="8971" width="13.5703125" style="87" customWidth="1"/>
    <col min="8972" max="8972" width="11.28515625" style="87" customWidth="1"/>
    <col min="8973" max="8973" width="10" style="87" customWidth="1"/>
    <col min="8974" max="8974" width="13.42578125" style="87" customWidth="1"/>
    <col min="8975" max="8976" width="11.28515625" style="87" customWidth="1"/>
    <col min="8977" max="8977" width="14.5703125" style="87" customWidth="1"/>
    <col min="8978" max="8978" width="11.28515625" style="87" customWidth="1"/>
    <col min="8979" max="8979" width="9.5703125" style="87" customWidth="1"/>
    <col min="8980" max="8980" width="14.42578125" style="87" customWidth="1"/>
    <col min="8981" max="8981" width="11.28515625" style="87" customWidth="1"/>
    <col min="8982" max="8982" width="10.140625" style="87" bestFit="1" customWidth="1"/>
    <col min="8983" max="8985" width="9.140625" style="87"/>
    <col min="8986" max="8986" width="14.42578125" style="87" bestFit="1" customWidth="1"/>
    <col min="8987" max="9217" width="9.140625" style="87"/>
    <col min="9218" max="9218" width="11.5703125" style="87" customWidth="1"/>
    <col min="9219" max="9219" width="68.5703125" style="87" customWidth="1"/>
    <col min="9220" max="9220" width="10.28515625" style="87" customWidth="1"/>
    <col min="9221" max="9221" width="14" style="87" customWidth="1"/>
    <col min="9222" max="9222" width="11.5703125" style="87" customWidth="1"/>
    <col min="9223" max="9223" width="10.42578125" style="87" customWidth="1"/>
    <col min="9224" max="9224" width="12.140625" style="87" customWidth="1"/>
    <col min="9225" max="9225" width="11.5703125" style="87" customWidth="1"/>
    <col min="9226" max="9226" width="9.85546875" style="87" customWidth="1"/>
    <col min="9227" max="9227" width="13.5703125" style="87" customWidth="1"/>
    <col min="9228" max="9228" width="11.28515625" style="87" customWidth="1"/>
    <col min="9229" max="9229" width="10" style="87" customWidth="1"/>
    <col min="9230" max="9230" width="13.42578125" style="87" customWidth="1"/>
    <col min="9231" max="9232" width="11.28515625" style="87" customWidth="1"/>
    <col min="9233" max="9233" width="14.5703125" style="87" customWidth="1"/>
    <col min="9234" max="9234" width="11.28515625" style="87" customWidth="1"/>
    <col min="9235" max="9235" width="9.5703125" style="87" customWidth="1"/>
    <col min="9236" max="9236" width="14.42578125" style="87" customWidth="1"/>
    <col min="9237" max="9237" width="11.28515625" style="87" customWidth="1"/>
    <col min="9238" max="9238" width="10.140625" style="87" bestFit="1" customWidth="1"/>
    <col min="9239" max="9241" width="9.140625" style="87"/>
    <col min="9242" max="9242" width="14.42578125" style="87" bestFit="1" customWidth="1"/>
    <col min="9243" max="9473" width="9.140625" style="87"/>
    <col min="9474" max="9474" width="11.5703125" style="87" customWidth="1"/>
    <col min="9475" max="9475" width="68.5703125" style="87" customWidth="1"/>
    <col min="9476" max="9476" width="10.28515625" style="87" customWidth="1"/>
    <col min="9477" max="9477" width="14" style="87" customWidth="1"/>
    <col min="9478" max="9478" width="11.5703125" style="87" customWidth="1"/>
    <col min="9479" max="9479" width="10.42578125" style="87" customWidth="1"/>
    <col min="9480" max="9480" width="12.140625" style="87" customWidth="1"/>
    <col min="9481" max="9481" width="11.5703125" style="87" customWidth="1"/>
    <col min="9482" max="9482" width="9.85546875" style="87" customWidth="1"/>
    <col min="9483" max="9483" width="13.5703125" style="87" customWidth="1"/>
    <col min="9484" max="9484" width="11.28515625" style="87" customWidth="1"/>
    <col min="9485" max="9485" width="10" style="87" customWidth="1"/>
    <col min="9486" max="9486" width="13.42578125" style="87" customWidth="1"/>
    <col min="9487" max="9488" width="11.28515625" style="87" customWidth="1"/>
    <col min="9489" max="9489" width="14.5703125" style="87" customWidth="1"/>
    <col min="9490" max="9490" width="11.28515625" style="87" customWidth="1"/>
    <col min="9491" max="9491" width="9.5703125" style="87" customWidth="1"/>
    <col min="9492" max="9492" width="14.42578125" style="87" customWidth="1"/>
    <col min="9493" max="9493" width="11.28515625" style="87" customWidth="1"/>
    <col min="9494" max="9494" width="10.140625" style="87" bestFit="1" customWidth="1"/>
    <col min="9495" max="9497" width="9.140625" style="87"/>
    <col min="9498" max="9498" width="14.42578125" style="87" bestFit="1" customWidth="1"/>
    <col min="9499" max="9729" width="9.140625" style="87"/>
    <col min="9730" max="9730" width="11.5703125" style="87" customWidth="1"/>
    <col min="9731" max="9731" width="68.5703125" style="87" customWidth="1"/>
    <col min="9732" max="9732" width="10.28515625" style="87" customWidth="1"/>
    <col min="9733" max="9733" width="14" style="87" customWidth="1"/>
    <col min="9734" max="9734" width="11.5703125" style="87" customWidth="1"/>
    <col min="9735" max="9735" width="10.42578125" style="87" customWidth="1"/>
    <col min="9736" max="9736" width="12.140625" style="87" customWidth="1"/>
    <col min="9737" max="9737" width="11.5703125" style="87" customWidth="1"/>
    <col min="9738" max="9738" width="9.85546875" style="87" customWidth="1"/>
    <col min="9739" max="9739" width="13.5703125" style="87" customWidth="1"/>
    <col min="9740" max="9740" width="11.28515625" style="87" customWidth="1"/>
    <col min="9741" max="9741" width="10" style="87" customWidth="1"/>
    <col min="9742" max="9742" width="13.42578125" style="87" customWidth="1"/>
    <col min="9743" max="9744" width="11.28515625" style="87" customWidth="1"/>
    <col min="9745" max="9745" width="14.5703125" style="87" customWidth="1"/>
    <col min="9746" max="9746" width="11.28515625" style="87" customWidth="1"/>
    <col min="9747" max="9747" width="9.5703125" style="87" customWidth="1"/>
    <col min="9748" max="9748" width="14.42578125" style="87" customWidth="1"/>
    <col min="9749" max="9749" width="11.28515625" style="87" customWidth="1"/>
    <col min="9750" max="9750" width="10.140625" style="87" bestFit="1" customWidth="1"/>
    <col min="9751" max="9753" width="9.140625" style="87"/>
    <col min="9754" max="9754" width="14.42578125" style="87" bestFit="1" customWidth="1"/>
    <col min="9755" max="9985" width="9.140625" style="87"/>
    <col min="9986" max="9986" width="11.5703125" style="87" customWidth="1"/>
    <col min="9987" max="9987" width="68.5703125" style="87" customWidth="1"/>
    <col min="9988" max="9988" width="10.28515625" style="87" customWidth="1"/>
    <col min="9989" max="9989" width="14" style="87" customWidth="1"/>
    <col min="9990" max="9990" width="11.5703125" style="87" customWidth="1"/>
    <col min="9991" max="9991" width="10.42578125" style="87" customWidth="1"/>
    <col min="9992" max="9992" width="12.140625" style="87" customWidth="1"/>
    <col min="9993" max="9993" width="11.5703125" style="87" customWidth="1"/>
    <col min="9994" max="9994" width="9.85546875" style="87" customWidth="1"/>
    <col min="9995" max="9995" width="13.5703125" style="87" customWidth="1"/>
    <col min="9996" max="9996" width="11.28515625" style="87" customWidth="1"/>
    <col min="9997" max="9997" width="10" style="87" customWidth="1"/>
    <col min="9998" max="9998" width="13.42578125" style="87" customWidth="1"/>
    <col min="9999" max="10000" width="11.28515625" style="87" customWidth="1"/>
    <col min="10001" max="10001" width="14.5703125" style="87" customWidth="1"/>
    <col min="10002" max="10002" width="11.28515625" style="87" customWidth="1"/>
    <col min="10003" max="10003" width="9.5703125" style="87" customWidth="1"/>
    <col min="10004" max="10004" width="14.42578125" style="87" customWidth="1"/>
    <col min="10005" max="10005" width="11.28515625" style="87" customWidth="1"/>
    <col min="10006" max="10006" width="10.140625" style="87" bestFit="1" customWidth="1"/>
    <col min="10007" max="10009" width="9.140625" style="87"/>
    <col min="10010" max="10010" width="14.42578125" style="87" bestFit="1" customWidth="1"/>
    <col min="10011" max="10241" width="9.140625" style="87"/>
    <col min="10242" max="10242" width="11.5703125" style="87" customWidth="1"/>
    <col min="10243" max="10243" width="68.5703125" style="87" customWidth="1"/>
    <col min="10244" max="10244" width="10.28515625" style="87" customWidth="1"/>
    <col min="10245" max="10245" width="14" style="87" customWidth="1"/>
    <col min="10246" max="10246" width="11.5703125" style="87" customWidth="1"/>
    <col min="10247" max="10247" width="10.42578125" style="87" customWidth="1"/>
    <col min="10248" max="10248" width="12.140625" style="87" customWidth="1"/>
    <col min="10249" max="10249" width="11.5703125" style="87" customWidth="1"/>
    <col min="10250" max="10250" width="9.85546875" style="87" customWidth="1"/>
    <col min="10251" max="10251" width="13.5703125" style="87" customWidth="1"/>
    <col min="10252" max="10252" width="11.28515625" style="87" customWidth="1"/>
    <col min="10253" max="10253" width="10" style="87" customWidth="1"/>
    <col min="10254" max="10254" width="13.42578125" style="87" customWidth="1"/>
    <col min="10255" max="10256" width="11.28515625" style="87" customWidth="1"/>
    <col min="10257" max="10257" width="14.5703125" style="87" customWidth="1"/>
    <col min="10258" max="10258" width="11.28515625" style="87" customWidth="1"/>
    <col min="10259" max="10259" width="9.5703125" style="87" customWidth="1"/>
    <col min="10260" max="10260" width="14.42578125" style="87" customWidth="1"/>
    <col min="10261" max="10261" width="11.28515625" style="87" customWidth="1"/>
    <col min="10262" max="10262" width="10.140625" style="87" bestFit="1" customWidth="1"/>
    <col min="10263" max="10265" width="9.140625" style="87"/>
    <col min="10266" max="10266" width="14.42578125" style="87" bestFit="1" customWidth="1"/>
    <col min="10267" max="10497" width="9.140625" style="87"/>
    <col min="10498" max="10498" width="11.5703125" style="87" customWidth="1"/>
    <col min="10499" max="10499" width="68.5703125" style="87" customWidth="1"/>
    <col min="10500" max="10500" width="10.28515625" style="87" customWidth="1"/>
    <col min="10501" max="10501" width="14" style="87" customWidth="1"/>
    <col min="10502" max="10502" width="11.5703125" style="87" customWidth="1"/>
    <col min="10503" max="10503" width="10.42578125" style="87" customWidth="1"/>
    <col min="10504" max="10504" width="12.140625" style="87" customWidth="1"/>
    <col min="10505" max="10505" width="11.5703125" style="87" customWidth="1"/>
    <col min="10506" max="10506" width="9.85546875" style="87" customWidth="1"/>
    <col min="10507" max="10507" width="13.5703125" style="87" customWidth="1"/>
    <col min="10508" max="10508" width="11.28515625" style="87" customWidth="1"/>
    <col min="10509" max="10509" width="10" style="87" customWidth="1"/>
    <col min="10510" max="10510" width="13.42578125" style="87" customWidth="1"/>
    <col min="10511" max="10512" width="11.28515625" style="87" customWidth="1"/>
    <col min="10513" max="10513" width="14.5703125" style="87" customWidth="1"/>
    <col min="10514" max="10514" width="11.28515625" style="87" customWidth="1"/>
    <col min="10515" max="10515" width="9.5703125" style="87" customWidth="1"/>
    <col min="10516" max="10516" width="14.42578125" style="87" customWidth="1"/>
    <col min="10517" max="10517" width="11.28515625" style="87" customWidth="1"/>
    <col min="10518" max="10518" width="10.140625" style="87" bestFit="1" customWidth="1"/>
    <col min="10519" max="10521" width="9.140625" style="87"/>
    <col min="10522" max="10522" width="14.42578125" style="87" bestFit="1" customWidth="1"/>
    <col min="10523" max="10753" width="9.140625" style="87"/>
    <col min="10754" max="10754" width="11.5703125" style="87" customWidth="1"/>
    <col min="10755" max="10755" width="68.5703125" style="87" customWidth="1"/>
    <col min="10756" max="10756" width="10.28515625" style="87" customWidth="1"/>
    <col min="10757" max="10757" width="14" style="87" customWidth="1"/>
    <col min="10758" max="10758" width="11.5703125" style="87" customWidth="1"/>
    <col min="10759" max="10759" width="10.42578125" style="87" customWidth="1"/>
    <col min="10760" max="10760" width="12.140625" style="87" customWidth="1"/>
    <col min="10761" max="10761" width="11.5703125" style="87" customWidth="1"/>
    <col min="10762" max="10762" width="9.85546875" style="87" customWidth="1"/>
    <col min="10763" max="10763" width="13.5703125" style="87" customWidth="1"/>
    <col min="10764" max="10764" width="11.28515625" style="87" customWidth="1"/>
    <col min="10765" max="10765" width="10" style="87" customWidth="1"/>
    <col min="10766" max="10766" width="13.42578125" style="87" customWidth="1"/>
    <col min="10767" max="10768" width="11.28515625" style="87" customWidth="1"/>
    <col min="10769" max="10769" width="14.5703125" style="87" customWidth="1"/>
    <col min="10770" max="10770" width="11.28515625" style="87" customWidth="1"/>
    <col min="10771" max="10771" width="9.5703125" style="87" customWidth="1"/>
    <col min="10772" max="10772" width="14.42578125" style="87" customWidth="1"/>
    <col min="10773" max="10773" width="11.28515625" style="87" customWidth="1"/>
    <col min="10774" max="10774" width="10.140625" style="87" bestFit="1" customWidth="1"/>
    <col min="10775" max="10777" width="9.140625" style="87"/>
    <col min="10778" max="10778" width="14.42578125" style="87" bestFit="1" customWidth="1"/>
    <col min="10779" max="11009" width="9.140625" style="87"/>
    <col min="11010" max="11010" width="11.5703125" style="87" customWidth="1"/>
    <col min="11011" max="11011" width="68.5703125" style="87" customWidth="1"/>
    <col min="11012" max="11012" width="10.28515625" style="87" customWidth="1"/>
    <col min="11013" max="11013" width="14" style="87" customWidth="1"/>
    <col min="11014" max="11014" width="11.5703125" style="87" customWidth="1"/>
    <col min="11015" max="11015" width="10.42578125" style="87" customWidth="1"/>
    <col min="11016" max="11016" width="12.140625" style="87" customWidth="1"/>
    <col min="11017" max="11017" width="11.5703125" style="87" customWidth="1"/>
    <col min="11018" max="11018" width="9.85546875" style="87" customWidth="1"/>
    <col min="11019" max="11019" width="13.5703125" style="87" customWidth="1"/>
    <col min="11020" max="11020" width="11.28515625" style="87" customWidth="1"/>
    <col min="11021" max="11021" width="10" style="87" customWidth="1"/>
    <col min="11022" max="11022" width="13.42578125" style="87" customWidth="1"/>
    <col min="11023" max="11024" width="11.28515625" style="87" customWidth="1"/>
    <col min="11025" max="11025" width="14.5703125" style="87" customWidth="1"/>
    <col min="11026" max="11026" width="11.28515625" style="87" customWidth="1"/>
    <col min="11027" max="11027" width="9.5703125" style="87" customWidth="1"/>
    <col min="11028" max="11028" width="14.42578125" style="87" customWidth="1"/>
    <col min="11029" max="11029" width="11.28515625" style="87" customWidth="1"/>
    <col min="11030" max="11030" width="10.140625" style="87" bestFit="1" customWidth="1"/>
    <col min="11031" max="11033" width="9.140625" style="87"/>
    <col min="11034" max="11034" width="14.42578125" style="87" bestFit="1" customWidth="1"/>
    <col min="11035" max="11265" width="9.140625" style="87"/>
    <col min="11266" max="11266" width="11.5703125" style="87" customWidth="1"/>
    <col min="11267" max="11267" width="68.5703125" style="87" customWidth="1"/>
    <col min="11268" max="11268" width="10.28515625" style="87" customWidth="1"/>
    <col min="11269" max="11269" width="14" style="87" customWidth="1"/>
    <col min="11270" max="11270" width="11.5703125" style="87" customWidth="1"/>
    <col min="11271" max="11271" width="10.42578125" style="87" customWidth="1"/>
    <col min="11272" max="11272" width="12.140625" style="87" customWidth="1"/>
    <col min="11273" max="11273" width="11.5703125" style="87" customWidth="1"/>
    <col min="11274" max="11274" width="9.85546875" style="87" customWidth="1"/>
    <col min="11275" max="11275" width="13.5703125" style="87" customWidth="1"/>
    <col min="11276" max="11276" width="11.28515625" style="87" customWidth="1"/>
    <col min="11277" max="11277" width="10" style="87" customWidth="1"/>
    <col min="11278" max="11278" width="13.42578125" style="87" customWidth="1"/>
    <col min="11279" max="11280" width="11.28515625" style="87" customWidth="1"/>
    <col min="11281" max="11281" width="14.5703125" style="87" customWidth="1"/>
    <col min="11282" max="11282" width="11.28515625" style="87" customWidth="1"/>
    <col min="11283" max="11283" width="9.5703125" style="87" customWidth="1"/>
    <col min="11284" max="11284" width="14.42578125" style="87" customWidth="1"/>
    <col min="11285" max="11285" width="11.28515625" style="87" customWidth="1"/>
    <col min="11286" max="11286" width="10.140625" style="87" bestFit="1" customWidth="1"/>
    <col min="11287" max="11289" width="9.140625" style="87"/>
    <col min="11290" max="11290" width="14.42578125" style="87" bestFit="1" customWidth="1"/>
    <col min="11291" max="11521" width="9.140625" style="87"/>
    <col min="11522" max="11522" width="11.5703125" style="87" customWidth="1"/>
    <col min="11523" max="11523" width="68.5703125" style="87" customWidth="1"/>
    <col min="11524" max="11524" width="10.28515625" style="87" customWidth="1"/>
    <col min="11525" max="11525" width="14" style="87" customWidth="1"/>
    <col min="11526" max="11526" width="11.5703125" style="87" customWidth="1"/>
    <col min="11527" max="11527" width="10.42578125" style="87" customWidth="1"/>
    <col min="11528" max="11528" width="12.140625" style="87" customWidth="1"/>
    <col min="11529" max="11529" width="11.5703125" style="87" customWidth="1"/>
    <col min="11530" max="11530" width="9.85546875" style="87" customWidth="1"/>
    <col min="11531" max="11531" width="13.5703125" style="87" customWidth="1"/>
    <col min="11532" max="11532" width="11.28515625" style="87" customWidth="1"/>
    <col min="11533" max="11533" width="10" style="87" customWidth="1"/>
    <col min="11534" max="11534" width="13.42578125" style="87" customWidth="1"/>
    <col min="11535" max="11536" width="11.28515625" style="87" customWidth="1"/>
    <col min="11537" max="11537" width="14.5703125" style="87" customWidth="1"/>
    <col min="11538" max="11538" width="11.28515625" style="87" customWidth="1"/>
    <col min="11539" max="11539" width="9.5703125" style="87" customWidth="1"/>
    <col min="11540" max="11540" width="14.42578125" style="87" customWidth="1"/>
    <col min="11541" max="11541" width="11.28515625" style="87" customWidth="1"/>
    <col min="11542" max="11542" width="10.140625" style="87" bestFit="1" customWidth="1"/>
    <col min="11543" max="11545" width="9.140625" style="87"/>
    <col min="11546" max="11546" width="14.42578125" style="87" bestFit="1" customWidth="1"/>
    <col min="11547" max="11777" width="9.140625" style="87"/>
    <col min="11778" max="11778" width="11.5703125" style="87" customWidth="1"/>
    <col min="11779" max="11779" width="68.5703125" style="87" customWidth="1"/>
    <col min="11780" max="11780" width="10.28515625" style="87" customWidth="1"/>
    <col min="11781" max="11781" width="14" style="87" customWidth="1"/>
    <col min="11782" max="11782" width="11.5703125" style="87" customWidth="1"/>
    <col min="11783" max="11783" width="10.42578125" style="87" customWidth="1"/>
    <col min="11784" max="11784" width="12.140625" style="87" customWidth="1"/>
    <col min="11785" max="11785" width="11.5703125" style="87" customWidth="1"/>
    <col min="11786" max="11786" width="9.85546875" style="87" customWidth="1"/>
    <col min="11787" max="11787" width="13.5703125" style="87" customWidth="1"/>
    <col min="11788" max="11788" width="11.28515625" style="87" customWidth="1"/>
    <col min="11789" max="11789" width="10" style="87" customWidth="1"/>
    <col min="11790" max="11790" width="13.42578125" style="87" customWidth="1"/>
    <col min="11791" max="11792" width="11.28515625" style="87" customWidth="1"/>
    <col min="11793" max="11793" width="14.5703125" style="87" customWidth="1"/>
    <col min="11794" max="11794" width="11.28515625" style="87" customWidth="1"/>
    <col min="11795" max="11795" width="9.5703125" style="87" customWidth="1"/>
    <col min="11796" max="11796" width="14.42578125" style="87" customWidth="1"/>
    <col min="11797" max="11797" width="11.28515625" style="87" customWidth="1"/>
    <col min="11798" max="11798" width="10.140625" style="87" bestFit="1" customWidth="1"/>
    <col min="11799" max="11801" width="9.140625" style="87"/>
    <col min="11802" max="11802" width="14.42578125" style="87" bestFit="1" customWidth="1"/>
    <col min="11803" max="12033" width="9.140625" style="87"/>
    <col min="12034" max="12034" width="11.5703125" style="87" customWidth="1"/>
    <col min="12035" max="12035" width="68.5703125" style="87" customWidth="1"/>
    <col min="12036" max="12036" width="10.28515625" style="87" customWidth="1"/>
    <col min="12037" max="12037" width="14" style="87" customWidth="1"/>
    <col min="12038" max="12038" width="11.5703125" style="87" customWidth="1"/>
    <col min="12039" max="12039" width="10.42578125" style="87" customWidth="1"/>
    <col min="12040" max="12040" width="12.140625" style="87" customWidth="1"/>
    <col min="12041" max="12041" width="11.5703125" style="87" customWidth="1"/>
    <col min="12042" max="12042" width="9.85546875" style="87" customWidth="1"/>
    <col min="12043" max="12043" width="13.5703125" style="87" customWidth="1"/>
    <col min="12044" max="12044" width="11.28515625" style="87" customWidth="1"/>
    <col min="12045" max="12045" width="10" style="87" customWidth="1"/>
    <col min="12046" max="12046" width="13.42578125" style="87" customWidth="1"/>
    <col min="12047" max="12048" width="11.28515625" style="87" customWidth="1"/>
    <col min="12049" max="12049" width="14.5703125" style="87" customWidth="1"/>
    <col min="12050" max="12050" width="11.28515625" style="87" customWidth="1"/>
    <col min="12051" max="12051" width="9.5703125" style="87" customWidth="1"/>
    <col min="12052" max="12052" width="14.42578125" style="87" customWidth="1"/>
    <col min="12053" max="12053" width="11.28515625" style="87" customWidth="1"/>
    <col min="12054" max="12054" width="10.140625" style="87" bestFit="1" customWidth="1"/>
    <col min="12055" max="12057" width="9.140625" style="87"/>
    <col min="12058" max="12058" width="14.42578125" style="87" bestFit="1" customWidth="1"/>
    <col min="12059" max="12289" width="9.140625" style="87"/>
    <col min="12290" max="12290" width="11.5703125" style="87" customWidth="1"/>
    <col min="12291" max="12291" width="68.5703125" style="87" customWidth="1"/>
    <col min="12292" max="12292" width="10.28515625" style="87" customWidth="1"/>
    <col min="12293" max="12293" width="14" style="87" customWidth="1"/>
    <col min="12294" max="12294" width="11.5703125" style="87" customWidth="1"/>
    <col min="12295" max="12295" width="10.42578125" style="87" customWidth="1"/>
    <col min="12296" max="12296" width="12.140625" style="87" customWidth="1"/>
    <col min="12297" max="12297" width="11.5703125" style="87" customWidth="1"/>
    <col min="12298" max="12298" width="9.85546875" style="87" customWidth="1"/>
    <col min="12299" max="12299" width="13.5703125" style="87" customWidth="1"/>
    <col min="12300" max="12300" width="11.28515625" style="87" customWidth="1"/>
    <col min="12301" max="12301" width="10" style="87" customWidth="1"/>
    <col min="12302" max="12302" width="13.42578125" style="87" customWidth="1"/>
    <col min="12303" max="12304" width="11.28515625" style="87" customWidth="1"/>
    <col min="12305" max="12305" width="14.5703125" style="87" customWidth="1"/>
    <col min="12306" max="12306" width="11.28515625" style="87" customWidth="1"/>
    <col min="12307" max="12307" width="9.5703125" style="87" customWidth="1"/>
    <col min="12308" max="12308" width="14.42578125" style="87" customWidth="1"/>
    <col min="12309" max="12309" width="11.28515625" style="87" customWidth="1"/>
    <col min="12310" max="12310" width="10.140625" style="87" bestFit="1" customWidth="1"/>
    <col min="12311" max="12313" width="9.140625" style="87"/>
    <col min="12314" max="12314" width="14.42578125" style="87" bestFit="1" customWidth="1"/>
    <col min="12315" max="12545" width="9.140625" style="87"/>
    <col min="12546" max="12546" width="11.5703125" style="87" customWidth="1"/>
    <col min="12547" max="12547" width="68.5703125" style="87" customWidth="1"/>
    <col min="12548" max="12548" width="10.28515625" style="87" customWidth="1"/>
    <col min="12549" max="12549" width="14" style="87" customWidth="1"/>
    <col min="12550" max="12550" width="11.5703125" style="87" customWidth="1"/>
    <col min="12551" max="12551" width="10.42578125" style="87" customWidth="1"/>
    <col min="12552" max="12552" width="12.140625" style="87" customWidth="1"/>
    <col min="12553" max="12553" width="11.5703125" style="87" customWidth="1"/>
    <col min="12554" max="12554" width="9.85546875" style="87" customWidth="1"/>
    <col min="12555" max="12555" width="13.5703125" style="87" customWidth="1"/>
    <col min="12556" max="12556" width="11.28515625" style="87" customWidth="1"/>
    <col min="12557" max="12557" width="10" style="87" customWidth="1"/>
    <col min="12558" max="12558" width="13.42578125" style="87" customWidth="1"/>
    <col min="12559" max="12560" width="11.28515625" style="87" customWidth="1"/>
    <col min="12561" max="12561" width="14.5703125" style="87" customWidth="1"/>
    <col min="12562" max="12562" width="11.28515625" style="87" customWidth="1"/>
    <col min="12563" max="12563" width="9.5703125" style="87" customWidth="1"/>
    <col min="12564" max="12564" width="14.42578125" style="87" customWidth="1"/>
    <col min="12565" max="12565" width="11.28515625" style="87" customWidth="1"/>
    <col min="12566" max="12566" width="10.140625" style="87" bestFit="1" customWidth="1"/>
    <col min="12567" max="12569" width="9.140625" style="87"/>
    <col min="12570" max="12570" width="14.42578125" style="87" bestFit="1" customWidth="1"/>
    <col min="12571" max="12801" width="9.140625" style="87"/>
    <col min="12802" max="12802" width="11.5703125" style="87" customWidth="1"/>
    <col min="12803" max="12803" width="68.5703125" style="87" customWidth="1"/>
    <col min="12804" max="12804" width="10.28515625" style="87" customWidth="1"/>
    <col min="12805" max="12805" width="14" style="87" customWidth="1"/>
    <col min="12806" max="12806" width="11.5703125" style="87" customWidth="1"/>
    <col min="12807" max="12807" width="10.42578125" style="87" customWidth="1"/>
    <col min="12808" max="12808" width="12.140625" style="87" customWidth="1"/>
    <col min="12809" max="12809" width="11.5703125" style="87" customWidth="1"/>
    <col min="12810" max="12810" width="9.85546875" style="87" customWidth="1"/>
    <col min="12811" max="12811" width="13.5703125" style="87" customWidth="1"/>
    <col min="12812" max="12812" width="11.28515625" style="87" customWidth="1"/>
    <col min="12813" max="12813" width="10" style="87" customWidth="1"/>
    <col min="12814" max="12814" width="13.42578125" style="87" customWidth="1"/>
    <col min="12815" max="12816" width="11.28515625" style="87" customWidth="1"/>
    <col min="12817" max="12817" width="14.5703125" style="87" customWidth="1"/>
    <col min="12818" max="12818" width="11.28515625" style="87" customWidth="1"/>
    <col min="12819" max="12819" width="9.5703125" style="87" customWidth="1"/>
    <col min="12820" max="12820" width="14.42578125" style="87" customWidth="1"/>
    <col min="12821" max="12821" width="11.28515625" style="87" customWidth="1"/>
    <col min="12822" max="12822" width="10.140625" style="87" bestFit="1" customWidth="1"/>
    <col min="12823" max="12825" width="9.140625" style="87"/>
    <col min="12826" max="12826" width="14.42578125" style="87" bestFit="1" customWidth="1"/>
    <col min="12827" max="13057" width="9.140625" style="87"/>
    <col min="13058" max="13058" width="11.5703125" style="87" customWidth="1"/>
    <col min="13059" max="13059" width="68.5703125" style="87" customWidth="1"/>
    <col min="13060" max="13060" width="10.28515625" style="87" customWidth="1"/>
    <col min="13061" max="13061" width="14" style="87" customWidth="1"/>
    <col min="13062" max="13062" width="11.5703125" style="87" customWidth="1"/>
    <col min="13063" max="13063" width="10.42578125" style="87" customWidth="1"/>
    <col min="13064" max="13064" width="12.140625" style="87" customWidth="1"/>
    <col min="13065" max="13065" width="11.5703125" style="87" customWidth="1"/>
    <col min="13066" max="13066" width="9.85546875" style="87" customWidth="1"/>
    <col min="13067" max="13067" width="13.5703125" style="87" customWidth="1"/>
    <col min="13068" max="13068" width="11.28515625" style="87" customWidth="1"/>
    <col min="13069" max="13069" width="10" style="87" customWidth="1"/>
    <col min="13070" max="13070" width="13.42578125" style="87" customWidth="1"/>
    <col min="13071" max="13072" width="11.28515625" style="87" customWidth="1"/>
    <col min="13073" max="13073" width="14.5703125" style="87" customWidth="1"/>
    <col min="13074" max="13074" width="11.28515625" style="87" customWidth="1"/>
    <col min="13075" max="13075" width="9.5703125" style="87" customWidth="1"/>
    <col min="13076" max="13076" width="14.42578125" style="87" customWidth="1"/>
    <col min="13077" max="13077" width="11.28515625" style="87" customWidth="1"/>
    <col min="13078" max="13078" width="10.140625" style="87" bestFit="1" customWidth="1"/>
    <col min="13079" max="13081" width="9.140625" style="87"/>
    <col min="13082" max="13082" width="14.42578125" style="87" bestFit="1" customWidth="1"/>
    <col min="13083" max="13313" width="9.140625" style="87"/>
    <col min="13314" max="13314" width="11.5703125" style="87" customWidth="1"/>
    <col min="13315" max="13315" width="68.5703125" style="87" customWidth="1"/>
    <col min="13316" max="13316" width="10.28515625" style="87" customWidth="1"/>
    <col min="13317" max="13317" width="14" style="87" customWidth="1"/>
    <col min="13318" max="13318" width="11.5703125" style="87" customWidth="1"/>
    <col min="13319" max="13319" width="10.42578125" style="87" customWidth="1"/>
    <col min="13320" max="13320" width="12.140625" style="87" customWidth="1"/>
    <col min="13321" max="13321" width="11.5703125" style="87" customWidth="1"/>
    <col min="13322" max="13322" width="9.85546875" style="87" customWidth="1"/>
    <col min="13323" max="13323" width="13.5703125" style="87" customWidth="1"/>
    <col min="13324" max="13324" width="11.28515625" style="87" customWidth="1"/>
    <col min="13325" max="13325" width="10" style="87" customWidth="1"/>
    <col min="13326" max="13326" width="13.42578125" style="87" customWidth="1"/>
    <col min="13327" max="13328" width="11.28515625" style="87" customWidth="1"/>
    <col min="13329" max="13329" width="14.5703125" style="87" customWidth="1"/>
    <col min="13330" max="13330" width="11.28515625" style="87" customWidth="1"/>
    <col min="13331" max="13331" width="9.5703125" style="87" customWidth="1"/>
    <col min="13332" max="13332" width="14.42578125" style="87" customWidth="1"/>
    <col min="13333" max="13333" width="11.28515625" style="87" customWidth="1"/>
    <col min="13334" max="13334" width="10.140625" style="87" bestFit="1" customWidth="1"/>
    <col min="13335" max="13337" width="9.140625" style="87"/>
    <col min="13338" max="13338" width="14.42578125" style="87" bestFit="1" customWidth="1"/>
    <col min="13339" max="13569" width="9.140625" style="87"/>
    <col min="13570" max="13570" width="11.5703125" style="87" customWidth="1"/>
    <col min="13571" max="13571" width="68.5703125" style="87" customWidth="1"/>
    <col min="13572" max="13572" width="10.28515625" style="87" customWidth="1"/>
    <col min="13573" max="13573" width="14" style="87" customWidth="1"/>
    <col min="13574" max="13574" width="11.5703125" style="87" customWidth="1"/>
    <col min="13575" max="13575" width="10.42578125" style="87" customWidth="1"/>
    <col min="13576" max="13576" width="12.140625" style="87" customWidth="1"/>
    <col min="13577" max="13577" width="11.5703125" style="87" customWidth="1"/>
    <col min="13578" max="13578" width="9.85546875" style="87" customWidth="1"/>
    <col min="13579" max="13579" width="13.5703125" style="87" customWidth="1"/>
    <col min="13580" max="13580" width="11.28515625" style="87" customWidth="1"/>
    <col min="13581" max="13581" width="10" style="87" customWidth="1"/>
    <col min="13582" max="13582" width="13.42578125" style="87" customWidth="1"/>
    <col min="13583" max="13584" width="11.28515625" style="87" customWidth="1"/>
    <col min="13585" max="13585" width="14.5703125" style="87" customWidth="1"/>
    <col min="13586" max="13586" width="11.28515625" style="87" customWidth="1"/>
    <col min="13587" max="13587" width="9.5703125" style="87" customWidth="1"/>
    <col min="13588" max="13588" width="14.42578125" style="87" customWidth="1"/>
    <col min="13589" max="13589" width="11.28515625" style="87" customWidth="1"/>
    <col min="13590" max="13590" width="10.140625" style="87" bestFit="1" customWidth="1"/>
    <col min="13591" max="13593" width="9.140625" style="87"/>
    <col min="13594" max="13594" width="14.42578125" style="87" bestFit="1" customWidth="1"/>
    <col min="13595" max="13825" width="9.140625" style="87"/>
    <col min="13826" max="13826" width="11.5703125" style="87" customWidth="1"/>
    <col min="13827" max="13827" width="68.5703125" style="87" customWidth="1"/>
    <col min="13828" max="13828" width="10.28515625" style="87" customWidth="1"/>
    <col min="13829" max="13829" width="14" style="87" customWidth="1"/>
    <col min="13830" max="13830" width="11.5703125" style="87" customWidth="1"/>
    <col min="13831" max="13831" width="10.42578125" style="87" customWidth="1"/>
    <col min="13832" max="13832" width="12.140625" style="87" customWidth="1"/>
    <col min="13833" max="13833" width="11.5703125" style="87" customWidth="1"/>
    <col min="13834" max="13834" width="9.85546875" style="87" customWidth="1"/>
    <col min="13835" max="13835" width="13.5703125" style="87" customWidth="1"/>
    <col min="13836" max="13836" width="11.28515625" style="87" customWidth="1"/>
    <col min="13837" max="13837" width="10" style="87" customWidth="1"/>
    <col min="13838" max="13838" width="13.42578125" style="87" customWidth="1"/>
    <col min="13839" max="13840" width="11.28515625" style="87" customWidth="1"/>
    <col min="13841" max="13841" width="14.5703125" style="87" customWidth="1"/>
    <col min="13842" max="13842" width="11.28515625" style="87" customWidth="1"/>
    <col min="13843" max="13843" width="9.5703125" style="87" customWidth="1"/>
    <col min="13844" max="13844" width="14.42578125" style="87" customWidth="1"/>
    <col min="13845" max="13845" width="11.28515625" style="87" customWidth="1"/>
    <col min="13846" max="13846" width="10.140625" style="87" bestFit="1" customWidth="1"/>
    <col min="13847" max="13849" width="9.140625" style="87"/>
    <col min="13850" max="13850" width="14.42578125" style="87" bestFit="1" customWidth="1"/>
    <col min="13851" max="14081" width="9.140625" style="87"/>
    <col min="14082" max="14082" width="11.5703125" style="87" customWidth="1"/>
    <col min="14083" max="14083" width="68.5703125" style="87" customWidth="1"/>
    <col min="14084" max="14084" width="10.28515625" style="87" customWidth="1"/>
    <col min="14085" max="14085" width="14" style="87" customWidth="1"/>
    <col min="14086" max="14086" width="11.5703125" style="87" customWidth="1"/>
    <col min="14087" max="14087" width="10.42578125" style="87" customWidth="1"/>
    <col min="14088" max="14088" width="12.140625" style="87" customWidth="1"/>
    <col min="14089" max="14089" width="11.5703125" style="87" customWidth="1"/>
    <col min="14090" max="14090" width="9.85546875" style="87" customWidth="1"/>
    <col min="14091" max="14091" width="13.5703125" style="87" customWidth="1"/>
    <col min="14092" max="14092" width="11.28515625" style="87" customWidth="1"/>
    <col min="14093" max="14093" width="10" style="87" customWidth="1"/>
    <col min="14094" max="14094" width="13.42578125" style="87" customWidth="1"/>
    <col min="14095" max="14096" width="11.28515625" style="87" customWidth="1"/>
    <col min="14097" max="14097" width="14.5703125" style="87" customWidth="1"/>
    <col min="14098" max="14098" width="11.28515625" style="87" customWidth="1"/>
    <col min="14099" max="14099" width="9.5703125" style="87" customWidth="1"/>
    <col min="14100" max="14100" width="14.42578125" style="87" customWidth="1"/>
    <col min="14101" max="14101" width="11.28515625" style="87" customWidth="1"/>
    <col min="14102" max="14102" width="10.140625" style="87" bestFit="1" customWidth="1"/>
    <col min="14103" max="14105" width="9.140625" style="87"/>
    <col min="14106" max="14106" width="14.42578125" style="87" bestFit="1" customWidth="1"/>
    <col min="14107" max="14337" width="9.140625" style="87"/>
    <col min="14338" max="14338" width="11.5703125" style="87" customWidth="1"/>
    <col min="14339" max="14339" width="68.5703125" style="87" customWidth="1"/>
    <col min="14340" max="14340" width="10.28515625" style="87" customWidth="1"/>
    <col min="14341" max="14341" width="14" style="87" customWidth="1"/>
    <col min="14342" max="14342" width="11.5703125" style="87" customWidth="1"/>
    <col min="14343" max="14343" width="10.42578125" style="87" customWidth="1"/>
    <col min="14344" max="14344" width="12.140625" style="87" customWidth="1"/>
    <col min="14345" max="14345" width="11.5703125" style="87" customWidth="1"/>
    <col min="14346" max="14346" width="9.85546875" style="87" customWidth="1"/>
    <col min="14347" max="14347" width="13.5703125" style="87" customWidth="1"/>
    <col min="14348" max="14348" width="11.28515625" style="87" customWidth="1"/>
    <col min="14349" max="14349" width="10" style="87" customWidth="1"/>
    <col min="14350" max="14350" width="13.42578125" style="87" customWidth="1"/>
    <col min="14351" max="14352" width="11.28515625" style="87" customWidth="1"/>
    <col min="14353" max="14353" width="14.5703125" style="87" customWidth="1"/>
    <col min="14354" max="14354" width="11.28515625" style="87" customWidth="1"/>
    <col min="14355" max="14355" width="9.5703125" style="87" customWidth="1"/>
    <col min="14356" max="14356" width="14.42578125" style="87" customWidth="1"/>
    <col min="14357" max="14357" width="11.28515625" style="87" customWidth="1"/>
    <col min="14358" max="14358" width="10.140625" style="87" bestFit="1" customWidth="1"/>
    <col min="14359" max="14361" width="9.140625" style="87"/>
    <col min="14362" max="14362" width="14.42578125" style="87" bestFit="1" customWidth="1"/>
    <col min="14363" max="14593" width="9.140625" style="87"/>
    <col min="14594" max="14594" width="11.5703125" style="87" customWidth="1"/>
    <col min="14595" max="14595" width="68.5703125" style="87" customWidth="1"/>
    <col min="14596" max="14596" width="10.28515625" style="87" customWidth="1"/>
    <col min="14597" max="14597" width="14" style="87" customWidth="1"/>
    <col min="14598" max="14598" width="11.5703125" style="87" customWidth="1"/>
    <col min="14599" max="14599" width="10.42578125" style="87" customWidth="1"/>
    <col min="14600" max="14600" width="12.140625" style="87" customWidth="1"/>
    <col min="14601" max="14601" width="11.5703125" style="87" customWidth="1"/>
    <col min="14602" max="14602" width="9.85546875" style="87" customWidth="1"/>
    <col min="14603" max="14603" width="13.5703125" style="87" customWidth="1"/>
    <col min="14604" max="14604" width="11.28515625" style="87" customWidth="1"/>
    <col min="14605" max="14605" width="10" style="87" customWidth="1"/>
    <col min="14606" max="14606" width="13.42578125" style="87" customWidth="1"/>
    <col min="14607" max="14608" width="11.28515625" style="87" customWidth="1"/>
    <col min="14609" max="14609" width="14.5703125" style="87" customWidth="1"/>
    <col min="14610" max="14610" width="11.28515625" style="87" customWidth="1"/>
    <col min="14611" max="14611" width="9.5703125" style="87" customWidth="1"/>
    <col min="14612" max="14612" width="14.42578125" style="87" customWidth="1"/>
    <col min="14613" max="14613" width="11.28515625" style="87" customWidth="1"/>
    <col min="14614" max="14614" width="10.140625" style="87" bestFit="1" customWidth="1"/>
    <col min="14615" max="14617" width="9.140625" style="87"/>
    <col min="14618" max="14618" width="14.42578125" style="87" bestFit="1" customWidth="1"/>
    <col min="14619" max="14849" width="9.140625" style="87"/>
    <col min="14850" max="14850" width="11.5703125" style="87" customWidth="1"/>
    <col min="14851" max="14851" width="68.5703125" style="87" customWidth="1"/>
    <col min="14852" max="14852" width="10.28515625" style="87" customWidth="1"/>
    <col min="14853" max="14853" width="14" style="87" customWidth="1"/>
    <col min="14854" max="14854" width="11.5703125" style="87" customWidth="1"/>
    <col min="14855" max="14855" width="10.42578125" style="87" customWidth="1"/>
    <col min="14856" max="14856" width="12.140625" style="87" customWidth="1"/>
    <col min="14857" max="14857" width="11.5703125" style="87" customWidth="1"/>
    <col min="14858" max="14858" width="9.85546875" style="87" customWidth="1"/>
    <col min="14859" max="14859" width="13.5703125" style="87" customWidth="1"/>
    <col min="14860" max="14860" width="11.28515625" style="87" customWidth="1"/>
    <col min="14861" max="14861" width="10" style="87" customWidth="1"/>
    <col min="14862" max="14862" width="13.42578125" style="87" customWidth="1"/>
    <col min="14863" max="14864" width="11.28515625" style="87" customWidth="1"/>
    <col min="14865" max="14865" width="14.5703125" style="87" customWidth="1"/>
    <col min="14866" max="14866" width="11.28515625" style="87" customWidth="1"/>
    <col min="14867" max="14867" width="9.5703125" style="87" customWidth="1"/>
    <col min="14868" max="14868" width="14.42578125" style="87" customWidth="1"/>
    <col min="14869" max="14869" width="11.28515625" style="87" customWidth="1"/>
    <col min="14870" max="14870" width="10.140625" style="87" bestFit="1" customWidth="1"/>
    <col min="14871" max="14873" width="9.140625" style="87"/>
    <col min="14874" max="14874" width="14.42578125" style="87" bestFit="1" customWidth="1"/>
    <col min="14875" max="15105" width="9.140625" style="87"/>
    <col min="15106" max="15106" width="11.5703125" style="87" customWidth="1"/>
    <col min="15107" max="15107" width="68.5703125" style="87" customWidth="1"/>
    <col min="15108" max="15108" width="10.28515625" style="87" customWidth="1"/>
    <col min="15109" max="15109" width="14" style="87" customWidth="1"/>
    <col min="15110" max="15110" width="11.5703125" style="87" customWidth="1"/>
    <col min="15111" max="15111" width="10.42578125" style="87" customWidth="1"/>
    <col min="15112" max="15112" width="12.140625" style="87" customWidth="1"/>
    <col min="15113" max="15113" width="11.5703125" style="87" customWidth="1"/>
    <col min="15114" max="15114" width="9.85546875" style="87" customWidth="1"/>
    <col min="15115" max="15115" width="13.5703125" style="87" customWidth="1"/>
    <col min="15116" max="15116" width="11.28515625" style="87" customWidth="1"/>
    <col min="15117" max="15117" width="10" style="87" customWidth="1"/>
    <col min="15118" max="15118" width="13.42578125" style="87" customWidth="1"/>
    <col min="15119" max="15120" width="11.28515625" style="87" customWidth="1"/>
    <col min="15121" max="15121" width="14.5703125" style="87" customWidth="1"/>
    <col min="15122" max="15122" width="11.28515625" style="87" customWidth="1"/>
    <col min="15123" max="15123" width="9.5703125" style="87" customWidth="1"/>
    <col min="15124" max="15124" width="14.42578125" style="87" customWidth="1"/>
    <col min="15125" max="15125" width="11.28515625" style="87" customWidth="1"/>
    <col min="15126" max="15126" width="10.140625" style="87" bestFit="1" customWidth="1"/>
    <col min="15127" max="15129" width="9.140625" style="87"/>
    <col min="15130" max="15130" width="14.42578125" style="87" bestFit="1" customWidth="1"/>
    <col min="15131" max="15361" width="9.140625" style="87"/>
    <col min="15362" max="15362" width="11.5703125" style="87" customWidth="1"/>
    <col min="15363" max="15363" width="68.5703125" style="87" customWidth="1"/>
    <col min="15364" max="15364" width="10.28515625" style="87" customWidth="1"/>
    <col min="15365" max="15365" width="14" style="87" customWidth="1"/>
    <col min="15366" max="15366" width="11.5703125" style="87" customWidth="1"/>
    <col min="15367" max="15367" width="10.42578125" style="87" customWidth="1"/>
    <col min="15368" max="15368" width="12.140625" style="87" customWidth="1"/>
    <col min="15369" max="15369" width="11.5703125" style="87" customWidth="1"/>
    <col min="15370" max="15370" width="9.85546875" style="87" customWidth="1"/>
    <col min="15371" max="15371" width="13.5703125" style="87" customWidth="1"/>
    <col min="15372" max="15372" width="11.28515625" style="87" customWidth="1"/>
    <col min="15373" max="15373" width="10" style="87" customWidth="1"/>
    <col min="15374" max="15374" width="13.42578125" style="87" customWidth="1"/>
    <col min="15375" max="15376" width="11.28515625" style="87" customWidth="1"/>
    <col min="15377" max="15377" width="14.5703125" style="87" customWidth="1"/>
    <col min="15378" max="15378" width="11.28515625" style="87" customWidth="1"/>
    <col min="15379" max="15379" width="9.5703125" style="87" customWidth="1"/>
    <col min="15380" max="15380" width="14.42578125" style="87" customWidth="1"/>
    <col min="15381" max="15381" width="11.28515625" style="87" customWidth="1"/>
    <col min="15382" max="15382" width="10.140625" style="87" bestFit="1" customWidth="1"/>
    <col min="15383" max="15385" width="9.140625" style="87"/>
    <col min="15386" max="15386" width="14.42578125" style="87" bestFit="1" customWidth="1"/>
    <col min="15387" max="15617" width="9.140625" style="87"/>
    <col min="15618" max="15618" width="11.5703125" style="87" customWidth="1"/>
    <col min="15619" max="15619" width="68.5703125" style="87" customWidth="1"/>
    <col min="15620" max="15620" width="10.28515625" style="87" customWidth="1"/>
    <col min="15621" max="15621" width="14" style="87" customWidth="1"/>
    <col min="15622" max="15622" width="11.5703125" style="87" customWidth="1"/>
    <col min="15623" max="15623" width="10.42578125" style="87" customWidth="1"/>
    <col min="15624" max="15624" width="12.140625" style="87" customWidth="1"/>
    <col min="15625" max="15625" width="11.5703125" style="87" customWidth="1"/>
    <col min="15626" max="15626" width="9.85546875" style="87" customWidth="1"/>
    <col min="15627" max="15627" width="13.5703125" style="87" customWidth="1"/>
    <col min="15628" max="15628" width="11.28515625" style="87" customWidth="1"/>
    <col min="15629" max="15629" width="10" style="87" customWidth="1"/>
    <col min="15630" max="15630" width="13.42578125" style="87" customWidth="1"/>
    <col min="15631" max="15632" width="11.28515625" style="87" customWidth="1"/>
    <col min="15633" max="15633" width="14.5703125" style="87" customWidth="1"/>
    <col min="15634" max="15634" width="11.28515625" style="87" customWidth="1"/>
    <col min="15635" max="15635" width="9.5703125" style="87" customWidth="1"/>
    <col min="15636" max="15636" width="14.42578125" style="87" customWidth="1"/>
    <col min="15637" max="15637" width="11.28515625" style="87" customWidth="1"/>
    <col min="15638" max="15638" width="10.140625" style="87" bestFit="1" customWidth="1"/>
    <col min="15639" max="15641" width="9.140625" style="87"/>
    <col min="15642" max="15642" width="14.42578125" style="87" bestFit="1" customWidth="1"/>
    <col min="15643" max="15873" width="9.140625" style="87"/>
    <col min="15874" max="15874" width="11.5703125" style="87" customWidth="1"/>
    <col min="15875" max="15875" width="68.5703125" style="87" customWidth="1"/>
    <col min="15876" max="15876" width="10.28515625" style="87" customWidth="1"/>
    <col min="15877" max="15877" width="14" style="87" customWidth="1"/>
    <col min="15878" max="15878" width="11.5703125" style="87" customWidth="1"/>
    <col min="15879" max="15879" width="10.42578125" style="87" customWidth="1"/>
    <col min="15880" max="15880" width="12.140625" style="87" customWidth="1"/>
    <col min="15881" max="15881" width="11.5703125" style="87" customWidth="1"/>
    <col min="15882" max="15882" width="9.85546875" style="87" customWidth="1"/>
    <col min="15883" max="15883" width="13.5703125" style="87" customWidth="1"/>
    <col min="15884" max="15884" width="11.28515625" style="87" customWidth="1"/>
    <col min="15885" max="15885" width="10" style="87" customWidth="1"/>
    <col min="15886" max="15886" width="13.42578125" style="87" customWidth="1"/>
    <col min="15887" max="15888" width="11.28515625" style="87" customWidth="1"/>
    <col min="15889" max="15889" width="14.5703125" style="87" customWidth="1"/>
    <col min="15890" max="15890" width="11.28515625" style="87" customWidth="1"/>
    <col min="15891" max="15891" width="9.5703125" style="87" customWidth="1"/>
    <col min="15892" max="15892" width="14.42578125" style="87" customWidth="1"/>
    <col min="15893" max="15893" width="11.28515625" style="87" customWidth="1"/>
    <col min="15894" max="15894" width="10.140625" style="87" bestFit="1" customWidth="1"/>
    <col min="15895" max="15897" width="9.140625" style="87"/>
    <col min="15898" max="15898" width="14.42578125" style="87" bestFit="1" customWidth="1"/>
    <col min="15899" max="16129" width="9.140625" style="87"/>
    <col min="16130" max="16130" width="11.5703125" style="87" customWidth="1"/>
    <col min="16131" max="16131" width="68.5703125" style="87" customWidth="1"/>
    <col min="16132" max="16132" width="10.28515625" style="87" customWidth="1"/>
    <col min="16133" max="16133" width="14" style="87" customWidth="1"/>
    <col min="16134" max="16134" width="11.5703125" style="87" customWidth="1"/>
    <col min="16135" max="16135" width="10.42578125" style="87" customWidth="1"/>
    <col min="16136" max="16136" width="12.140625" style="87" customWidth="1"/>
    <col min="16137" max="16137" width="11.5703125" style="87" customWidth="1"/>
    <col min="16138" max="16138" width="9.85546875" style="87" customWidth="1"/>
    <col min="16139" max="16139" width="13.5703125" style="87" customWidth="1"/>
    <col min="16140" max="16140" width="11.28515625" style="87" customWidth="1"/>
    <col min="16141" max="16141" width="10" style="87" customWidth="1"/>
    <col min="16142" max="16142" width="13.42578125" style="87" customWidth="1"/>
    <col min="16143" max="16144" width="11.28515625" style="87" customWidth="1"/>
    <col min="16145" max="16145" width="14.5703125" style="87" customWidth="1"/>
    <col min="16146" max="16146" width="11.28515625" style="87" customWidth="1"/>
    <col min="16147" max="16147" width="9.5703125" style="87" customWidth="1"/>
    <col min="16148" max="16148" width="14.42578125" style="87" customWidth="1"/>
    <col min="16149" max="16149" width="11.28515625" style="87" customWidth="1"/>
    <col min="16150" max="16150" width="10.140625" style="87" bestFit="1" customWidth="1"/>
    <col min="16151" max="16153" width="9.140625" style="87"/>
    <col min="16154" max="16154" width="14.42578125" style="87" bestFit="1" customWidth="1"/>
    <col min="16155" max="16384" width="9.140625" style="87"/>
  </cols>
  <sheetData>
    <row r="1" spans="2:21" s="105" customFormat="1" ht="22.5" customHeight="1" x14ac:dyDescent="0.2">
      <c r="B1" s="3682" t="str">
        <f>[2]СПО!B1</f>
        <v>Гуманитарно-педагогическая академия (филиал) ФГАОУ ВО «КФУ им. В. И. Вернадского» в г. Ялте</v>
      </c>
      <c r="C1" s="3682"/>
      <c r="D1" s="3682"/>
      <c r="E1" s="3682"/>
      <c r="F1" s="3682"/>
      <c r="G1" s="3682"/>
      <c r="H1" s="3682"/>
      <c r="I1" s="3682"/>
      <c r="J1" s="3682"/>
      <c r="K1" s="3682"/>
      <c r="L1" s="3682"/>
      <c r="M1" s="3682"/>
      <c r="N1" s="3682"/>
      <c r="O1" s="3682"/>
      <c r="P1" s="3682"/>
      <c r="Q1" s="3682"/>
      <c r="R1" s="3682"/>
      <c r="S1" s="3682"/>
      <c r="T1" s="3682"/>
      <c r="U1" s="3682"/>
    </row>
    <row r="2" spans="2:21" s="105" customFormat="1" ht="22.5" customHeight="1" x14ac:dyDescent="0.2">
      <c r="B2" s="3592"/>
      <c r="C2" s="3592"/>
      <c r="D2" s="3592"/>
      <c r="E2" s="3592"/>
      <c r="F2" s="3592"/>
      <c r="G2" s="3592"/>
      <c r="H2" s="3592"/>
      <c r="I2" s="3592"/>
      <c r="J2" s="3592"/>
      <c r="K2" s="3592"/>
      <c r="L2" s="3592"/>
      <c r="M2" s="3592"/>
      <c r="N2" s="3592"/>
      <c r="O2" s="3592"/>
      <c r="P2" s="3592"/>
      <c r="Q2" s="3592"/>
      <c r="R2" s="3592"/>
      <c r="S2" s="3592"/>
      <c r="T2" s="3592"/>
      <c r="U2" s="3592"/>
    </row>
    <row r="3" spans="2:21" s="105" customFormat="1" ht="22.5" customHeight="1" x14ac:dyDescent="0.2">
      <c r="B3" s="3596" t="s">
        <v>244</v>
      </c>
      <c r="C3" s="3596"/>
      <c r="D3" s="3596"/>
      <c r="E3" s="3596"/>
      <c r="F3" s="3596"/>
      <c r="G3" s="3596"/>
      <c r="H3" s="3596"/>
      <c r="I3" s="3592" t="str">
        <f>[2]СПО!F3</f>
        <v>01.09.2019 г.</v>
      </c>
      <c r="J3" s="3592"/>
      <c r="K3" s="3593" t="s">
        <v>243</v>
      </c>
      <c r="L3" s="3593"/>
      <c r="M3" s="3593"/>
      <c r="N3" s="3593"/>
      <c r="O3" s="3593"/>
      <c r="P3" s="3593"/>
      <c r="Q3" s="3593"/>
      <c r="R3" s="3593"/>
      <c r="S3" s="3593"/>
      <c r="T3" s="3593"/>
      <c r="U3" s="3593"/>
    </row>
    <row r="4" spans="2:21" s="105" customFormat="1" ht="22.5" customHeight="1" thickBot="1" x14ac:dyDescent="0.25">
      <c r="C4" s="1751"/>
      <c r="F4" s="106"/>
      <c r="I4" s="106"/>
      <c r="L4" s="106"/>
      <c r="O4" s="106"/>
      <c r="R4" s="106"/>
      <c r="U4" s="106"/>
    </row>
    <row r="5" spans="2:21" s="105" customFormat="1" ht="22.5" customHeight="1" thickBot="1" x14ac:dyDescent="0.25">
      <c r="B5" s="3693" t="s">
        <v>9</v>
      </c>
      <c r="C5" s="3694"/>
      <c r="D5" s="3696" t="s">
        <v>0</v>
      </c>
      <c r="E5" s="3668"/>
      <c r="F5" s="3668"/>
      <c r="G5" s="3665" t="s">
        <v>1</v>
      </c>
      <c r="H5" s="3665"/>
      <c r="I5" s="3665"/>
      <c r="J5" s="3662" t="s">
        <v>2</v>
      </c>
      <c r="K5" s="3662"/>
      <c r="L5" s="3662"/>
      <c r="M5" s="3665" t="s">
        <v>3</v>
      </c>
      <c r="N5" s="3665"/>
      <c r="O5" s="3665"/>
      <c r="P5" s="3668">
        <v>5</v>
      </c>
      <c r="Q5" s="3668"/>
      <c r="R5" s="3668"/>
      <c r="S5" s="3666" t="s">
        <v>6</v>
      </c>
      <c r="T5" s="3666"/>
      <c r="U5" s="3667"/>
    </row>
    <row r="6" spans="2:21" s="105" customFormat="1" ht="15" customHeight="1" thickBot="1" x14ac:dyDescent="0.25">
      <c r="B6" s="3695"/>
      <c r="C6" s="3658"/>
      <c r="D6" s="3663"/>
      <c r="E6" s="3669"/>
      <c r="F6" s="3669"/>
      <c r="G6" s="3631"/>
      <c r="H6" s="3631"/>
      <c r="I6" s="3631"/>
      <c r="J6" s="3664"/>
      <c r="K6" s="3664"/>
      <c r="L6" s="3664"/>
      <c r="M6" s="3631"/>
      <c r="N6" s="3631"/>
      <c r="O6" s="3631"/>
      <c r="P6" s="3669"/>
      <c r="Q6" s="3669"/>
      <c r="R6" s="3669"/>
      <c r="S6" s="3643"/>
      <c r="T6" s="3643"/>
      <c r="U6" s="3644"/>
    </row>
    <row r="7" spans="2:21" s="105" customFormat="1" ht="69" customHeight="1" thickBot="1" x14ac:dyDescent="0.25">
      <c r="B7" s="3695"/>
      <c r="C7" s="3658"/>
      <c r="D7" s="1861" t="s">
        <v>26</v>
      </c>
      <c r="E7" s="1862" t="s">
        <v>27</v>
      </c>
      <c r="F7" s="1863" t="s">
        <v>4</v>
      </c>
      <c r="G7" s="1864" t="s">
        <v>26</v>
      </c>
      <c r="H7" s="1862" t="s">
        <v>27</v>
      </c>
      <c r="I7" s="1863" t="s">
        <v>4</v>
      </c>
      <c r="J7" s="1864" t="s">
        <v>26</v>
      </c>
      <c r="K7" s="1862" t="s">
        <v>27</v>
      </c>
      <c r="L7" s="1863" t="s">
        <v>4</v>
      </c>
      <c r="M7" s="1864" t="s">
        <v>26</v>
      </c>
      <c r="N7" s="1862" t="s">
        <v>27</v>
      </c>
      <c r="O7" s="1863" t="s">
        <v>4</v>
      </c>
      <c r="P7" s="1864" t="s">
        <v>26</v>
      </c>
      <c r="Q7" s="1862" t="s">
        <v>27</v>
      </c>
      <c r="R7" s="1863" t="s">
        <v>4</v>
      </c>
      <c r="S7" s="1864" t="s">
        <v>26</v>
      </c>
      <c r="T7" s="1862" t="s">
        <v>27</v>
      </c>
      <c r="U7" s="1863" t="s">
        <v>4</v>
      </c>
    </row>
    <row r="8" spans="2:21" s="105" customFormat="1" ht="22.5" customHeight="1" thickBot="1" x14ac:dyDescent="0.25">
      <c r="B8" s="3674" t="s">
        <v>22</v>
      </c>
      <c r="C8" s="3675"/>
      <c r="D8" s="1816">
        <f t="shared" ref="D8:U8" si="0">SUM(D9:D25)</f>
        <v>39</v>
      </c>
      <c r="E8" s="1082">
        <f t="shared" si="0"/>
        <v>37</v>
      </c>
      <c r="F8" s="1808">
        <f t="shared" si="0"/>
        <v>76</v>
      </c>
      <c r="G8" s="1083">
        <f t="shared" si="0"/>
        <v>89</v>
      </c>
      <c r="H8" s="1082">
        <f t="shared" si="0"/>
        <v>44</v>
      </c>
      <c r="I8" s="1808">
        <f t="shared" si="0"/>
        <v>133</v>
      </c>
      <c r="J8" s="1083">
        <f t="shared" si="0"/>
        <v>61</v>
      </c>
      <c r="K8" s="1082">
        <f t="shared" si="0"/>
        <v>18</v>
      </c>
      <c r="L8" s="1808">
        <f t="shared" si="0"/>
        <v>79</v>
      </c>
      <c r="M8" s="1083">
        <f t="shared" si="0"/>
        <v>67</v>
      </c>
      <c r="N8" s="1082">
        <f t="shared" si="0"/>
        <v>41</v>
      </c>
      <c r="O8" s="1808">
        <f t="shared" si="0"/>
        <v>108</v>
      </c>
      <c r="P8" s="1083">
        <f t="shared" si="0"/>
        <v>48</v>
      </c>
      <c r="Q8" s="1082">
        <f t="shared" si="0"/>
        <v>111</v>
      </c>
      <c r="R8" s="1808">
        <f t="shared" si="0"/>
        <v>159</v>
      </c>
      <c r="S8" s="1083">
        <f t="shared" si="0"/>
        <v>304</v>
      </c>
      <c r="T8" s="1082">
        <f t="shared" si="0"/>
        <v>251</v>
      </c>
      <c r="U8" s="1808">
        <f t="shared" si="0"/>
        <v>555</v>
      </c>
    </row>
    <row r="9" spans="2:21" s="105" customFormat="1" ht="22.5" customHeight="1" x14ac:dyDescent="0.2">
      <c r="B9" s="1817" t="s">
        <v>184</v>
      </c>
      <c r="C9" s="1818" t="s">
        <v>185</v>
      </c>
      <c r="D9" s="1819">
        <v>0</v>
      </c>
      <c r="E9" s="1820">
        <v>0</v>
      </c>
      <c r="F9" s="1821">
        <v>0</v>
      </c>
      <c r="G9" s="1822">
        <v>7</v>
      </c>
      <c r="H9" s="1820">
        <v>1</v>
      </c>
      <c r="I9" s="1821">
        <v>8</v>
      </c>
      <c r="J9" s="1822">
        <v>8</v>
      </c>
      <c r="K9" s="1820">
        <v>0</v>
      </c>
      <c r="L9" s="1821">
        <v>8</v>
      </c>
      <c r="M9" s="1822">
        <v>4</v>
      </c>
      <c r="N9" s="1820">
        <v>1</v>
      </c>
      <c r="O9" s="1821">
        <v>5</v>
      </c>
      <c r="P9" s="1822">
        <v>2</v>
      </c>
      <c r="Q9" s="1820">
        <v>2</v>
      </c>
      <c r="R9" s="1821">
        <v>4</v>
      </c>
      <c r="S9" s="1822">
        <v>21</v>
      </c>
      <c r="T9" s="1820">
        <v>4</v>
      </c>
      <c r="U9" s="1821">
        <v>25</v>
      </c>
    </row>
    <row r="10" spans="2:21" ht="24" customHeight="1" x14ac:dyDescent="0.2">
      <c r="B10" s="1823" t="s">
        <v>186</v>
      </c>
      <c r="C10" s="1824" t="s">
        <v>187</v>
      </c>
      <c r="D10" s="1825">
        <v>1</v>
      </c>
      <c r="E10" s="1826">
        <v>0</v>
      </c>
      <c r="F10" s="1827">
        <v>1</v>
      </c>
      <c r="G10" s="1828">
        <v>7</v>
      </c>
      <c r="H10" s="1826">
        <v>6</v>
      </c>
      <c r="I10" s="1827">
        <v>13</v>
      </c>
      <c r="J10" s="1828">
        <v>7</v>
      </c>
      <c r="K10" s="1826">
        <v>0</v>
      </c>
      <c r="L10" s="1827">
        <v>7</v>
      </c>
      <c r="M10" s="1828">
        <v>5</v>
      </c>
      <c r="N10" s="1826">
        <v>5</v>
      </c>
      <c r="O10" s="1827">
        <v>10</v>
      </c>
      <c r="P10" s="1828">
        <v>0</v>
      </c>
      <c r="Q10" s="1826">
        <v>10</v>
      </c>
      <c r="R10" s="1827">
        <v>10</v>
      </c>
      <c r="S10" s="1828">
        <v>20</v>
      </c>
      <c r="T10" s="1826">
        <v>21</v>
      </c>
      <c r="U10" s="1827">
        <v>41</v>
      </c>
    </row>
    <row r="11" spans="2:21" ht="22.5" customHeight="1" x14ac:dyDescent="0.2">
      <c r="B11" s="1823" t="s">
        <v>188</v>
      </c>
      <c r="C11" s="1824" t="s">
        <v>189</v>
      </c>
      <c r="D11" s="1825">
        <v>1</v>
      </c>
      <c r="E11" s="1826">
        <v>10</v>
      </c>
      <c r="F11" s="1827">
        <v>11</v>
      </c>
      <c r="G11" s="1828">
        <v>14</v>
      </c>
      <c r="H11" s="1826">
        <v>3</v>
      </c>
      <c r="I11" s="1827">
        <v>17</v>
      </c>
      <c r="J11" s="1828">
        <v>8</v>
      </c>
      <c r="K11" s="1826">
        <v>2</v>
      </c>
      <c r="L11" s="1827">
        <v>10</v>
      </c>
      <c r="M11" s="1828">
        <v>9</v>
      </c>
      <c r="N11" s="1826">
        <v>6</v>
      </c>
      <c r="O11" s="1827">
        <v>15</v>
      </c>
      <c r="P11" s="1828">
        <v>3</v>
      </c>
      <c r="Q11" s="1826">
        <v>18</v>
      </c>
      <c r="R11" s="1827">
        <v>21</v>
      </c>
      <c r="S11" s="1828">
        <v>35</v>
      </c>
      <c r="T11" s="1826">
        <v>39</v>
      </c>
      <c r="U11" s="1827">
        <v>74</v>
      </c>
    </row>
    <row r="12" spans="2:21" ht="22.5" customHeight="1" x14ac:dyDescent="0.2">
      <c r="B12" s="1823" t="s">
        <v>190</v>
      </c>
      <c r="C12" s="1824" t="s">
        <v>191</v>
      </c>
      <c r="D12" s="1825">
        <v>0</v>
      </c>
      <c r="E12" s="1826">
        <v>6</v>
      </c>
      <c r="F12" s="1827">
        <v>6</v>
      </c>
      <c r="G12" s="1828">
        <v>9</v>
      </c>
      <c r="H12" s="1826">
        <v>5</v>
      </c>
      <c r="I12" s="1827">
        <v>14</v>
      </c>
      <c r="J12" s="1828">
        <v>2</v>
      </c>
      <c r="K12" s="1826">
        <v>1</v>
      </c>
      <c r="L12" s="1827">
        <v>3</v>
      </c>
      <c r="M12" s="1828">
        <v>6</v>
      </c>
      <c r="N12" s="1826">
        <v>7</v>
      </c>
      <c r="O12" s="1827">
        <v>13</v>
      </c>
      <c r="P12" s="1828">
        <v>3</v>
      </c>
      <c r="Q12" s="1826">
        <v>23</v>
      </c>
      <c r="R12" s="1827">
        <v>26</v>
      </c>
      <c r="S12" s="1828">
        <v>20</v>
      </c>
      <c r="T12" s="1826">
        <v>42</v>
      </c>
      <c r="U12" s="1827">
        <v>62</v>
      </c>
    </row>
    <row r="13" spans="2:21" ht="21.6" customHeight="1" x14ac:dyDescent="0.2">
      <c r="B13" s="1823" t="s">
        <v>192</v>
      </c>
      <c r="C13" s="1824" t="s">
        <v>193</v>
      </c>
      <c r="D13" s="1825">
        <v>10</v>
      </c>
      <c r="E13" s="1826">
        <v>5</v>
      </c>
      <c r="F13" s="1827">
        <v>15</v>
      </c>
      <c r="G13" s="1828">
        <v>10</v>
      </c>
      <c r="H13" s="1826">
        <v>0</v>
      </c>
      <c r="I13" s="1827">
        <v>10</v>
      </c>
      <c r="J13" s="1828">
        <v>4</v>
      </c>
      <c r="K13" s="1826">
        <v>1</v>
      </c>
      <c r="L13" s="1827">
        <v>5</v>
      </c>
      <c r="M13" s="1828">
        <v>4</v>
      </c>
      <c r="N13" s="1826">
        <v>4</v>
      </c>
      <c r="O13" s="1827">
        <v>8</v>
      </c>
      <c r="P13" s="1828">
        <v>5</v>
      </c>
      <c r="Q13" s="1826">
        <v>8</v>
      </c>
      <c r="R13" s="1827">
        <v>13</v>
      </c>
      <c r="S13" s="1828">
        <v>33</v>
      </c>
      <c r="T13" s="1826">
        <v>18</v>
      </c>
      <c r="U13" s="1827">
        <v>51</v>
      </c>
    </row>
    <row r="14" spans="2:21" ht="22.5" customHeight="1" x14ac:dyDescent="0.2">
      <c r="B14" s="1823" t="s">
        <v>194</v>
      </c>
      <c r="C14" s="1824" t="s">
        <v>195</v>
      </c>
      <c r="D14" s="1825">
        <v>12</v>
      </c>
      <c r="E14" s="1826">
        <v>0</v>
      </c>
      <c r="F14" s="1827">
        <v>12</v>
      </c>
      <c r="G14" s="1828">
        <v>6</v>
      </c>
      <c r="H14" s="1826">
        <v>0</v>
      </c>
      <c r="I14" s="1827">
        <v>6</v>
      </c>
      <c r="J14" s="1828">
        <v>13</v>
      </c>
      <c r="K14" s="1826">
        <v>1</v>
      </c>
      <c r="L14" s="1827">
        <v>14</v>
      </c>
      <c r="M14" s="1828">
        <v>12</v>
      </c>
      <c r="N14" s="1826">
        <v>6</v>
      </c>
      <c r="O14" s="1827">
        <v>18</v>
      </c>
      <c r="P14" s="1828">
        <v>7</v>
      </c>
      <c r="Q14" s="1826">
        <v>16</v>
      </c>
      <c r="R14" s="1827">
        <v>23</v>
      </c>
      <c r="S14" s="1828">
        <v>50</v>
      </c>
      <c r="T14" s="1826">
        <v>23</v>
      </c>
      <c r="U14" s="1827">
        <v>73</v>
      </c>
    </row>
    <row r="15" spans="2:21" ht="22.5" customHeight="1" x14ac:dyDescent="0.2">
      <c r="B15" s="1823" t="s">
        <v>196</v>
      </c>
      <c r="C15" s="1824" t="s">
        <v>197</v>
      </c>
      <c r="D15" s="1825">
        <v>5</v>
      </c>
      <c r="E15" s="1826">
        <v>6</v>
      </c>
      <c r="F15" s="1827">
        <v>11</v>
      </c>
      <c r="G15" s="1828">
        <v>9</v>
      </c>
      <c r="H15" s="1826">
        <v>3</v>
      </c>
      <c r="I15" s="1827">
        <v>12</v>
      </c>
      <c r="J15" s="1828">
        <v>5</v>
      </c>
      <c r="K15" s="1826">
        <v>0</v>
      </c>
      <c r="L15" s="1827">
        <v>5</v>
      </c>
      <c r="M15" s="1828">
        <v>4</v>
      </c>
      <c r="N15" s="1826">
        <v>2</v>
      </c>
      <c r="O15" s="1827">
        <v>6</v>
      </c>
      <c r="P15" s="1828">
        <v>5</v>
      </c>
      <c r="Q15" s="1826">
        <v>14</v>
      </c>
      <c r="R15" s="1827">
        <v>19</v>
      </c>
      <c r="S15" s="1828">
        <v>28</v>
      </c>
      <c r="T15" s="1826">
        <v>25</v>
      </c>
      <c r="U15" s="1827">
        <v>53</v>
      </c>
    </row>
    <row r="16" spans="2:21" ht="41.45" customHeight="1" x14ac:dyDescent="0.2">
      <c r="B16" s="1823" t="s">
        <v>198</v>
      </c>
      <c r="C16" s="1824" t="s">
        <v>199</v>
      </c>
      <c r="D16" s="1825">
        <v>0</v>
      </c>
      <c r="E16" s="1826">
        <v>0</v>
      </c>
      <c r="F16" s="1827">
        <v>0</v>
      </c>
      <c r="G16" s="1828">
        <v>9</v>
      </c>
      <c r="H16" s="1826">
        <v>4</v>
      </c>
      <c r="I16" s="1827">
        <v>13</v>
      </c>
      <c r="J16" s="1828">
        <v>0</v>
      </c>
      <c r="K16" s="1826">
        <v>0</v>
      </c>
      <c r="L16" s="1827">
        <v>0</v>
      </c>
      <c r="M16" s="1828">
        <v>0</v>
      </c>
      <c r="N16" s="1826">
        <v>0</v>
      </c>
      <c r="O16" s="1827">
        <v>0</v>
      </c>
      <c r="P16" s="1828">
        <v>0</v>
      </c>
      <c r="Q16" s="1826">
        <v>0</v>
      </c>
      <c r="R16" s="1827">
        <v>0</v>
      </c>
      <c r="S16" s="1828">
        <v>9</v>
      </c>
      <c r="T16" s="1826">
        <v>4</v>
      </c>
      <c r="U16" s="1827">
        <v>13</v>
      </c>
    </row>
    <row r="17" spans="2:21" ht="18.75" x14ac:dyDescent="0.2">
      <c r="B17" s="1823" t="s">
        <v>200</v>
      </c>
      <c r="C17" s="1824" t="s">
        <v>201</v>
      </c>
      <c r="D17" s="1825">
        <v>10</v>
      </c>
      <c r="E17" s="1826">
        <v>0</v>
      </c>
      <c r="F17" s="1827">
        <v>10</v>
      </c>
      <c r="G17" s="1828">
        <v>16</v>
      </c>
      <c r="H17" s="1826">
        <v>6</v>
      </c>
      <c r="I17" s="1827">
        <v>22</v>
      </c>
      <c r="J17" s="1828">
        <v>11</v>
      </c>
      <c r="K17" s="1826">
        <v>5</v>
      </c>
      <c r="L17" s="1827">
        <v>16</v>
      </c>
      <c r="M17" s="1828">
        <v>18</v>
      </c>
      <c r="N17" s="1826">
        <v>4</v>
      </c>
      <c r="O17" s="1827">
        <v>22</v>
      </c>
      <c r="P17" s="1828">
        <v>15</v>
      </c>
      <c r="Q17" s="1826">
        <v>10</v>
      </c>
      <c r="R17" s="1827">
        <v>25</v>
      </c>
      <c r="S17" s="1828">
        <v>70</v>
      </c>
      <c r="T17" s="1826">
        <v>25</v>
      </c>
      <c r="U17" s="1827">
        <v>95</v>
      </c>
    </row>
    <row r="18" spans="2:21" ht="22.5" customHeight="1" x14ac:dyDescent="0.2">
      <c r="B18" s="1823" t="s">
        <v>202</v>
      </c>
      <c r="C18" s="1824" t="s">
        <v>203</v>
      </c>
      <c r="D18" s="1825">
        <v>0</v>
      </c>
      <c r="E18" s="1826">
        <v>1</v>
      </c>
      <c r="F18" s="1827">
        <v>1</v>
      </c>
      <c r="G18" s="1828">
        <v>0</v>
      </c>
      <c r="H18" s="1826">
        <v>0</v>
      </c>
      <c r="I18" s="1827">
        <v>0</v>
      </c>
      <c r="J18" s="1828">
        <v>0</v>
      </c>
      <c r="K18" s="1826">
        <v>0</v>
      </c>
      <c r="L18" s="1827">
        <v>0</v>
      </c>
      <c r="M18" s="1828">
        <v>0</v>
      </c>
      <c r="N18" s="1826">
        <v>0</v>
      </c>
      <c r="O18" s="1827">
        <v>0</v>
      </c>
      <c r="P18" s="1828">
        <v>6</v>
      </c>
      <c r="Q18" s="1826">
        <v>0</v>
      </c>
      <c r="R18" s="1827">
        <v>6</v>
      </c>
      <c r="S18" s="1828">
        <v>6</v>
      </c>
      <c r="T18" s="1826">
        <v>1</v>
      </c>
      <c r="U18" s="1827">
        <v>7</v>
      </c>
    </row>
    <row r="19" spans="2:21" ht="36" customHeight="1" x14ac:dyDescent="0.2">
      <c r="B19" s="1823" t="s">
        <v>206</v>
      </c>
      <c r="C19" s="1824" t="s">
        <v>207</v>
      </c>
      <c r="D19" s="1825">
        <v>0</v>
      </c>
      <c r="E19" s="1826">
        <v>1</v>
      </c>
      <c r="F19" s="1827">
        <v>1</v>
      </c>
      <c r="G19" s="1828">
        <v>0</v>
      </c>
      <c r="H19" s="1826">
        <v>9</v>
      </c>
      <c r="I19" s="1827">
        <v>9</v>
      </c>
      <c r="J19" s="1828">
        <v>0</v>
      </c>
      <c r="K19" s="1826">
        <v>2</v>
      </c>
      <c r="L19" s="1827">
        <v>2</v>
      </c>
      <c r="M19" s="1828">
        <v>0</v>
      </c>
      <c r="N19" s="1826">
        <v>4</v>
      </c>
      <c r="O19" s="1827">
        <v>4</v>
      </c>
      <c r="P19" s="1828">
        <v>0</v>
      </c>
      <c r="Q19" s="1826">
        <v>2</v>
      </c>
      <c r="R19" s="1827">
        <v>2</v>
      </c>
      <c r="S19" s="1828">
        <v>0</v>
      </c>
      <c r="T19" s="1826">
        <v>18</v>
      </c>
      <c r="U19" s="1827">
        <v>18</v>
      </c>
    </row>
    <row r="20" spans="2:21" ht="18.75" x14ac:dyDescent="0.2">
      <c r="B20" s="1823" t="s">
        <v>208</v>
      </c>
      <c r="C20" s="1824" t="s">
        <v>209</v>
      </c>
      <c r="D20" s="1825">
        <v>0</v>
      </c>
      <c r="E20" s="1826">
        <v>0</v>
      </c>
      <c r="F20" s="1827">
        <v>0</v>
      </c>
      <c r="G20" s="1828">
        <v>2</v>
      </c>
      <c r="H20" s="1826">
        <v>0</v>
      </c>
      <c r="I20" s="1827">
        <v>2</v>
      </c>
      <c r="J20" s="1828">
        <v>3</v>
      </c>
      <c r="K20" s="1826">
        <v>1</v>
      </c>
      <c r="L20" s="1827">
        <v>4</v>
      </c>
      <c r="M20" s="1828">
        <v>0</v>
      </c>
      <c r="N20" s="1826">
        <v>0</v>
      </c>
      <c r="O20" s="1827">
        <v>0</v>
      </c>
      <c r="P20" s="1828">
        <v>0</v>
      </c>
      <c r="Q20" s="1826">
        <v>5</v>
      </c>
      <c r="R20" s="1827">
        <v>5</v>
      </c>
      <c r="S20" s="1828">
        <v>5</v>
      </c>
      <c r="T20" s="1826">
        <v>6</v>
      </c>
      <c r="U20" s="1827">
        <v>11</v>
      </c>
    </row>
    <row r="21" spans="2:21" ht="22.5" customHeight="1" x14ac:dyDescent="0.2">
      <c r="B21" s="1823" t="s">
        <v>210</v>
      </c>
      <c r="C21" s="1824" t="s">
        <v>211</v>
      </c>
      <c r="D21" s="1825">
        <v>0</v>
      </c>
      <c r="E21" s="1826">
        <v>1</v>
      </c>
      <c r="F21" s="1827">
        <v>1</v>
      </c>
      <c r="G21" s="1828">
        <v>0</v>
      </c>
      <c r="H21" s="1826">
        <v>1</v>
      </c>
      <c r="I21" s="1827">
        <v>1</v>
      </c>
      <c r="J21" s="1828">
        <v>0</v>
      </c>
      <c r="K21" s="1826">
        <v>5</v>
      </c>
      <c r="L21" s="1827">
        <v>5</v>
      </c>
      <c r="M21" s="1828">
        <v>0</v>
      </c>
      <c r="N21" s="1826">
        <v>1</v>
      </c>
      <c r="O21" s="1827">
        <v>1</v>
      </c>
      <c r="P21" s="1828">
        <v>0</v>
      </c>
      <c r="Q21" s="1826">
        <v>2</v>
      </c>
      <c r="R21" s="1827">
        <v>2</v>
      </c>
      <c r="S21" s="1828">
        <v>0</v>
      </c>
      <c r="T21" s="1826">
        <v>10</v>
      </c>
      <c r="U21" s="1827">
        <v>10</v>
      </c>
    </row>
    <row r="22" spans="2:21" ht="22.5" customHeight="1" x14ac:dyDescent="0.2">
      <c r="B22" s="1823" t="s">
        <v>212</v>
      </c>
      <c r="C22" s="1824" t="s">
        <v>213</v>
      </c>
      <c r="D22" s="1825">
        <v>0</v>
      </c>
      <c r="E22" s="1826">
        <v>4</v>
      </c>
      <c r="F22" s="1827">
        <v>4</v>
      </c>
      <c r="G22" s="1828">
        <v>0</v>
      </c>
      <c r="H22" s="1826">
        <v>6</v>
      </c>
      <c r="I22" s="1827">
        <v>6</v>
      </c>
      <c r="J22" s="1828">
        <v>0</v>
      </c>
      <c r="K22" s="1826">
        <v>0</v>
      </c>
      <c r="L22" s="1827">
        <v>0</v>
      </c>
      <c r="M22" s="1828">
        <v>5</v>
      </c>
      <c r="N22" s="1826">
        <v>0</v>
      </c>
      <c r="O22" s="1827">
        <v>5</v>
      </c>
      <c r="P22" s="1828">
        <v>2</v>
      </c>
      <c r="Q22" s="1826">
        <v>0</v>
      </c>
      <c r="R22" s="1827">
        <v>2</v>
      </c>
      <c r="S22" s="1828">
        <v>7</v>
      </c>
      <c r="T22" s="1826">
        <v>10</v>
      </c>
      <c r="U22" s="1827">
        <v>17</v>
      </c>
    </row>
    <row r="23" spans="2:21" ht="22.5" customHeight="1" x14ac:dyDescent="0.2">
      <c r="B23" s="1823" t="s">
        <v>214</v>
      </c>
      <c r="C23" s="1824" t="s">
        <v>215</v>
      </c>
      <c r="D23" s="1825">
        <v>0</v>
      </c>
      <c r="E23" s="1826">
        <v>1</v>
      </c>
      <c r="F23" s="1827">
        <v>1</v>
      </c>
      <c r="G23" s="1828">
        <v>0</v>
      </c>
      <c r="H23" s="1826">
        <v>0</v>
      </c>
      <c r="I23" s="1827">
        <v>0</v>
      </c>
      <c r="J23" s="1828">
        <v>0</v>
      </c>
      <c r="K23" s="1826">
        <v>0</v>
      </c>
      <c r="L23" s="1827">
        <v>0</v>
      </c>
      <c r="M23" s="1828">
        <v>0</v>
      </c>
      <c r="N23" s="1826">
        <v>0</v>
      </c>
      <c r="O23" s="1827">
        <v>0</v>
      </c>
      <c r="P23" s="1828">
        <v>0</v>
      </c>
      <c r="Q23" s="1826">
        <v>1</v>
      </c>
      <c r="R23" s="1827">
        <v>1</v>
      </c>
      <c r="S23" s="1828">
        <v>0</v>
      </c>
      <c r="T23" s="1826">
        <v>2</v>
      </c>
      <c r="U23" s="1827">
        <v>2</v>
      </c>
    </row>
    <row r="24" spans="2:21" ht="22.5" customHeight="1" x14ac:dyDescent="0.2">
      <c r="B24" s="1823" t="s">
        <v>218</v>
      </c>
      <c r="C24" s="1824" t="s">
        <v>219</v>
      </c>
      <c r="D24" s="1825">
        <v>0</v>
      </c>
      <c r="E24" s="1826">
        <v>2</v>
      </c>
      <c r="F24" s="1827">
        <v>2</v>
      </c>
      <c r="G24" s="1828">
        <v>0</v>
      </c>
      <c r="H24" s="1826">
        <v>0</v>
      </c>
      <c r="I24" s="1827">
        <v>0</v>
      </c>
      <c r="J24" s="1828">
        <v>0</v>
      </c>
      <c r="K24" s="1826">
        <v>0</v>
      </c>
      <c r="L24" s="1827">
        <v>0</v>
      </c>
      <c r="M24" s="1828">
        <v>0</v>
      </c>
      <c r="N24" s="1826">
        <v>0</v>
      </c>
      <c r="O24" s="1827">
        <v>0</v>
      </c>
      <c r="P24" s="1828">
        <v>0</v>
      </c>
      <c r="Q24" s="1826">
        <v>0</v>
      </c>
      <c r="R24" s="1827">
        <v>0</v>
      </c>
      <c r="S24" s="1828">
        <v>0</v>
      </c>
      <c r="T24" s="1826">
        <v>2</v>
      </c>
      <c r="U24" s="1827">
        <v>2</v>
      </c>
    </row>
    <row r="25" spans="2:21" ht="22.5" customHeight="1" thickBot="1" x14ac:dyDescent="0.25">
      <c r="B25" s="1829" t="s">
        <v>220</v>
      </c>
      <c r="C25" s="1830" t="s">
        <v>221</v>
      </c>
      <c r="D25" s="1831">
        <v>0</v>
      </c>
      <c r="E25" s="1832">
        <v>0</v>
      </c>
      <c r="F25" s="1833">
        <v>0</v>
      </c>
      <c r="G25" s="1834">
        <v>0</v>
      </c>
      <c r="H25" s="1832">
        <v>0</v>
      </c>
      <c r="I25" s="1833">
        <v>0</v>
      </c>
      <c r="J25" s="1834">
        <v>0</v>
      </c>
      <c r="K25" s="1832">
        <v>0</v>
      </c>
      <c r="L25" s="1833">
        <v>0</v>
      </c>
      <c r="M25" s="1834">
        <v>0</v>
      </c>
      <c r="N25" s="1832">
        <v>1</v>
      </c>
      <c r="O25" s="1833">
        <v>1</v>
      </c>
      <c r="P25" s="1834">
        <v>0</v>
      </c>
      <c r="Q25" s="1832">
        <v>0</v>
      </c>
      <c r="R25" s="1833">
        <v>0</v>
      </c>
      <c r="S25" s="1834">
        <v>0</v>
      </c>
      <c r="T25" s="1832">
        <v>1</v>
      </c>
      <c r="U25" s="1833">
        <v>1</v>
      </c>
    </row>
    <row r="26" spans="2:21" ht="22.5" customHeight="1" thickBot="1" x14ac:dyDescent="0.25">
      <c r="B26" s="3680" t="s">
        <v>16</v>
      </c>
      <c r="C26" s="3681"/>
      <c r="D26" s="828">
        <f t="shared" ref="D26:U26" si="1">SUM(D9:D25)</f>
        <v>39</v>
      </c>
      <c r="E26" s="824">
        <f t="shared" si="1"/>
        <v>37</v>
      </c>
      <c r="F26" s="1786">
        <f t="shared" si="1"/>
        <v>76</v>
      </c>
      <c r="G26" s="1835">
        <f t="shared" si="1"/>
        <v>89</v>
      </c>
      <c r="H26" s="824">
        <f t="shared" si="1"/>
        <v>44</v>
      </c>
      <c r="I26" s="1786">
        <f t="shared" si="1"/>
        <v>133</v>
      </c>
      <c r="J26" s="1835">
        <f t="shared" si="1"/>
        <v>61</v>
      </c>
      <c r="K26" s="824">
        <f t="shared" si="1"/>
        <v>18</v>
      </c>
      <c r="L26" s="1786">
        <f t="shared" si="1"/>
        <v>79</v>
      </c>
      <c r="M26" s="1835">
        <f t="shared" si="1"/>
        <v>67</v>
      </c>
      <c r="N26" s="824">
        <f t="shared" si="1"/>
        <v>41</v>
      </c>
      <c r="O26" s="1786">
        <f t="shared" si="1"/>
        <v>108</v>
      </c>
      <c r="P26" s="1835">
        <f t="shared" si="1"/>
        <v>48</v>
      </c>
      <c r="Q26" s="824">
        <f t="shared" si="1"/>
        <v>111</v>
      </c>
      <c r="R26" s="1786">
        <f t="shared" si="1"/>
        <v>159</v>
      </c>
      <c r="S26" s="1835">
        <f t="shared" si="1"/>
        <v>304</v>
      </c>
      <c r="T26" s="824">
        <f t="shared" si="1"/>
        <v>251</v>
      </c>
      <c r="U26" s="1786">
        <f t="shared" si="1"/>
        <v>555</v>
      </c>
    </row>
    <row r="27" spans="2:21" s="105" customFormat="1" ht="22.5" customHeight="1" thickBot="1" x14ac:dyDescent="0.25">
      <c r="B27" s="3678" t="s">
        <v>23</v>
      </c>
      <c r="C27" s="3679"/>
      <c r="D27" s="1836"/>
      <c r="E27" s="310"/>
      <c r="F27" s="401"/>
      <c r="G27" s="310"/>
      <c r="H27" s="310"/>
      <c r="I27" s="401"/>
      <c r="J27" s="310"/>
      <c r="K27" s="310"/>
      <c r="L27" s="401"/>
      <c r="M27" s="310"/>
      <c r="N27" s="310"/>
      <c r="O27" s="401"/>
      <c r="P27" s="310"/>
      <c r="Q27" s="310"/>
      <c r="R27" s="401"/>
      <c r="S27" s="310"/>
      <c r="T27" s="310"/>
      <c r="U27" s="401"/>
    </row>
    <row r="28" spans="2:21" s="105" customFormat="1" ht="22.5" customHeight="1" thickBot="1" x14ac:dyDescent="0.25">
      <c r="B28" s="3688" t="s">
        <v>11</v>
      </c>
      <c r="C28" s="3689"/>
      <c r="D28" s="1837"/>
      <c r="E28" s="1084"/>
      <c r="F28" s="401"/>
      <c r="G28" s="1085"/>
      <c r="H28" s="1085"/>
      <c r="I28" s="401"/>
      <c r="J28" s="1085"/>
      <c r="K28" s="1085"/>
      <c r="L28" s="401"/>
      <c r="M28" s="1085"/>
      <c r="N28" s="1085"/>
      <c r="O28" s="401"/>
      <c r="P28" s="1085"/>
      <c r="Q28" s="1085"/>
      <c r="R28" s="401"/>
      <c r="S28" s="1085"/>
      <c r="T28" s="1085"/>
      <c r="U28" s="401"/>
    </row>
    <row r="29" spans="2:21" s="105" customFormat="1" ht="22.5" customHeight="1" thickBot="1" x14ac:dyDescent="0.25">
      <c r="B29" s="1838"/>
      <c r="C29" s="1839"/>
      <c r="D29" s="1840"/>
      <c r="E29" s="1841"/>
      <c r="F29" s="1842"/>
      <c r="G29" s="1843"/>
      <c r="H29" s="1841"/>
      <c r="I29" s="1842"/>
      <c r="J29" s="1843"/>
      <c r="K29" s="1841"/>
      <c r="L29" s="1842"/>
      <c r="M29" s="1843"/>
      <c r="N29" s="1841"/>
      <c r="O29" s="1842"/>
      <c r="P29" s="1843"/>
      <c r="Q29" s="1841"/>
      <c r="R29" s="1842"/>
      <c r="S29" s="1843"/>
      <c r="T29" s="1841"/>
      <c r="U29" s="1842"/>
    </row>
    <row r="30" spans="2:21" ht="21.6" customHeight="1" x14ac:dyDescent="0.3">
      <c r="B30" s="1844" t="s">
        <v>184</v>
      </c>
      <c r="C30" s="1845" t="s">
        <v>185</v>
      </c>
      <c r="D30" s="1846">
        <v>0</v>
      </c>
      <c r="E30" s="1847">
        <v>0</v>
      </c>
      <c r="F30" s="1848">
        <v>0</v>
      </c>
      <c r="G30" s="1849">
        <v>6</v>
      </c>
      <c r="H30" s="1847">
        <v>1</v>
      </c>
      <c r="I30" s="1848">
        <v>7</v>
      </c>
      <c r="J30" s="1849">
        <v>8</v>
      </c>
      <c r="K30" s="1847">
        <v>0</v>
      </c>
      <c r="L30" s="1848">
        <v>8</v>
      </c>
      <c r="M30" s="1849">
        <v>4</v>
      </c>
      <c r="N30" s="1847">
        <v>1</v>
      </c>
      <c r="O30" s="1848">
        <v>5</v>
      </c>
      <c r="P30" s="1849">
        <v>2</v>
      </c>
      <c r="Q30" s="1847">
        <v>2</v>
      </c>
      <c r="R30" s="1848">
        <v>4</v>
      </c>
      <c r="S30" s="1849">
        <v>20</v>
      </c>
      <c r="T30" s="1847">
        <v>4</v>
      </c>
      <c r="U30" s="1848">
        <v>24</v>
      </c>
    </row>
    <row r="31" spans="2:21" ht="22.5" customHeight="1" x14ac:dyDescent="0.3">
      <c r="B31" s="1798" t="s">
        <v>186</v>
      </c>
      <c r="C31" s="1799" t="s">
        <v>187</v>
      </c>
      <c r="D31" s="1068">
        <v>1</v>
      </c>
      <c r="E31" s="1069">
        <v>0</v>
      </c>
      <c r="F31" s="1070">
        <v>1</v>
      </c>
      <c r="G31" s="1071">
        <v>7</v>
      </c>
      <c r="H31" s="1069">
        <v>6</v>
      </c>
      <c r="I31" s="1070">
        <v>13</v>
      </c>
      <c r="J31" s="1071">
        <v>7</v>
      </c>
      <c r="K31" s="1069">
        <v>0</v>
      </c>
      <c r="L31" s="1070">
        <v>7</v>
      </c>
      <c r="M31" s="1071">
        <v>5</v>
      </c>
      <c r="N31" s="1069">
        <v>5</v>
      </c>
      <c r="O31" s="1070">
        <v>10</v>
      </c>
      <c r="P31" s="1071">
        <v>0</v>
      </c>
      <c r="Q31" s="1069">
        <v>9</v>
      </c>
      <c r="R31" s="1070">
        <v>9</v>
      </c>
      <c r="S31" s="1071">
        <v>20</v>
      </c>
      <c r="T31" s="1069">
        <v>20</v>
      </c>
      <c r="U31" s="1070">
        <v>40</v>
      </c>
    </row>
    <row r="32" spans="2:21" ht="22.5" customHeight="1" x14ac:dyDescent="0.3">
      <c r="B32" s="1798" t="s">
        <v>188</v>
      </c>
      <c r="C32" s="1799" t="s">
        <v>189</v>
      </c>
      <c r="D32" s="1068">
        <v>1</v>
      </c>
      <c r="E32" s="1069">
        <v>10</v>
      </c>
      <c r="F32" s="1070">
        <v>11</v>
      </c>
      <c r="G32" s="1071">
        <v>13</v>
      </c>
      <c r="H32" s="1069">
        <v>3</v>
      </c>
      <c r="I32" s="1070">
        <v>16</v>
      </c>
      <c r="J32" s="1071">
        <v>8</v>
      </c>
      <c r="K32" s="1069">
        <v>2</v>
      </c>
      <c r="L32" s="1070">
        <v>10</v>
      </c>
      <c r="M32" s="1071">
        <v>9</v>
      </c>
      <c r="N32" s="1069">
        <v>4</v>
      </c>
      <c r="O32" s="1070">
        <v>13</v>
      </c>
      <c r="P32" s="1071">
        <v>3</v>
      </c>
      <c r="Q32" s="1069">
        <v>18</v>
      </c>
      <c r="R32" s="1070">
        <v>21</v>
      </c>
      <c r="S32" s="1071">
        <v>34</v>
      </c>
      <c r="T32" s="1069">
        <v>37</v>
      </c>
      <c r="U32" s="1070">
        <v>71</v>
      </c>
    </row>
    <row r="33" spans="2:21" ht="22.5" customHeight="1" x14ac:dyDescent="0.3">
      <c r="B33" s="1798" t="s">
        <v>190</v>
      </c>
      <c r="C33" s="1799" t="s">
        <v>191</v>
      </c>
      <c r="D33" s="1068">
        <v>0</v>
      </c>
      <c r="E33" s="1069">
        <v>5</v>
      </c>
      <c r="F33" s="1070">
        <v>5</v>
      </c>
      <c r="G33" s="1071">
        <v>9</v>
      </c>
      <c r="H33" s="1069">
        <v>4</v>
      </c>
      <c r="I33" s="1070">
        <v>13</v>
      </c>
      <c r="J33" s="1071">
        <v>2</v>
      </c>
      <c r="K33" s="1069">
        <v>1</v>
      </c>
      <c r="L33" s="1070">
        <v>3</v>
      </c>
      <c r="M33" s="1071">
        <v>6</v>
      </c>
      <c r="N33" s="1069">
        <v>7</v>
      </c>
      <c r="O33" s="1070">
        <v>13</v>
      </c>
      <c r="P33" s="1071">
        <v>3</v>
      </c>
      <c r="Q33" s="1069">
        <v>20</v>
      </c>
      <c r="R33" s="1070">
        <v>23</v>
      </c>
      <c r="S33" s="1071">
        <v>20</v>
      </c>
      <c r="T33" s="1069">
        <v>37</v>
      </c>
      <c r="U33" s="1070">
        <v>57</v>
      </c>
    </row>
    <row r="34" spans="2:21" ht="22.5" customHeight="1" x14ac:dyDescent="0.3">
      <c r="B34" s="1798" t="s">
        <v>192</v>
      </c>
      <c r="C34" s="1799" t="s">
        <v>193</v>
      </c>
      <c r="D34" s="1068">
        <v>9</v>
      </c>
      <c r="E34" s="1069">
        <v>5</v>
      </c>
      <c r="F34" s="1070">
        <v>14</v>
      </c>
      <c r="G34" s="1071">
        <v>7</v>
      </c>
      <c r="H34" s="1069">
        <v>0</v>
      </c>
      <c r="I34" s="1070">
        <v>7</v>
      </c>
      <c r="J34" s="1071">
        <v>4</v>
      </c>
      <c r="K34" s="1069">
        <v>1</v>
      </c>
      <c r="L34" s="1070">
        <v>5</v>
      </c>
      <c r="M34" s="1071">
        <v>4</v>
      </c>
      <c r="N34" s="1069">
        <v>3</v>
      </c>
      <c r="O34" s="1070">
        <v>7</v>
      </c>
      <c r="P34" s="1071">
        <v>5</v>
      </c>
      <c r="Q34" s="1069">
        <v>7</v>
      </c>
      <c r="R34" s="1070">
        <v>12</v>
      </c>
      <c r="S34" s="1071">
        <v>29</v>
      </c>
      <c r="T34" s="1069">
        <v>16</v>
      </c>
      <c r="U34" s="1070">
        <v>45</v>
      </c>
    </row>
    <row r="35" spans="2:21" ht="22.5" customHeight="1" x14ac:dyDescent="0.3">
      <c r="B35" s="1798" t="s">
        <v>194</v>
      </c>
      <c r="C35" s="1799" t="s">
        <v>195</v>
      </c>
      <c r="D35" s="1068">
        <v>12</v>
      </c>
      <c r="E35" s="1069">
        <v>0</v>
      </c>
      <c r="F35" s="1070">
        <v>12</v>
      </c>
      <c r="G35" s="1071">
        <v>4</v>
      </c>
      <c r="H35" s="1069">
        <v>0</v>
      </c>
      <c r="I35" s="1070">
        <v>4</v>
      </c>
      <c r="J35" s="1071">
        <v>13</v>
      </c>
      <c r="K35" s="1069">
        <v>0</v>
      </c>
      <c r="L35" s="1070">
        <v>13</v>
      </c>
      <c r="M35" s="1071">
        <v>12</v>
      </c>
      <c r="N35" s="1069">
        <v>5</v>
      </c>
      <c r="O35" s="1070">
        <v>17</v>
      </c>
      <c r="P35" s="1071">
        <v>7</v>
      </c>
      <c r="Q35" s="1069">
        <v>16</v>
      </c>
      <c r="R35" s="1070">
        <v>23</v>
      </c>
      <c r="S35" s="1071">
        <v>48</v>
      </c>
      <c r="T35" s="1069">
        <v>21</v>
      </c>
      <c r="U35" s="1070">
        <v>69</v>
      </c>
    </row>
    <row r="36" spans="2:21" ht="22.5" customHeight="1" x14ac:dyDescent="0.3">
      <c r="B36" s="1798" t="s">
        <v>196</v>
      </c>
      <c r="C36" s="1799" t="s">
        <v>197</v>
      </c>
      <c r="D36" s="1068">
        <v>5</v>
      </c>
      <c r="E36" s="1069">
        <v>6</v>
      </c>
      <c r="F36" s="1070">
        <v>11</v>
      </c>
      <c r="G36" s="1071">
        <v>8</v>
      </c>
      <c r="H36" s="1069">
        <v>3</v>
      </c>
      <c r="I36" s="1070">
        <v>11</v>
      </c>
      <c r="J36" s="1071">
        <v>5</v>
      </c>
      <c r="K36" s="1069">
        <v>0</v>
      </c>
      <c r="L36" s="1070">
        <v>5</v>
      </c>
      <c r="M36" s="1071">
        <v>4</v>
      </c>
      <c r="N36" s="1069">
        <v>2</v>
      </c>
      <c r="O36" s="1070">
        <v>6</v>
      </c>
      <c r="P36" s="1071">
        <v>5</v>
      </c>
      <c r="Q36" s="1069">
        <v>14</v>
      </c>
      <c r="R36" s="1070">
        <v>19</v>
      </c>
      <c r="S36" s="1071">
        <v>27</v>
      </c>
      <c r="T36" s="1069">
        <v>25</v>
      </c>
      <c r="U36" s="1070">
        <v>52</v>
      </c>
    </row>
    <row r="37" spans="2:21" ht="18.75" x14ac:dyDescent="0.3">
      <c r="B37" s="1798" t="s">
        <v>198</v>
      </c>
      <c r="C37" s="1799" t="s">
        <v>199</v>
      </c>
      <c r="D37" s="1068">
        <v>0</v>
      </c>
      <c r="E37" s="1069">
        <v>0</v>
      </c>
      <c r="F37" s="1070">
        <v>0</v>
      </c>
      <c r="G37" s="1071">
        <v>8</v>
      </c>
      <c r="H37" s="1069">
        <v>4</v>
      </c>
      <c r="I37" s="1070">
        <v>12</v>
      </c>
      <c r="J37" s="1071">
        <v>0</v>
      </c>
      <c r="K37" s="1069">
        <v>0</v>
      </c>
      <c r="L37" s="1070">
        <v>0</v>
      </c>
      <c r="M37" s="1071">
        <v>0</v>
      </c>
      <c r="N37" s="1069">
        <v>0</v>
      </c>
      <c r="O37" s="1070">
        <v>0</v>
      </c>
      <c r="P37" s="1071">
        <v>0</v>
      </c>
      <c r="Q37" s="1069">
        <v>0</v>
      </c>
      <c r="R37" s="1070">
        <v>0</v>
      </c>
      <c r="S37" s="1071">
        <v>8</v>
      </c>
      <c r="T37" s="1069">
        <v>4</v>
      </c>
      <c r="U37" s="1070">
        <v>12</v>
      </c>
    </row>
    <row r="38" spans="2:21" ht="22.5" customHeight="1" x14ac:dyDescent="0.3">
      <c r="B38" s="1798" t="s">
        <v>200</v>
      </c>
      <c r="C38" s="1799" t="s">
        <v>201</v>
      </c>
      <c r="D38" s="1068">
        <v>9</v>
      </c>
      <c r="E38" s="1069">
        <v>0</v>
      </c>
      <c r="F38" s="1070">
        <v>9</v>
      </c>
      <c r="G38" s="1071">
        <v>14</v>
      </c>
      <c r="H38" s="1069">
        <v>6</v>
      </c>
      <c r="I38" s="1070">
        <v>20</v>
      </c>
      <c r="J38" s="1071">
        <v>11</v>
      </c>
      <c r="K38" s="1069">
        <v>4</v>
      </c>
      <c r="L38" s="1070">
        <v>15</v>
      </c>
      <c r="M38" s="1071">
        <v>17</v>
      </c>
      <c r="N38" s="1069">
        <v>3</v>
      </c>
      <c r="O38" s="1070">
        <v>20</v>
      </c>
      <c r="P38" s="1071">
        <v>15</v>
      </c>
      <c r="Q38" s="1069">
        <v>10</v>
      </c>
      <c r="R38" s="1070">
        <v>25</v>
      </c>
      <c r="S38" s="1071">
        <v>66</v>
      </c>
      <c r="T38" s="1069">
        <v>23</v>
      </c>
      <c r="U38" s="1070">
        <v>89</v>
      </c>
    </row>
    <row r="39" spans="2:21" ht="36" customHeight="1" x14ac:dyDescent="0.3">
      <c r="B39" s="1798" t="s">
        <v>202</v>
      </c>
      <c r="C39" s="1799" t="s">
        <v>203</v>
      </c>
      <c r="D39" s="1068">
        <v>0</v>
      </c>
      <c r="E39" s="1069">
        <v>1</v>
      </c>
      <c r="F39" s="1070">
        <v>1</v>
      </c>
      <c r="G39" s="1071">
        <v>0</v>
      </c>
      <c r="H39" s="1069">
        <v>0</v>
      </c>
      <c r="I39" s="1070">
        <v>0</v>
      </c>
      <c r="J39" s="1071">
        <v>0</v>
      </c>
      <c r="K39" s="1069">
        <v>0</v>
      </c>
      <c r="L39" s="1070">
        <v>0</v>
      </c>
      <c r="M39" s="1071">
        <v>0</v>
      </c>
      <c r="N39" s="1069">
        <v>0</v>
      </c>
      <c r="O39" s="1070">
        <v>0</v>
      </c>
      <c r="P39" s="1071">
        <v>6</v>
      </c>
      <c r="Q39" s="1069">
        <v>0</v>
      </c>
      <c r="R39" s="1070">
        <v>6</v>
      </c>
      <c r="S39" s="1071">
        <v>6</v>
      </c>
      <c r="T39" s="1069">
        <v>1</v>
      </c>
      <c r="U39" s="1070">
        <v>7</v>
      </c>
    </row>
    <row r="40" spans="2:21" ht="18.75" x14ac:dyDescent="0.3">
      <c r="B40" s="1798" t="s">
        <v>206</v>
      </c>
      <c r="C40" s="1799" t="s">
        <v>207</v>
      </c>
      <c r="D40" s="1068">
        <v>0</v>
      </c>
      <c r="E40" s="1069">
        <v>1</v>
      </c>
      <c r="F40" s="1070">
        <v>1</v>
      </c>
      <c r="G40" s="1071">
        <v>0</v>
      </c>
      <c r="H40" s="1069">
        <v>9</v>
      </c>
      <c r="I40" s="1070">
        <v>9</v>
      </c>
      <c r="J40" s="1071">
        <v>0</v>
      </c>
      <c r="K40" s="1069">
        <v>2</v>
      </c>
      <c r="L40" s="1070">
        <v>2</v>
      </c>
      <c r="M40" s="1071">
        <v>0</v>
      </c>
      <c r="N40" s="1069">
        <v>3</v>
      </c>
      <c r="O40" s="1070">
        <v>3</v>
      </c>
      <c r="P40" s="1071">
        <v>0</v>
      </c>
      <c r="Q40" s="1069">
        <v>2</v>
      </c>
      <c r="R40" s="1070">
        <v>2</v>
      </c>
      <c r="S40" s="1071">
        <v>0</v>
      </c>
      <c r="T40" s="1069">
        <v>17</v>
      </c>
      <c r="U40" s="1070">
        <v>17</v>
      </c>
    </row>
    <row r="41" spans="2:21" ht="18.75" x14ac:dyDescent="0.3">
      <c r="B41" s="1798" t="s">
        <v>208</v>
      </c>
      <c r="C41" s="1799" t="s">
        <v>209</v>
      </c>
      <c r="D41" s="1068">
        <v>0</v>
      </c>
      <c r="E41" s="1069">
        <v>0</v>
      </c>
      <c r="F41" s="1070">
        <v>0</v>
      </c>
      <c r="G41" s="1071">
        <v>2</v>
      </c>
      <c r="H41" s="1069">
        <v>0</v>
      </c>
      <c r="I41" s="1070">
        <v>2</v>
      </c>
      <c r="J41" s="1071">
        <v>3</v>
      </c>
      <c r="K41" s="1069">
        <v>1</v>
      </c>
      <c r="L41" s="1070">
        <v>4</v>
      </c>
      <c r="M41" s="1071">
        <v>0</v>
      </c>
      <c r="N41" s="1069">
        <v>0</v>
      </c>
      <c r="O41" s="1070">
        <v>0</v>
      </c>
      <c r="P41" s="1071">
        <v>0</v>
      </c>
      <c r="Q41" s="1069">
        <v>5</v>
      </c>
      <c r="R41" s="1070">
        <v>5</v>
      </c>
      <c r="S41" s="1071">
        <v>5</v>
      </c>
      <c r="T41" s="1069">
        <v>6</v>
      </c>
      <c r="U41" s="1070">
        <v>11</v>
      </c>
    </row>
    <row r="42" spans="2:21" ht="22.5" customHeight="1" x14ac:dyDescent="0.3">
      <c r="B42" s="1798" t="s">
        <v>210</v>
      </c>
      <c r="C42" s="1799" t="s">
        <v>211</v>
      </c>
      <c r="D42" s="1068">
        <v>0</v>
      </c>
      <c r="E42" s="1069">
        <v>1</v>
      </c>
      <c r="F42" s="1070">
        <v>1</v>
      </c>
      <c r="G42" s="1071">
        <v>0</v>
      </c>
      <c r="H42" s="1069">
        <v>1</v>
      </c>
      <c r="I42" s="1070">
        <v>1</v>
      </c>
      <c r="J42" s="1071">
        <v>0</v>
      </c>
      <c r="K42" s="1069">
        <v>4</v>
      </c>
      <c r="L42" s="1070">
        <v>4</v>
      </c>
      <c r="M42" s="1071">
        <v>0</v>
      </c>
      <c r="N42" s="1069">
        <v>1</v>
      </c>
      <c r="O42" s="1070">
        <v>1</v>
      </c>
      <c r="P42" s="1071">
        <v>0</v>
      </c>
      <c r="Q42" s="1069">
        <v>2</v>
      </c>
      <c r="R42" s="1070">
        <v>2</v>
      </c>
      <c r="S42" s="1071">
        <v>0</v>
      </c>
      <c r="T42" s="1069">
        <v>9</v>
      </c>
      <c r="U42" s="1070">
        <v>9</v>
      </c>
    </row>
    <row r="43" spans="2:21" ht="22.5" customHeight="1" x14ac:dyDescent="0.3">
      <c r="B43" s="1798" t="s">
        <v>212</v>
      </c>
      <c r="C43" s="1799" t="s">
        <v>213</v>
      </c>
      <c r="D43" s="1068">
        <v>0</v>
      </c>
      <c r="E43" s="1069">
        <v>4</v>
      </c>
      <c r="F43" s="1070">
        <v>4</v>
      </c>
      <c r="G43" s="1071">
        <v>0</v>
      </c>
      <c r="H43" s="1069">
        <v>6</v>
      </c>
      <c r="I43" s="1070">
        <v>6</v>
      </c>
      <c r="J43" s="1071">
        <v>0</v>
      </c>
      <c r="K43" s="1069">
        <v>0</v>
      </c>
      <c r="L43" s="1070">
        <v>0</v>
      </c>
      <c r="M43" s="1071">
        <v>5</v>
      </c>
      <c r="N43" s="1069">
        <v>0</v>
      </c>
      <c r="O43" s="1070">
        <v>5</v>
      </c>
      <c r="P43" s="1071">
        <v>2</v>
      </c>
      <c r="Q43" s="1069">
        <v>0</v>
      </c>
      <c r="R43" s="1070">
        <v>2</v>
      </c>
      <c r="S43" s="1071">
        <v>7</v>
      </c>
      <c r="T43" s="1069">
        <v>10</v>
      </c>
      <c r="U43" s="1070">
        <v>17</v>
      </c>
    </row>
    <row r="44" spans="2:21" ht="22.5" customHeight="1" x14ac:dyDescent="0.3">
      <c r="B44" s="1798" t="s">
        <v>214</v>
      </c>
      <c r="C44" s="1799" t="s">
        <v>215</v>
      </c>
      <c r="D44" s="1068">
        <v>0</v>
      </c>
      <c r="E44" s="1069">
        <v>0</v>
      </c>
      <c r="F44" s="1070">
        <v>0</v>
      </c>
      <c r="G44" s="1071">
        <v>0</v>
      </c>
      <c r="H44" s="1069">
        <v>0</v>
      </c>
      <c r="I44" s="1070">
        <v>0</v>
      </c>
      <c r="J44" s="1071">
        <v>0</v>
      </c>
      <c r="K44" s="1069">
        <v>0</v>
      </c>
      <c r="L44" s="1070">
        <v>0</v>
      </c>
      <c r="M44" s="1071">
        <v>0</v>
      </c>
      <c r="N44" s="1069">
        <v>0</v>
      </c>
      <c r="O44" s="1070">
        <v>0</v>
      </c>
      <c r="P44" s="1071">
        <v>0</v>
      </c>
      <c r="Q44" s="1069">
        <v>1</v>
      </c>
      <c r="R44" s="1070">
        <v>1</v>
      </c>
      <c r="S44" s="1071">
        <v>0</v>
      </c>
      <c r="T44" s="1069">
        <v>1</v>
      </c>
      <c r="U44" s="1070">
        <v>1</v>
      </c>
    </row>
    <row r="45" spans="2:21" ht="22.5" customHeight="1" x14ac:dyDescent="0.3">
      <c r="B45" s="1798" t="s">
        <v>218</v>
      </c>
      <c r="C45" s="1799" t="s">
        <v>219</v>
      </c>
      <c r="D45" s="1068">
        <v>0</v>
      </c>
      <c r="E45" s="1069">
        <v>2</v>
      </c>
      <c r="F45" s="1070">
        <v>2</v>
      </c>
      <c r="G45" s="1071">
        <v>0</v>
      </c>
      <c r="H45" s="1069">
        <v>0</v>
      </c>
      <c r="I45" s="1070">
        <v>0</v>
      </c>
      <c r="J45" s="1071">
        <v>0</v>
      </c>
      <c r="K45" s="1069">
        <v>0</v>
      </c>
      <c r="L45" s="1070">
        <v>0</v>
      </c>
      <c r="M45" s="1071">
        <v>0</v>
      </c>
      <c r="N45" s="1069">
        <v>0</v>
      </c>
      <c r="O45" s="1070">
        <v>0</v>
      </c>
      <c r="P45" s="1071">
        <v>0</v>
      </c>
      <c r="Q45" s="1069">
        <v>0</v>
      </c>
      <c r="R45" s="1070">
        <v>0</v>
      </c>
      <c r="S45" s="1071">
        <v>0</v>
      </c>
      <c r="T45" s="1069">
        <v>2</v>
      </c>
      <c r="U45" s="1070">
        <v>2</v>
      </c>
    </row>
    <row r="46" spans="2:21" ht="22.5" customHeight="1" thickBot="1" x14ac:dyDescent="0.35">
      <c r="B46" s="1087" t="s">
        <v>220</v>
      </c>
      <c r="C46" s="1088" t="s">
        <v>221</v>
      </c>
      <c r="D46" s="1072">
        <v>0</v>
      </c>
      <c r="E46" s="1073">
        <v>0</v>
      </c>
      <c r="F46" s="1074">
        <v>0</v>
      </c>
      <c r="G46" s="1075">
        <v>0</v>
      </c>
      <c r="H46" s="1073">
        <v>0</v>
      </c>
      <c r="I46" s="1074">
        <v>0</v>
      </c>
      <c r="J46" s="1075">
        <v>0</v>
      </c>
      <c r="K46" s="1073">
        <v>0</v>
      </c>
      <c r="L46" s="1074">
        <v>0</v>
      </c>
      <c r="M46" s="1075">
        <v>0</v>
      </c>
      <c r="N46" s="1073">
        <v>1</v>
      </c>
      <c r="O46" s="1074">
        <v>1</v>
      </c>
      <c r="P46" s="1075">
        <v>0</v>
      </c>
      <c r="Q46" s="1073">
        <v>0</v>
      </c>
      <c r="R46" s="1074">
        <v>0</v>
      </c>
      <c r="S46" s="1075">
        <v>0</v>
      </c>
      <c r="T46" s="1073">
        <v>1</v>
      </c>
      <c r="U46" s="1074">
        <v>1</v>
      </c>
    </row>
    <row r="47" spans="2:21" ht="22.5" customHeight="1" thickBot="1" x14ac:dyDescent="0.25">
      <c r="B47" s="3670" t="s">
        <v>16</v>
      </c>
      <c r="C47" s="3690"/>
      <c r="D47" s="1850">
        <f t="shared" ref="D47:U47" si="2">SUM(D29:D46)</f>
        <v>37</v>
      </c>
      <c r="E47" s="1851">
        <f t="shared" si="2"/>
        <v>35</v>
      </c>
      <c r="F47" s="532">
        <f t="shared" si="2"/>
        <v>72</v>
      </c>
      <c r="G47" s="1852">
        <f t="shared" si="2"/>
        <v>78</v>
      </c>
      <c r="H47" s="1853">
        <f t="shared" si="2"/>
        <v>43</v>
      </c>
      <c r="I47" s="532">
        <f t="shared" si="2"/>
        <v>121</v>
      </c>
      <c r="J47" s="1852">
        <f t="shared" si="2"/>
        <v>61</v>
      </c>
      <c r="K47" s="1853">
        <f t="shared" si="2"/>
        <v>15</v>
      </c>
      <c r="L47" s="532">
        <f t="shared" si="2"/>
        <v>76</v>
      </c>
      <c r="M47" s="1852">
        <f t="shared" si="2"/>
        <v>66</v>
      </c>
      <c r="N47" s="1853">
        <f t="shared" si="2"/>
        <v>35</v>
      </c>
      <c r="O47" s="532">
        <f t="shared" si="2"/>
        <v>101</v>
      </c>
      <c r="P47" s="1852">
        <f t="shared" si="2"/>
        <v>48</v>
      </c>
      <c r="Q47" s="1853">
        <f t="shared" si="2"/>
        <v>106</v>
      </c>
      <c r="R47" s="532">
        <f t="shared" si="2"/>
        <v>154</v>
      </c>
      <c r="S47" s="1852">
        <f t="shared" si="2"/>
        <v>290</v>
      </c>
      <c r="T47" s="1853">
        <f t="shared" si="2"/>
        <v>234</v>
      </c>
      <c r="U47" s="532">
        <f t="shared" si="2"/>
        <v>524</v>
      </c>
    </row>
    <row r="48" spans="2:21" ht="21.6" customHeight="1" thickBot="1" x14ac:dyDescent="0.25">
      <c r="B48" s="3683" t="s">
        <v>25</v>
      </c>
      <c r="C48" s="3684"/>
      <c r="D48" s="1854"/>
      <c r="E48" s="1855"/>
      <c r="F48" s="1856"/>
      <c r="G48" s="1855"/>
      <c r="H48" s="1855"/>
      <c r="I48" s="1856"/>
      <c r="J48" s="1855"/>
      <c r="K48" s="1855"/>
      <c r="L48" s="1856"/>
      <c r="M48" s="1855"/>
      <c r="N48" s="1855"/>
      <c r="O48" s="1856"/>
      <c r="P48" s="1855"/>
      <c r="Q48" s="1855"/>
      <c r="R48" s="1856"/>
      <c r="S48" s="1855"/>
      <c r="T48" s="1855"/>
      <c r="U48" s="1856"/>
    </row>
    <row r="49" spans="2:21" ht="22.5" customHeight="1" x14ac:dyDescent="0.3">
      <c r="B49" s="1844" t="s">
        <v>184</v>
      </c>
      <c r="C49" s="1845" t="s">
        <v>185</v>
      </c>
      <c r="D49" s="1846">
        <v>0</v>
      </c>
      <c r="E49" s="1847">
        <v>0</v>
      </c>
      <c r="F49" s="1848">
        <v>0</v>
      </c>
      <c r="G49" s="1849">
        <v>1</v>
      </c>
      <c r="H49" s="1847">
        <v>0</v>
      </c>
      <c r="I49" s="1848">
        <v>1</v>
      </c>
      <c r="J49" s="1849">
        <v>0</v>
      </c>
      <c r="K49" s="1847">
        <v>0</v>
      </c>
      <c r="L49" s="1848">
        <v>0</v>
      </c>
      <c r="M49" s="1849">
        <v>0</v>
      </c>
      <c r="N49" s="1847">
        <v>0</v>
      </c>
      <c r="O49" s="1848">
        <v>0</v>
      </c>
      <c r="P49" s="1849">
        <v>0</v>
      </c>
      <c r="Q49" s="1847">
        <v>0</v>
      </c>
      <c r="R49" s="1848">
        <v>0</v>
      </c>
      <c r="S49" s="1849">
        <v>1</v>
      </c>
      <c r="T49" s="1847">
        <v>0</v>
      </c>
      <c r="U49" s="1848">
        <v>1</v>
      </c>
    </row>
    <row r="50" spans="2:21" ht="22.5" customHeight="1" x14ac:dyDescent="0.3">
      <c r="B50" s="1798" t="s">
        <v>186</v>
      </c>
      <c r="C50" s="1799" t="s">
        <v>187</v>
      </c>
      <c r="D50" s="1068">
        <v>0</v>
      </c>
      <c r="E50" s="1069">
        <v>0</v>
      </c>
      <c r="F50" s="1070">
        <v>0</v>
      </c>
      <c r="G50" s="1071">
        <v>0</v>
      </c>
      <c r="H50" s="1069">
        <v>0</v>
      </c>
      <c r="I50" s="1070">
        <v>0</v>
      </c>
      <c r="J50" s="1071">
        <v>0</v>
      </c>
      <c r="K50" s="1069">
        <v>0</v>
      </c>
      <c r="L50" s="1070">
        <v>0</v>
      </c>
      <c r="M50" s="1071">
        <v>0</v>
      </c>
      <c r="N50" s="1069">
        <v>0</v>
      </c>
      <c r="O50" s="1070">
        <v>0</v>
      </c>
      <c r="P50" s="1071">
        <v>0</v>
      </c>
      <c r="Q50" s="1069">
        <v>1</v>
      </c>
      <c r="R50" s="1070">
        <v>1</v>
      </c>
      <c r="S50" s="1071">
        <v>0</v>
      </c>
      <c r="T50" s="1069">
        <v>1</v>
      </c>
      <c r="U50" s="1070">
        <v>1</v>
      </c>
    </row>
    <row r="51" spans="2:21" ht="22.5" customHeight="1" x14ac:dyDescent="0.3">
      <c r="B51" s="1798" t="s">
        <v>188</v>
      </c>
      <c r="C51" s="1799" t="s">
        <v>189</v>
      </c>
      <c r="D51" s="1068">
        <v>0</v>
      </c>
      <c r="E51" s="1069">
        <v>0</v>
      </c>
      <c r="F51" s="1070">
        <v>0</v>
      </c>
      <c r="G51" s="1071">
        <v>1</v>
      </c>
      <c r="H51" s="1069">
        <v>0</v>
      </c>
      <c r="I51" s="1070">
        <v>1</v>
      </c>
      <c r="J51" s="1071">
        <v>0</v>
      </c>
      <c r="K51" s="1069">
        <v>0</v>
      </c>
      <c r="L51" s="1070">
        <v>0</v>
      </c>
      <c r="M51" s="1071">
        <v>0</v>
      </c>
      <c r="N51" s="1069">
        <v>2</v>
      </c>
      <c r="O51" s="1070">
        <v>2</v>
      </c>
      <c r="P51" s="1071">
        <v>0</v>
      </c>
      <c r="Q51" s="1069">
        <v>0</v>
      </c>
      <c r="R51" s="1070">
        <v>0</v>
      </c>
      <c r="S51" s="1071">
        <v>1</v>
      </c>
      <c r="T51" s="1069">
        <v>2</v>
      </c>
      <c r="U51" s="1070">
        <v>3</v>
      </c>
    </row>
    <row r="52" spans="2:21" ht="22.5" customHeight="1" x14ac:dyDescent="0.3">
      <c r="B52" s="1798" t="s">
        <v>190</v>
      </c>
      <c r="C52" s="1799" t="s">
        <v>191</v>
      </c>
      <c r="D52" s="1068">
        <v>0</v>
      </c>
      <c r="E52" s="1069">
        <v>1</v>
      </c>
      <c r="F52" s="1070">
        <v>1</v>
      </c>
      <c r="G52" s="1071">
        <v>0</v>
      </c>
      <c r="H52" s="1069">
        <v>1</v>
      </c>
      <c r="I52" s="1070">
        <v>1</v>
      </c>
      <c r="J52" s="1071">
        <v>0</v>
      </c>
      <c r="K52" s="1069">
        <v>0</v>
      </c>
      <c r="L52" s="1070">
        <v>0</v>
      </c>
      <c r="M52" s="1071">
        <v>0</v>
      </c>
      <c r="N52" s="1069">
        <v>0</v>
      </c>
      <c r="O52" s="1070">
        <v>0</v>
      </c>
      <c r="P52" s="1071">
        <v>0</v>
      </c>
      <c r="Q52" s="1069">
        <v>3</v>
      </c>
      <c r="R52" s="1070">
        <v>3</v>
      </c>
      <c r="S52" s="1071">
        <v>0</v>
      </c>
      <c r="T52" s="1069">
        <v>5</v>
      </c>
      <c r="U52" s="1070">
        <v>5</v>
      </c>
    </row>
    <row r="53" spans="2:21" ht="22.5" customHeight="1" x14ac:dyDescent="0.3">
      <c r="B53" s="1798" t="s">
        <v>192</v>
      </c>
      <c r="C53" s="1799" t="s">
        <v>193</v>
      </c>
      <c r="D53" s="1068">
        <v>1</v>
      </c>
      <c r="E53" s="1069">
        <v>0</v>
      </c>
      <c r="F53" s="1070">
        <v>1</v>
      </c>
      <c r="G53" s="1071">
        <v>3</v>
      </c>
      <c r="H53" s="1069">
        <v>0</v>
      </c>
      <c r="I53" s="1070">
        <v>3</v>
      </c>
      <c r="J53" s="1071">
        <v>0</v>
      </c>
      <c r="K53" s="1069">
        <v>0</v>
      </c>
      <c r="L53" s="1070">
        <v>0</v>
      </c>
      <c r="M53" s="1071">
        <v>0</v>
      </c>
      <c r="N53" s="1069">
        <v>1</v>
      </c>
      <c r="O53" s="1070">
        <v>1</v>
      </c>
      <c r="P53" s="1071">
        <v>0</v>
      </c>
      <c r="Q53" s="1069">
        <v>1</v>
      </c>
      <c r="R53" s="1070">
        <v>1</v>
      </c>
      <c r="S53" s="1071">
        <v>4</v>
      </c>
      <c r="T53" s="1069">
        <v>2</v>
      </c>
      <c r="U53" s="1070">
        <v>6</v>
      </c>
    </row>
    <row r="54" spans="2:21" ht="22.5" customHeight="1" x14ac:dyDescent="0.3">
      <c r="B54" s="1798" t="s">
        <v>194</v>
      </c>
      <c r="C54" s="1799" t="s">
        <v>195</v>
      </c>
      <c r="D54" s="1068">
        <v>0</v>
      </c>
      <c r="E54" s="1069">
        <v>0</v>
      </c>
      <c r="F54" s="1070">
        <v>0</v>
      </c>
      <c r="G54" s="1071">
        <v>2</v>
      </c>
      <c r="H54" s="1069">
        <v>0</v>
      </c>
      <c r="I54" s="1070">
        <v>2</v>
      </c>
      <c r="J54" s="1071">
        <v>0</v>
      </c>
      <c r="K54" s="1069">
        <v>1</v>
      </c>
      <c r="L54" s="1070">
        <v>1</v>
      </c>
      <c r="M54" s="1071">
        <v>0</v>
      </c>
      <c r="N54" s="1069">
        <v>1</v>
      </c>
      <c r="O54" s="1070">
        <v>1</v>
      </c>
      <c r="P54" s="1071">
        <v>0</v>
      </c>
      <c r="Q54" s="1069">
        <v>0</v>
      </c>
      <c r="R54" s="1070">
        <v>0</v>
      </c>
      <c r="S54" s="1071">
        <v>2</v>
      </c>
      <c r="T54" s="1069">
        <v>2</v>
      </c>
      <c r="U54" s="1070">
        <v>4</v>
      </c>
    </row>
    <row r="55" spans="2:21" ht="22.5" customHeight="1" x14ac:dyDescent="0.3">
      <c r="B55" s="1798" t="s">
        <v>196</v>
      </c>
      <c r="C55" s="1799" t="s">
        <v>197</v>
      </c>
      <c r="D55" s="1068">
        <v>0</v>
      </c>
      <c r="E55" s="1069">
        <v>0</v>
      </c>
      <c r="F55" s="1070">
        <v>0</v>
      </c>
      <c r="G55" s="1071">
        <v>1</v>
      </c>
      <c r="H55" s="1069">
        <v>0</v>
      </c>
      <c r="I55" s="1070">
        <v>1</v>
      </c>
      <c r="J55" s="1071">
        <v>0</v>
      </c>
      <c r="K55" s="1069">
        <v>0</v>
      </c>
      <c r="L55" s="1070">
        <v>0</v>
      </c>
      <c r="M55" s="1071">
        <v>0</v>
      </c>
      <c r="N55" s="1069">
        <v>0</v>
      </c>
      <c r="O55" s="1070">
        <v>0</v>
      </c>
      <c r="P55" s="1071">
        <v>0</v>
      </c>
      <c r="Q55" s="1069">
        <v>0</v>
      </c>
      <c r="R55" s="1070">
        <v>0</v>
      </c>
      <c r="S55" s="1071">
        <v>1</v>
      </c>
      <c r="T55" s="1069">
        <v>0</v>
      </c>
      <c r="U55" s="1070">
        <v>1</v>
      </c>
    </row>
    <row r="56" spans="2:21" ht="22.5" customHeight="1" x14ac:dyDescent="0.3">
      <c r="B56" s="1798" t="s">
        <v>198</v>
      </c>
      <c r="C56" s="1799" t="s">
        <v>199</v>
      </c>
      <c r="D56" s="1068">
        <v>0</v>
      </c>
      <c r="E56" s="1069">
        <v>0</v>
      </c>
      <c r="F56" s="1070">
        <v>0</v>
      </c>
      <c r="G56" s="1071">
        <v>1</v>
      </c>
      <c r="H56" s="1069">
        <v>0</v>
      </c>
      <c r="I56" s="1070">
        <v>1</v>
      </c>
      <c r="J56" s="1071">
        <v>0</v>
      </c>
      <c r="K56" s="1069">
        <v>0</v>
      </c>
      <c r="L56" s="1070">
        <v>0</v>
      </c>
      <c r="M56" s="1071">
        <v>0</v>
      </c>
      <c r="N56" s="1069">
        <v>0</v>
      </c>
      <c r="O56" s="1070">
        <v>0</v>
      </c>
      <c r="P56" s="1071">
        <v>0</v>
      </c>
      <c r="Q56" s="1069">
        <v>0</v>
      </c>
      <c r="R56" s="1070">
        <v>0</v>
      </c>
      <c r="S56" s="1071">
        <v>1</v>
      </c>
      <c r="T56" s="1069">
        <v>0</v>
      </c>
      <c r="U56" s="1070">
        <v>1</v>
      </c>
    </row>
    <row r="57" spans="2:21" ht="18.75" x14ac:dyDescent="0.3">
      <c r="B57" s="1798" t="s">
        <v>200</v>
      </c>
      <c r="C57" s="1799" t="s">
        <v>201</v>
      </c>
      <c r="D57" s="1068">
        <v>1</v>
      </c>
      <c r="E57" s="1069">
        <v>0</v>
      </c>
      <c r="F57" s="1070">
        <v>1</v>
      </c>
      <c r="G57" s="1071">
        <v>2</v>
      </c>
      <c r="H57" s="1069">
        <v>0</v>
      </c>
      <c r="I57" s="1070">
        <v>2</v>
      </c>
      <c r="J57" s="1071">
        <v>0</v>
      </c>
      <c r="K57" s="1069">
        <v>1</v>
      </c>
      <c r="L57" s="1070">
        <v>1</v>
      </c>
      <c r="M57" s="1071">
        <v>1</v>
      </c>
      <c r="N57" s="1069">
        <v>1</v>
      </c>
      <c r="O57" s="1070">
        <v>2</v>
      </c>
      <c r="P57" s="1071">
        <v>0</v>
      </c>
      <c r="Q57" s="1069">
        <v>0</v>
      </c>
      <c r="R57" s="1070">
        <v>0</v>
      </c>
      <c r="S57" s="1071">
        <v>4</v>
      </c>
      <c r="T57" s="1069">
        <v>2</v>
      </c>
      <c r="U57" s="1070">
        <v>6</v>
      </c>
    </row>
    <row r="58" spans="2:21" ht="22.5" customHeight="1" x14ac:dyDescent="0.3">
      <c r="B58" s="1798" t="s">
        <v>206</v>
      </c>
      <c r="C58" s="1799" t="s">
        <v>207</v>
      </c>
      <c r="D58" s="1068">
        <v>0</v>
      </c>
      <c r="E58" s="1069">
        <v>0</v>
      </c>
      <c r="F58" s="1070">
        <v>0</v>
      </c>
      <c r="G58" s="1071">
        <v>0</v>
      </c>
      <c r="H58" s="1069">
        <v>0</v>
      </c>
      <c r="I58" s="1070">
        <v>0</v>
      </c>
      <c r="J58" s="1071">
        <v>0</v>
      </c>
      <c r="K58" s="1069">
        <v>0</v>
      </c>
      <c r="L58" s="1070">
        <v>0</v>
      </c>
      <c r="M58" s="1071">
        <v>0</v>
      </c>
      <c r="N58" s="1069">
        <v>1</v>
      </c>
      <c r="O58" s="1070">
        <v>1</v>
      </c>
      <c r="P58" s="1071">
        <v>0</v>
      </c>
      <c r="Q58" s="1069">
        <v>0</v>
      </c>
      <c r="R58" s="1070">
        <v>0</v>
      </c>
      <c r="S58" s="1071">
        <v>0</v>
      </c>
      <c r="T58" s="1069">
        <v>1</v>
      </c>
      <c r="U58" s="1070">
        <v>1</v>
      </c>
    </row>
    <row r="59" spans="2:21" ht="18.75" x14ac:dyDescent="0.3">
      <c r="B59" s="1798" t="s">
        <v>210</v>
      </c>
      <c r="C59" s="1799" t="s">
        <v>211</v>
      </c>
      <c r="D59" s="1068">
        <v>0</v>
      </c>
      <c r="E59" s="1069">
        <v>0</v>
      </c>
      <c r="F59" s="1070">
        <v>0</v>
      </c>
      <c r="G59" s="1071">
        <v>0</v>
      </c>
      <c r="H59" s="1069">
        <v>0</v>
      </c>
      <c r="I59" s="1070">
        <v>0</v>
      </c>
      <c r="J59" s="1071">
        <v>0</v>
      </c>
      <c r="K59" s="1069">
        <v>1</v>
      </c>
      <c r="L59" s="1070">
        <v>1</v>
      </c>
      <c r="M59" s="1071">
        <v>0</v>
      </c>
      <c r="N59" s="1069">
        <v>0</v>
      </c>
      <c r="O59" s="1070">
        <v>0</v>
      </c>
      <c r="P59" s="1071">
        <v>0</v>
      </c>
      <c r="Q59" s="1069">
        <v>0</v>
      </c>
      <c r="R59" s="1070">
        <v>0</v>
      </c>
      <c r="S59" s="1071">
        <v>0</v>
      </c>
      <c r="T59" s="1069">
        <v>1</v>
      </c>
      <c r="U59" s="1070">
        <v>1</v>
      </c>
    </row>
    <row r="60" spans="2:21" ht="22.5" customHeight="1" thickBot="1" x14ac:dyDescent="0.35">
      <c r="B60" s="1087" t="s">
        <v>214</v>
      </c>
      <c r="C60" s="1088" t="s">
        <v>215</v>
      </c>
      <c r="D60" s="1072">
        <v>0</v>
      </c>
      <c r="E60" s="1073">
        <v>1</v>
      </c>
      <c r="F60" s="1074">
        <v>1</v>
      </c>
      <c r="G60" s="1075">
        <v>0</v>
      </c>
      <c r="H60" s="1073">
        <v>0</v>
      </c>
      <c r="I60" s="1074">
        <v>0</v>
      </c>
      <c r="J60" s="1075">
        <v>0</v>
      </c>
      <c r="K60" s="1073">
        <v>0</v>
      </c>
      <c r="L60" s="1074">
        <v>0</v>
      </c>
      <c r="M60" s="1075">
        <v>0</v>
      </c>
      <c r="N60" s="1073">
        <v>0</v>
      </c>
      <c r="O60" s="1074">
        <v>0</v>
      </c>
      <c r="P60" s="1075">
        <v>0</v>
      </c>
      <c r="Q60" s="1073">
        <v>0</v>
      </c>
      <c r="R60" s="1074">
        <v>0</v>
      </c>
      <c r="S60" s="1075">
        <v>0</v>
      </c>
      <c r="T60" s="1073">
        <v>1</v>
      </c>
      <c r="U60" s="1074">
        <v>1</v>
      </c>
    </row>
    <row r="61" spans="2:21" ht="28.5" customHeight="1" thickBot="1" x14ac:dyDescent="0.25">
      <c r="B61" s="3614" t="s">
        <v>16</v>
      </c>
      <c r="C61" s="3615"/>
      <c r="D61" s="311">
        <f t="shared" ref="D61:U61" si="3">SUM(D49:D60)</f>
        <v>2</v>
      </c>
      <c r="E61" s="1809">
        <f t="shared" si="3"/>
        <v>2</v>
      </c>
      <c r="F61" s="390">
        <f t="shared" si="3"/>
        <v>4</v>
      </c>
      <c r="G61" s="1810">
        <f t="shared" si="3"/>
        <v>11</v>
      </c>
      <c r="H61" s="1809">
        <f t="shared" si="3"/>
        <v>1</v>
      </c>
      <c r="I61" s="390">
        <f t="shared" si="3"/>
        <v>12</v>
      </c>
      <c r="J61" s="1810">
        <f t="shared" si="3"/>
        <v>0</v>
      </c>
      <c r="K61" s="1809">
        <f t="shared" si="3"/>
        <v>3</v>
      </c>
      <c r="L61" s="390">
        <f t="shared" si="3"/>
        <v>3</v>
      </c>
      <c r="M61" s="1810">
        <f t="shared" si="3"/>
        <v>1</v>
      </c>
      <c r="N61" s="1809">
        <f t="shared" si="3"/>
        <v>6</v>
      </c>
      <c r="O61" s="390">
        <f t="shared" si="3"/>
        <v>7</v>
      </c>
      <c r="P61" s="1810">
        <f t="shared" si="3"/>
        <v>0</v>
      </c>
      <c r="Q61" s="1809">
        <f t="shared" si="3"/>
        <v>5</v>
      </c>
      <c r="R61" s="390">
        <f t="shared" si="3"/>
        <v>5</v>
      </c>
      <c r="S61" s="1810">
        <f t="shared" si="3"/>
        <v>14</v>
      </c>
      <c r="T61" s="1809">
        <f t="shared" si="3"/>
        <v>17</v>
      </c>
      <c r="U61" s="390">
        <f t="shared" si="3"/>
        <v>31</v>
      </c>
    </row>
    <row r="62" spans="2:21" ht="31.5" customHeight="1" thickBot="1" x14ac:dyDescent="0.25">
      <c r="B62" s="3691" t="s">
        <v>10</v>
      </c>
      <c r="C62" s="3692"/>
      <c r="D62" s="829">
        <f t="shared" ref="D62:U62" si="4">D47</f>
        <v>37</v>
      </c>
      <c r="E62" s="1857">
        <f t="shared" si="4"/>
        <v>35</v>
      </c>
      <c r="F62" s="253">
        <f t="shared" si="4"/>
        <v>72</v>
      </c>
      <c r="G62" s="1858">
        <f t="shared" si="4"/>
        <v>78</v>
      </c>
      <c r="H62" s="1857">
        <f t="shared" si="4"/>
        <v>43</v>
      </c>
      <c r="I62" s="253">
        <f t="shared" si="4"/>
        <v>121</v>
      </c>
      <c r="J62" s="1858">
        <f t="shared" si="4"/>
        <v>61</v>
      </c>
      <c r="K62" s="1857">
        <f t="shared" si="4"/>
        <v>15</v>
      </c>
      <c r="L62" s="253">
        <f t="shared" si="4"/>
        <v>76</v>
      </c>
      <c r="M62" s="1858">
        <f t="shared" si="4"/>
        <v>66</v>
      </c>
      <c r="N62" s="1857">
        <f t="shared" si="4"/>
        <v>35</v>
      </c>
      <c r="O62" s="253">
        <f t="shared" si="4"/>
        <v>101</v>
      </c>
      <c r="P62" s="1858">
        <f t="shared" si="4"/>
        <v>48</v>
      </c>
      <c r="Q62" s="1857">
        <f t="shared" si="4"/>
        <v>106</v>
      </c>
      <c r="R62" s="253">
        <f t="shared" si="4"/>
        <v>154</v>
      </c>
      <c r="S62" s="1858">
        <f t="shared" si="4"/>
        <v>290</v>
      </c>
      <c r="T62" s="1857">
        <f t="shared" si="4"/>
        <v>234</v>
      </c>
      <c r="U62" s="253">
        <f t="shared" si="4"/>
        <v>524</v>
      </c>
    </row>
    <row r="63" spans="2:21" ht="32.25" customHeight="1" thickBot="1" x14ac:dyDescent="0.25">
      <c r="B63" s="3685" t="s">
        <v>17</v>
      </c>
      <c r="C63" s="3686"/>
      <c r="D63" s="1859">
        <f>D61</f>
        <v>2</v>
      </c>
      <c r="E63" s="1860">
        <f t="shared" ref="E63:U63" si="5">E61</f>
        <v>2</v>
      </c>
      <c r="F63" s="209">
        <f t="shared" si="5"/>
        <v>4</v>
      </c>
      <c r="G63" s="1086">
        <f t="shared" si="5"/>
        <v>11</v>
      </c>
      <c r="H63" s="1860">
        <f t="shared" si="5"/>
        <v>1</v>
      </c>
      <c r="I63" s="209">
        <f t="shared" si="5"/>
        <v>12</v>
      </c>
      <c r="J63" s="1086">
        <f t="shared" si="5"/>
        <v>0</v>
      </c>
      <c r="K63" s="1860">
        <f t="shared" si="5"/>
        <v>3</v>
      </c>
      <c r="L63" s="253">
        <f t="shared" si="5"/>
        <v>3</v>
      </c>
      <c r="M63" s="1086">
        <f t="shared" si="5"/>
        <v>1</v>
      </c>
      <c r="N63" s="1860">
        <f t="shared" si="5"/>
        <v>6</v>
      </c>
      <c r="O63" s="209">
        <f t="shared" si="5"/>
        <v>7</v>
      </c>
      <c r="P63" s="1086">
        <f t="shared" si="5"/>
        <v>0</v>
      </c>
      <c r="Q63" s="1860">
        <f t="shared" si="5"/>
        <v>5</v>
      </c>
      <c r="R63" s="209">
        <f t="shared" si="5"/>
        <v>5</v>
      </c>
      <c r="S63" s="1086">
        <f t="shared" si="5"/>
        <v>14</v>
      </c>
      <c r="T63" s="1860">
        <f t="shared" si="5"/>
        <v>17</v>
      </c>
      <c r="U63" s="209">
        <f t="shared" si="5"/>
        <v>31</v>
      </c>
    </row>
    <row r="64" spans="2:21" ht="28.5" customHeight="1" thickBot="1" x14ac:dyDescent="0.25">
      <c r="B64" s="3687" t="s">
        <v>18</v>
      </c>
      <c r="C64" s="3687"/>
      <c r="D64" s="1865">
        <f>D62+D63</f>
        <v>39</v>
      </c>
      <c r="E64" s="1866">
        <f t="shared" ref="E64:U64" si="6">E62+E63</f>
        <v>37</v>
      </c>
      <c r="F64" s="850">
        <f t="shared" si="6"/>
        <v>76</v>
      </c>
      <c r="G64" s="1867">
        <f t="shared" si="6"/>
        <v>89</v>
      </c>
      <c r="H64" s="1866">
        <f t="shared" si="6"/>
        <v>44</v>
      </c>
      <c r="I64" s="1868">
        <f t="shared" si="6"/>
        <v>133</v>
      </c>
      <c r="J64" s="1867">
        <f t="shared" si="6"/>
        <v>61</v>
      </c>
      <c r="K64" s="1866">
        <f t="shared" si="6"/>
        <v>18</v>
      </c>
      <c r="L64" s="1869">
        <f t="shared" si="6"/>
        <v>79</v>
      </c>
      <c r="M64" s="1867">
        <f t="shared" si="6"/>
        <v>67</v>
      </c>
      <c r="N64" s="1866">
        <f t="shared" si="6"/>
        <v>41</v>
      </c>
      <c r="O64" s="1868">
        <f t="shared" si="6"/>
        <v>108</v>
      </c>
      <c r="P64" s="1867">
        <f t="shared" si="6"/>
        <v>48</v>
      </c>
      <c r="Q64" s="1866">
        <f t="shared" si="6"/>
        <v>111</v>
      </c>
      <c r="R64" s="1868">
        <f t="shared" si="6"/>
        <v>159</v>
      </c>
      <c r="S64" s="1867">
        <f t="shared" si="6"/>
        <v>304</v>
      </c>
      <c r="T64" s="1866">
        <f t="shared" si="6"/>
        <v>251</v>
      </c>
      <c r="U64" s="1868">
        <f t="shared" si="6"/>
        <v>555</v>
      </c>
    </row>
    <row r="65" spans="2:21" ht="22.5" customHeight="1" x14ac:dyDescent="0.2">
      <c r="H65" s="254"/>
    </row>
    <row r="66" spans="2:21" ht="22.5" customHeight="1" x14ac:dyDescent="0.2">
      <c r="B66" s="3597"/>
      <c r="C66" s="3597"/>
      <c r="D66" s="3597"/>
      <c r="E66" s="3597"/>
      <c r="F66" s="3597"/>
      <c r="G66" s="3597"/>
      <c r="H66" s="3597"/>
      <c r="I66" s="3597"/>
      <c r="J66" s="3597"/>
      <c r="K66" s="3597"/>
      <c r="L66" s="3597"/>
      <c r="M66" s="3597"/>
      <c r="N66" s="3597"/>
      <c r="O66" s="3597"/>
      <c r="P66" s="3597"/>
      <c r="Q66" s="3597"/>
      <c r="R66" s="106"/>
      <c r="S66" s="105"/>
    </row>
    <row r="68" spans="2:21" ht="22.5" customHeight="1" x14ac:dyDescent="0.2">
      <c r="D68" s="533"/>
      <c r="E68" s="533"/>
      <c r="F68" s="533"/>
      <c r="G68" s="533"/>
      <c r="H68" s="533"/>
      <c r="I68" s="533"/>
      <c r="J68" s="533"/>
      <c r="K68" s="533"/>
      <c r="L68" s="533"/>
      <c r="M68" s="533"/>
      <c r="N68" s="533"/>
      <c r="O68" s="533"/>
      <c r="P68" s="533"/>
      <c r="Q68" s="533"/>
      <c r="R68" s="533"/>
      <c r="S68" s="533"/>
      <c r="T68" s="533"/>
      <c r="U68" s="533"/>
    </row>
  </sheetData>
  <mergeCells count="23">
    <mergeCell ref="B48:C48"/>
    <mergeCell ref="B63:C63"/>
    <mergeCell ref="B64:C64"/>
    <mergeCell ref="B66:Q66"/>
    <mergeCell ref="S5:U6"/>
    <mergeCell ref="B8:C8"/>
    <mergeCell ref="B28:C28"/>
    <mergeCell ref="B47:C47"/>
    <mergeCell ref="B62:C62"/>
    <mergeCell ref="B61:C61"/>
    <mergeCell ref="B5:C7"/>
    <mergeCell ref="D5:F6"/>
    <mergeCell ref="G5:I6"/>
    <mergeCell ref="J5:L6"/>
    <mergeCell ref="M5:O6"/>
    <mergeCell ref="P5:R6"/>
    <mergeCell ref="B27:C27"/>
    <mergeCell ref="B26:C26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27"/>
  <sheetViews>
    <sheetView zoomScale="60" zoomScaleNormal="60" workbookViewId="0">
      <selection activeCell="B9" sqref="B9"/>
    </sheetView>
  </sheetViews>
  <sheetFormatPr defaultRowHeight="18.75" x14ac:dyDescent="0.3"/>
  <cols>
    <col min="1" max="1" width="11.140625" style="88" customWidth="1"/>
    <col min="2" max="2" width="66" style="88" customWidth="1"/>
    <col min="3" max="3" width="11.42578125" style="88" bestFit="1" customWidth="1"/>
    <col min="4" max="4" width="11" style="88" customWidth="1"/>
    <col min="5" max="5" width="10.5703125" style="89" customWidth="1"/>
    <col min="6" max="6" width="9.85546875" style="88" customWidth="1"/>
    <col min="7" max="7" width="11.5703125" style="88" customWidth="1"/>
    <col min="8" max="8" width="9.85546875" style="89" customWidth="1"/>
    <col min="9" max="9" width="10.5703125" style="89" customWidth="1"/>
    <col min="10" max="10" width="11.42578125" style="89" customWidth="1"/>
    <col min="11" max="14" width="12.140625" style="89" customWidth="1"/>
    <col min="15" max="15" width="12" style="88" customWidth="1"/>
    <col min="16" max="16" width="11.140625" style="88" customWidth="1"/>
    <col min="17" max="17" width="11.42578125" style="89" customWidth="1"/>
    <col min="18" max="18" width="10.85546875" style="88" customWidth="1"/>
    <col min="19" max="19" width="11.140625" style="88" customWidth="1"/>
    <col min="20" max="20" width="11.42578125" style="89" customWidth="1"/>
    <col min="21" max="21" width="11" style="88" customWidth="1"/>
    <col min="22" max="22" width="11.140625" style="88" customWidth="1"/>
    <col min="23" max="23" width="11.42578125" style="89" customWidth="1"/>
    <col min="24" max="256" width="9.140625" style="88"/>
    <col min="257" max="257" width="11.140625" style="88" customWidth="1"/>
    <col min="258" max="258" width="53" style="88" customWidth="1"/>
    <col min="259" max="259" width="11.42578125" style="88" bestFit="1" customWidth="1"/>
    <col min="260" max="260" width="11" style="88" customWidth="1"/>
    <col min="261" max="261" width="10.5703125" style="88" customWidth="1"/>
    <col min="262" max="262" width="9.140625" style="88"/>
    <col min="263" max="263" width="11.5703125" style="88" customWidth="1"/>
    <col min="264" max="264" width="9.85546875" style="88" customWidth="1"/>
    <col min="265" max="265" width="9.140625" style="88"/>
    <col min="266" max="266" width="11.42578125" style="88" customWidth="1"/>
    <col min="267" max="270" width="12.140625" style="88" customWidth="1"/>
    <col min="271" max="271" width="9.140625" style="88"/>
    <col min="272" max="272" width="11.140625" style="88" customWidth="1"/>
    <col min="273" max="273" width="11.42578125" style="88" customWidth="1"/>
    <col min="274" max="274" width="9.140625" style="88"/>
    <col min="275" max="275" width="11.140625" style="88" customWidth="1"/>
    <col min="276" max="276" width="11.42578125" style="88" customWidth="1"/>
    <col min="277" max="277" width="9.140625" style="88"/>
    <col min="278" max="278" width="11.140625" style="88" customWidth="1"/>
    <col min="279" max="279" width="11.42578125" style="88" customWidth="1"/>
    <col min="280" max="512" width="9.140625" style="88"/>
    <col min="513" max="513" width="11.140625" style="88" customWidth="1"/>
    <col min="514" max="514" width="53" style="88" customWidth="1"/>
    <col min="515" max="515" width="11.42578125" style="88" bestFit="1" customWidth="1"/>
    <col min="516" max="516" width="11" style="88" customWidth="1"/>
    <col min="517" max="517" width="10.5703125" style="88" customWidth="1"/>
    <col min="518" max="518" width="9.140625" style="88"/>
    <col min="519" max="519" width="11.5703125" style="88" customWidth="1"/>
    <col min="520" max="520" width="9.85546875" style="88" customWidth="1"/>
    <col min="521" max="521" width="9.140625" style="88"/>
    <col min="522" max="522" width="11.42578125" style="88" customWidth="1"/>
    <col min="523" max="526" width="12.140625" style="88" customWidth="1"/>
    <col min="527" max="527" width="9.140625" style="88"/>
    <col min="528" max="528" width="11.140625" style="88" customWidth="1"/>
    <col min="529" max="529" width="11.42578125" style="88" customWidth="1"/>
    <col min="530" max="530" width="9.140625" style="88"/>
    <col min="531" max="531" width="11.140625" style="88" customWidth="1"/>
    <col min="532" max="532" width="11.42578125" style="88" customWidth="1"/>
    <col min="533" max="533" width="9.140625" style="88"/>
    <col min="534" max="534" width="11.140625" style="88" customWidth="1"/>
    <col min="535" max="535" width="11.42578125" style="88" customWidth="1"/>
    <col min="536" max="768" width="9.140625" style="88"/>
    <col min="769" max="769" width="11.140625" style="88" customWidth="1"/>
    <col min="770" max="770" width="53" style="88" customWidth="1"/>
    <col min="771" max="771" width="11.42578125" style="88" bestFit="1" customWidth="1"/>
    <col min="772" max="772" width="11" style="88" customWidth="1"/>
    <col min="773" max="773" width="10.5703125" style="88" customWidth="1"/>
    <col min="774" max="774" width="9.140625" style="88"/>
    <col min="775" max="775" width="11.5703125" style="88" customWidth="1"/>
    <col min="776" max="776" width="9.85546875" style="88" customWidth="1"/>
    <col min="777" max="777" width="9.140625" style="88"/>
    <col min="778" max="778" width="11.42578125" style="88" customWidth="1"/>
    <col min="779" max="782" width="12.140625" style="88" customWidth="1"/>
    <col min="783" max="783" width="9.140625" style="88"/>
    <col min="784" max="784" width="11.140625" style="88" customWidth="1"/>
    <col min="785" max="785" width="11.42578125" style="88" customWidth="1"/>
    <col min="786" max="786" width="9.140625" style="88"/>
    <col min="787" max="787" width="11.140625" style="88" customWidth="1"/>
    <col min="788" max="788" width="11.42578125" style="88" customWidth="1"/>
    <col min="789" max="789" width="9.140625" style="88"/>
    <col min="790" max="790" width="11.140625" style="88" customWidth="1"/>
    <col min="791" max="791" width="11.42578125" style="88" customWidth="1"/>
    <col min="792" max="1024" width="9.140625" style="88"/>
    <col min="1025" max="1025" width="11.140625" style="88" customWidth="1"/>
    <col min="1026" max="1026" width="53" style="88" customWidth="1"/>
    <col min="1027" max="1027" width="11.42578125" style="88" bestFit="1" customWidth="1"/>
    <col min="1028" max="1028" width="11" style="88" customWidth="1"/>
    <col min="1029" max="1029" width="10.5703125" style="88" customWidth="1"/>
    <col min="1030" max="1030" width="9.140625" style="88"/>
    <col min="1031" max="1031" width="11.5703125" style="88" customWidth="1"/>
    <col min="1032" max="1032" width="9.85546875" style="88" customWidth="1"/>
    <col min="1033" max="1033" width="9.140625" style="88"/>
    <col min="1034" max="1034" width="11.42578125" style="88" customWidth="1"/>
    <col min="1035" max="1038" width="12.140625" style="88" customWidth="1"/>
    <col min="1039" max="1039" width="9.140625" style="88"/>
    <col min="1040" max="1040" width="11.140625" style="88" customWidth="1"/>
    <col min="1041" max="1041" width="11.42578125" style="88" customWidth="1"/>
    <col min="1042" max="1042" width="9.140625" style="88"/>
    <col min="1043" max="1043" width="11.140625" style="88" customWidth="1"/>
    <col min="1044" max="1044" width="11.42578125" style="88" customWidth="1"/>
    <col min="1045" max="1045" width="9.140625" style="88"/>
    <col min="1046" max="1046" width="11.140625" style="88" customWidth="1"/>
    <col min="1047" max="1047" width="11.42578125" style="88" customWidth="1"/>
    <col min="1048" max="1280" width="9.140625" style="88"/>
    <col min="1281" max="1281" width="11.140625" style="88" customWidth="1"/>
    <col min="1282" max="1282" width="53" style="88" customWidth="1"/>
    <col min="1283" max="1283" width="11.42578125" style="88" bestFit="1" customWidth="1"/>
    <col min="1284" max="1284" width="11" style="88" customWidth="1"/>
    <col min="1285" max="1285" width="10.5703125" style="88" customWidth="1"/>
    <col min="1286" max="1286" width="9.140625" style="88"/>
    <col min="1287" max="1287" width="11.5703125" style="88" customWidth="1"/>
    <col min="1288" max="1288" width="9.85546875" style="88" customWidth="1"/>
    <col min="1289" max="1289" width="9.140625" style="88"/>
    <col min="1290" max="1290" width="11.42578125" style="88" customWidth="1"/>
    <col min="1291" max="1294" width="12.140625" style="88" customWidth="1"/>
    <col min="1295" max="1295" width="9.140625" style="88"/>
    <col min="1296" max="1296" width="11.140625" style="88" customWidth="1"/>
    <col min="1297" max="1297" width="11.42578125" style="88" customWidth="1"/>
    <col min="1298" max="1298" width="9.140625" style="88"/>
    <col min="1299" max="1299" width="11.140625" style="88" customWidth="1"/>
    <col min="1300" max="1300" width="11.42578125" style="88" customWidth="1"/>
    <col min="1301" max="1301" width="9.140625" style="88"/>
    <col min="1302" max="1302" width="11.140625" style="88" customWidth="1"/>
    <col min="1303" max="1303" width="11.42578125" style="88" customWidth="1"/>
    <col min="1304" max="1536" width="9.140625" style="88"/>
    <col min="1537" max="1537" width="11.140625" style="88" customWidth="1"/>
    <col min="1538" max="1538" width="53" style="88" customWidth="1"/>
    <col min="1539" max="1539" width="11.42578125" style="88" bestFit="1" customWidth="1"/>
    <col min="1540" max="1540" width="11" style="88" customWidth="1"/>
    <col min="1541" max="1541" width="10.5703125" style="88" customWidth="1"/>
    <col min="1542" max="1542" width="9.140625" style="88"/>
    <col min="1543" max="1543" width="11.5703125" style="88" customWidth="1"/>
    <col min="1544" max="1544" width="9.85546875" style="88" customWidth="1"/>
    <col min="1545" max="1545" width="9.140625" style="88"/>
    <col min="1546" max="1546" width="11.42578125" style="88" customWidth="1"/>
    <col min="1547" max="1550" width="12.140625" style="88" customWidth="1"/>
    <col min="1551" max="1551" width="9.140625" style="88"/>
    <col min="1552" max="1552" width="11.140625" style="88" customWidth="1"/>
    <col min="1553" max="1553" width="11.42578125" style="88" customWidth="1"/>
    <col min="1554" max="1554" width="9.140625" style="88"/>
    <col min="1555" max="1555" width="11.140625" style="88" customWidth="1"/>
    <col min="1556" max="1556" width="11.42578125" style="88" customWidth="1"/>
    <col min="1557" max="1557" width="9.140625" style="88"/>
    <col min="1558" max="1558" width="11.140625" style="88" customWidth="1"/>
    <col min="1559" max="1559" width="11.42578125" style="88" customWidth="1"/>
    <col min="1560" max="1792" width="9.140625" style="88"/>
    <col min="1793" max="1793" width="11.140625" style="88" customWidth="1"/>
    <col min="1794" max="1794" width="53" style="88" customWidth="1"/>
    <col min="1795" max="1795" width="11.42578125" style="88" bestFit="1" customWidth="1"/>
    <col min="1796" max="1796" width="11" style="88" customWidth="1"/>
    <col min="1797" max="1797" width="10.5703125" style="88" customWidth="1"/>
    <col min="1798" max="1798" width="9.140625" style="88"/>
    <col min="1799" max="1799" width="11.5703125" style="88" customWidth="1"/>
    <col min="1800" max="1800" width="9.85546875" style="88" customWidth="1"/>
    <col min="1801" max="1801" width="9.140625" style="88"/>
    <col min="1802" max="1802" width="11.42578125" style="88" customWidth="1"/>
    <col min="1803" max="1806" width="12.140625" style="88" customWidth="1"/>
    <col min="1807" max="1807" width="9.140625" style="88"/>
    <col min="1808" max="1808" width="11.140625" style="88" customWidth="1"/>
    <col min="1809" max="1809" width="11.42578125" style="88" customWidth="1"/>
    <col min="1810" max="1810" width="9.140625" style="88"/>
    <col min="1811" max="1811" width="11.140625" style="88" customWidth="1"/>
    <col min="1812" max="1812" width="11.42578125" style="88" customWidth="1"/>
    <col min="1813" max="1813" width="9.140625" style="88"/>
    <col min="1814" max="1814" width="11.140625" style="88" customWidth="1"/>
    <col min="1815" max="1815" width="11.42578125" style="88" customWidth="1"/>
    <col min="1816" max="2048" width="9.140625" style="88"/>
    <col min="2049" max="2049" width="11.140625" style="88" customWidth="1"/>
    <col min="2050" max="2050" width="53" style="88" customWidth="1"/>
    <col min="2051" max="2051" width="11.42578125" style="88" bestFit="1" customWidth="1"/>
    <col min="2052" max="2052" width="11" style="88" customWidth="1"/>
    <col min="2053" max="2053" width="10.5703125" style="88" customWidth="1"/>
    <col min="2054" max="2054" width="9.140625" style="88"/>
    <col min="2055" max="2055" width="11.5703125" style="88" customWidth="1"/>
    <col min="2056" max="2056" width="9.85546875" style="88" customWidth="1"/>
    <col min="2057" max="2057" width="9.140625" style="88"/>
    <col min="2058" max="2058" width="11.42578125" style="88" customWidth="1"/>
    <col min="2059" max="2062" width="12.140625" style="88" customWidth="1"/>
    <col min="2063" max="2063" width="9.140625" style="88"/>
    <col min="2064" max="2064" width="11.140625" style="88" customWidth="1"/>
    <col min="2065" max="2065" width="11.42578125" style="88" customWidth="1"/>
    <col min="2066" max="2066" width="9.140625" style="88"/>
    <col min="2067" max="2067" width="11.140625" style="88" customWidth="1"/>
    <col min="2068" max="2068" width="11.42578125" style="88" customWidth="1"/>
    <col min="2069" max="2069" width="9.140625" style="88"/>
    <col min="2070" max="2070" width="11.140625" style="88" customWidth="1"/>
    <col min="2071" max="2071" width="11.42578125" style="88" customWidth="1"/>
    <col min="2072" max="2304" width="9.140625" style="88"/>
    <col min="2305" max="2305" width="11.140625" style="88" customWidth="1"/>
    <col min="2306" max="2306" width="53" style="88" customWidth="1"/>
    <col min="2307" max="2307" width="11.42578125" style="88" bestFit="1" customWidth="1"/>
    <col min="2308" max="2308" width="11" style="88" customWidth="1"/>
    <col min="2309" max="2309" width="10.5703125" style="88" customWidth="1"/>
    <col min="2310" max="2310" width="9.140625" style="88"/>
    <col min="2311" max="2311" width="11.5703125" style="88" customWidth="1"/>
    <col min="2312" max="2312" width="9.85546875" style="88" customWidth="1"/>
    <col min="2313" max="2313" width="9.140625" style="88"/>
    <col min="2314" max="2314" width="11.42578125" style="88" customWidth="1"/>
    <col min="2315" max="2318" width="12.140625" style="88" customWidth="1"/>
    <col min="2319" max="2319" width="9.140625" style="88"/>
    <col min="2320" max="2320" width="11.140625" style="88" customWidth="1"/>
    <col min="2321" max="2321" width="11.42578125" style="88" customWidth="1"/>
    <col min="2322" max="2322" width="9.140625" style="88"/>
    <col min="2323" max="2323" width="11.140625" style="88" customWidth="1"/>
    <col min="2324" max="2324" width="11.42578125" style="88" customWidth="1"/>
    <col min="2325" max="2325" width="9.140625" style="88"/>
    <col min="2326" max="2326" width="11.140625" style="88" customWidth="1"/>
    <col min="2327" max="2327" width="11.42578125" style="88" customWidth="1"/>
    <col min="2328" max="2560" width="9.140625" style="88"/>
    <col min="2561" max="2561" width="11.140625" style="88" customWidth="1"/>
    <col min="2562" max="2562" width="53" style="88" customWidth="1"/>
    <col min="2563" max="2563" width="11.42578125" style="88" bestFit="1" customWidth="1"/>
    <col min="2564" max="2564" width="11" style="88" customWidth="1"/>
    <col min="2565" max="2565" width="10.5703125" style="88" customWidth="1"/>
    <col min="2566" max="2566" width="9.140625" style="88"/>
    <col min="2567" max="2567" width="11.5703125" style="88" customWidth="1"/>
    <col min="2568" max="2568" width="9.85546875" style="88" customWidth="1"/>
    <col min="2569" max="2569" width="9.140625" style="88"/>
    <col min="2570" max="2570" width="11.42578125" style="88" customWidth="1"/>
    <col min="2571" max="2574" width="12.140625" style="88" customWidth="1"/>
    <col min="2575" max="2575" width="9.140625" style="88"/>
    <col min="2576" max="2576" width="11.140625" style="88" customWidth="1"/>
    <col min="2577" max="2577" width="11.42578125" style="88" customWidth="1"/>
    <col min="2578" max="2578" width="9.140625" style="88"/>
    <col min="2579" max="2579" width="11.140625" style="88" customWidth="1"/>
    <col min="2580" max="2580" width="11.42578125" style="88" customWidth="1"/>
    <col min="2581" max="2581" width="9.140625" style="88"/>
    <col min="2582" max="2582" width="11.140625" style="88" customWidth="1"/>
    <col min="2583" max="2583" width="11.42578125" style="88" customWidth="1"/>
    <col min="2584" max="2816" width="9.140625" style="88"/>
    <col min="2817" max="2817" width="11.140625" style="88" customWidth="1"/>
    <col min="2818" max="2818" width="53" style="88" customWidth="1"/>
    <col min="2819" max="2819" width="11.42578125" style="88" bestFit="1" customWidth="1"/>
    <col min="2820" max="2820" width="11" style="88" customWidth="1"/>
    <col min="2821" max="2821" width="10.5703125" style="88" customWidth="1"/>
    <col min="2822" max="2822" width="9.140625" style="88"/>
    <col min="2823" max="2823" width="11.5703125" style="88" customWidth="1"/>
    <col min="2824" max="2824" width="9.85546875" style="88" customWidth="1"/>
    <col min="2825" max="2825" width="9.140625" style="88"/>
    <col min="2826" max="2826" width="11.42578125" style="88" customWidth="1"/>
    <col min="2827" max="2830" width="12.140625" style="88" customWidth="1"/>
    <col min="2831" max="2831" width="9.140625" style="88"/>
    <col min="2832" max="2832" width="11.140625" style="88" customWidth="1"/>
    <col min="2833" max="2833" width="11.42578125" style="88" customWidth="1"/>
    <col min="2834" max="2834" width="9.140625" style="88"/>
    <col min="2835" max="2835" width="11.140625" style="88" customWidth="1"/>
    <col min="2836" max="2836" width="11.42578125" style="88" customWidth="1"/>
    <col min="2837" max="2837" width="9.140625" style="88"/>
    <col min="2838" max="2838" width="11.140625" style="88" customWidth="1"/>
    <col min="2839" max="2839" width="11.42578125" style="88" customWidth="1"/>
    <col min="2840" max="3072" width="9.140625" style="88"/>
    <col min="3073" max="3073" width="11.140625" style="88" customWidth="1"/>
    <col min="3074" max="3074" width="53" style="88" customWidth="1"/>
    <col min="3075" max="3075" width="11.42578125" style="88" bestFit="1" customWidth="1"/>
    <col min="3076" max="3076" width="11" style="88" customWidth="1"/>
    <col min="3077" max="3077" width="10.5703125" style="88" customWidth="1"/>
    <col min="3078" max="3078" width="9.140625" style="88"/>
    <col min="3079" max="3079" width="11.5703125" style="88" customWidth="1"/>
    <col min="3080" max="3080" width="9.85546875" style="88" customWidth="1"/>
    <col min="3081" max="3081" width="9.140625" style="88"/>
    <col min="3082" max="3082" width="11.42578125" style="88" customWidth="1"/>
    <col min="3083" max="3086" width="12.140625" style="88" customWidth="1"/>
    <col min="3087" max="3087" width="9.140625" style="88"/>
    <col min="3088" max="3088" width="11.140625" style="88" customWidth="1"/>
    <col min="3089" max="3089" width="11.42578125" style="88" customWidth="1"/>
    <col min="3090" max="3090" width="9.140625" style="88"/>
    <col min="3091" max="3091" width="11.140625" style="88" customWidth="1"/>
    <col min="3092" max="3092" width="11.42578125" style="88" customWidth="1"/>
    <col min="3093" max="3093" width="9.140625" style="88"/>
    <col min="3094" max="3094" width="11.140625" style="88" customWidth="1"/>
    <col min="3095" max="3095" width="11.42578125" style="88" customWidth="1"/>
    <col min="3096" max="3328" width="9.140625" style="88"/>
    <col min="3329" max="3329" width="11.140625" style="88" customWidth="1"/>
    <col min="3330" max="3330" width="53" style="88" customWidth="1"/>
    <col min="3331" max="3331" width="11.42578125" style="88" bestFit="1" customWidth="1"/>
    <col min="3332" max="3332" width="11" style="88" customWidth="1"/>
    <col min="3333" max="3333" width="10.5703125" style="88" customWidth="1"/>
    <col min="3334" max="3334" width="9.140625" style="88"/>
    <col min="3335" max="3335" width="11.5703125" style="88" customWidth="1"/>
    <col min="3336" max="3336" width="9.85546875" style="88" customWidth="1"/>
    <col min="3337" max="3337" width="9.140625" style="88"/>
    <col min="3338" max="3338" width="11.42578125" style="88" customWidth="1"/>
    <col min="3339" max="3342" width="12.140625" style="88" customWidth="1"/>
    <col min="3343" max="3343" width="9.140625" style="88"/>
    <col min="3344" max="3344" width="11.140625" style="88" customWidth="1"/>
    <col min="3345" max="3345" width="11.42578125" style="88" customWidth="1"/>
    <col min="3346" max="3346" width="9.140625" style="88"/>
    <col min="3347" max="3347" width="11.140625" style="88" customWidth="1"/>
    <col min="3348" max="3348" width="11.42578125" style="88" customWidth="1"/>
    <col min="3349" max="3349" width="9.140625" style="88"/>
    <col min="3350" max="3350" width="11.140625" style="88" customWidth="1"/>
    <col min="3351" max="3351" width="11.42578125" style="88" customWidth="1"/>
    <col min="3352" max="3584" width="9.140625" style="88"/>
    <col min="3585" max="3585" width="11.140625" style="88" customWidth="1"/>
    <col min="3586" max="3586" width="53" style="88" customWidth="1"/>
    <col min="3587" max="3587" width="11.42578125" style="88" bestFit="1" customWidth="1"/>
    <col min="3588" max="3588" width="11" style="88" customWidth="1"/>
    <col min="3589" max="3589" width="10.5703125" style="88" customWidth="1"/>
    <col min="3590" max="3590" width="9.140625" style="88"/>
    <col min="3591" max="3591" width="11.5703125" style="88" customWidth="1"/>
    <col min="3592" max="3592" width="9.85546875" style="88" customWidth="1"/>
    <col min="3593" max="3593" width="9.140625" style="88"/>
    <col min="3594" max="3594" width="11.42578125" style="88" customWidth="1"/>
    <col min="3595" max="3598" width="12.140625" style="88" customWidth="1"/>
    <col min="3599" max="3599" width="9.140625" style="88"/>
    <col min="3600" max="3600" width="11.140625" style="88" customWidth="1"/>
    <col min="3601" max="3601" width="11.42578125" style="88" customWidth="1"/>
    <col min="3602" max="3602" width="9.140625" style="88"/>
    <col min="3603" max="3603" width="11.140625" style="88" customWidth="1"/>
    <col min="3604" max="3604" width="11.42578125" style="88" customWidth="1"/>
    <col min="3605" max="3605" width="9.140625" style="88"/>
    <col min="3606" max="3606" width="11.140625" style="88" customWidth="1"/>
    <col min="3607" max="3607" width="11.42578125" style="88" customWidth="1"/>
    <col min="3608" max="3840" width="9.140625" style="88"/>
    <col min="3841" max="3841" width="11.140625" style="88" customWidth="1"/>
    <col min="3842" max="3842" width="53" style="88" customWidth="1"/>
    <col min="3843" max="3843" width="11.42578125" style="88" bestFit="1" customWidth="1"/>
    <col min="3844" max="3844" width="11" style="88" customWidth="1"/>
    <col min="3845" max="3845" width="10.5703125" style="88" customWidth="1"/>
    <col min="3846" max="3846" width="9.140625" style="88"/>
    <col min="3847" max="3847" width="11.5703125" style="88" customWidth="1"/>
    <col min="3848" max="3848" width="9.85546875" style="88" customWidth="1"/>
    <col min="3849" max="3849" width="9.140625" style="88"/>
    <col min="3850" max="3850" width="11.42578125" style="88" customWidth="1"/>
    <col min="3851" max="3854" width="12.140625" style="88" customWidth="1"/>
    <col min="3855" max="3855" width="9.140625" style="88"/>
    <col min="3856" max="3856" width="11.140625" style="88" customWidth="1"/>
    <col min="3857" max="3857" width="11.42578125" style="88" customWidth="1"/>
    <col min="3858" max="3858" width="9.140625" style="88"/>
    <col min="3859" max="3859" width="11.140625" style="88" customWidth="1"/>
    <col min="3860" max="3860" width="11.42578125" style="88" customWidth="1"/>
    <col min="3861" max="3861" width="9.140625" style="88"/>
    <col min="3862" max="3862" width="11.140625" style="88" customWidth="1"/>
    <col min="3863" max="3863" width="11.42578125" style="88" customWidth="1"/>
    <col min="3864" max="4096" width="9.140625" style="88"/>
    <col min="4097" max="4097" width="11.140625" style="88" customWidth="1"/>
    <col min="4098" max="4098" width="53" style="88" customWidth="1"/>
    <col min="4099" max="4099" width="11.42578125" style="88" bestFit="1" customWidth="1"/>
    <col min="4100" max="4100" width="11" style="88" customWidth="1"/>
    <col min="4101" max="4101" width="10.5703125" style="88" customWidth="1"/>
    <col min="4102" max="4102" width="9.140625" style="88"/>
    <col min="4103" max="4103" width="11.5703125" style="88" customWidth="1"/>
    <col min="4104" max="4104" width="9.85546875" style="88" customWidth="1"/>
    <col min="4105" max="4105" width="9.140625" style="88"/>
    <col min="4106" max="4106" width="11.42578125" style="88" customWidth="1"/>
    <col min="4107" max="4110" width="12.140625" style="88" customWidth="1"/>
    <col min="4111" max="4111" width="9.140625" style="88"/>
    <col min="4112" max="4112" width="11.140625" style="88" customWidth="1"/>
    <col min="4113" max="4113" width="11.42578125" style="88" customWidth="1"/>
    <col min="4114" max="4114" width="9.140625" style="88"/>
    <col min="4115" max="4115" width="11.140625" style="88" customWidth="1"/>
    <col min="4116" max="4116" width="11.42578125" style="88" customWidth="1"/>
    <col min="4117" max="4117" width="9.140625" style="88"/>
    <col min="4118" max="4118" width="11.140625" style="88" customWidth="1"/>
    <col min="4119" max="4119" width="11.42578125" style="88" customWidth="1"/>
    <col min="4120" max="4352" width="9.140625" style="88"/>
    <col min="4353" max="4353" width="11.140625" style="88" customWidth="1"/>
    <col min="4354" max="4354" width="53" style="88" customWidth="1"/>
    <col min="4355" max="4355" width="11.42578125" style="88" bestFit="1" customWidth="1"/>
    <col min="4356" max="4356" width="11" style="88" customWidth="1"/>
    <col min="4357" max="4357" width="10.5703125" style="88" customWidth="1"/>
    <col min="4358" max="4358" width="9.140625" style="88"/>
    <col min="4359" max="4359" width="11.5703125" style="88" customWidth="1"/>
    <col min="4360" max="4360" width="9.85546875" style="88" customWidth="1"/>
    <col min="4361" max="4361" width="9.140625" style="88"/>
    <col min="4362" max="4362" width="11.42578125" style="88" customWidth="1"/>
    <col min="4363" max="4366" width="12.140625" style="88" customWidth="1"/>
    <col min="4367" max="4367" width="9.140625" style="88"/>
    <col min="4368" max="4368" width="11.140625" style="88" customWidth="1"/>
    <col min="4369" max="4369" width="11.42578125" style="88" customWidth="1"/>
    <col min="4370" max="4370" width="9.140625" style="88"/>
    <col min="4371" max="4371" width="11.140625" style="88" customWidth="1"/>
    <col min="4372" max="4372" width="11.42578125" style="88" customWidth="1"/>
    <col min="4373" max="4373" width="9.140625" style="88"/>
    <col min="4374" max="4374" width="11.140625" style="88" customWidth="1"/>
    <col min="4375" max="4375" width="11.42578125" style="88" customWidth="1"/>
    <col min="4376" max="4608" width="9.140625" style="88"/>
    <col min="4609" max="4609" width="11.140625" style="88" customWidth="1"/>
    <col min="4610" max="4610" width="53" style="88" customWidth="1"/>
    <col min="4611" max="4611" width="11.42578125" style="88" bestFit="1" customWidth="1"/>
    <col min="4612" max="4612" width="11" style="88" customWidth="1"/>
    <col min="4613" max="4613" width="10.5703125" style="88" customWidth="1"/>
    <col min="4614" max="4614" width="9.140625" style="88"/>
    <col min="4615" max="4615" width="11.5703125" style="88" customWidth="1"/>
    <col min="4616" max="4616" width="9.85546875" style="88" customWidth="1"/>
    <col min="4617" max="4617" width="9.140625" style="88"/>
    <col min="4618" max="4618" width="11.42578125" style="88" customWidth="1"/>
    <col min="4619" max="4622" width="12.140625" style="88" customWidth="1"/>
    <col min="4623" max="4623" width="9.140625" style="88"/>
    <col min="4624" max="4624" width="11.140625" style="88" customWidth="1"/>
    <col min="4625" max="4625" width="11.42578125" style="88" customWidth="1"/>
    <col min="4626" max="4626" width="9.140625" style="88"/>
    <col min="4627" max="4627" width="11.140625" style="88" customWidth="1"/>
    <col min="4628" max="4628" width="11.42578125" style="88" customWidth="1"/>
    <col min="4629" max="4629" width="9.140625" style="88"/>
    <col min="4630" max="4630" width="11.140625" style="88" customWidth="1"/>
    <col min="4631" max="4631" width="11.42578125" style="88" customWidth="1"/>
    <col min="4632" max="4864" width="9.140625" style="88"/>
    <col min="4865" max="4865" width="11.140625" style="88" customWidth="1"/>
    <col min="4866" max="4866" width="53" style="88" customWidth="1"/>
    <col min="4867" max="4867" width="11.42578125" style="88" bestFit="1" customWidth="1"/>
    <col min="4868" max="4868" width="11" style="88" customWidth="1"/>
    <col min="4869" max="4869" width="10.5703125" style="88" customWidth="1"/>
    <col min="4870" max="4870" width="9.140625" style="88"/>
    <col min="4871" max="4871" width="11.5703125" style="88" customWidth="1"/>
    <col min="4872" max="4872" width="9.85546875" style="88" customWidth="1"/>
    <col min="4873" max="4873" width="9.140625" style="88"/>
    <col min="4874" max="4874" width="11.42578125" style="88" customWidth="1"/>
    <col min="4875" max="4878" width="12.140625" style="88" customWidth="1"/>
    <col min="4879" max="4879" width="9.140625" style="88"/>
    <col min="4880" max="4880" width="11.140625" style="88" customWidth="1"/>
    <col min="4881" max="4881" width="11.42578125" style="88" customWidth="1"/>
    <col min="4882" max="4882" width="9.140625" style="88"/>
    <col min="4883" max="4883" width="11.140625" style="88" customWidth="1"/>
    <col min="4884" max="4884" width="11.42578125" style="88" customWidth="1"/>
    <col min="4885" max="4885" width="9.140625" style="88"/>
    <col min="4886" max="4886" width="11.140625" style="88" customWidth="1"/>
    <col min="4887" max="4887" width="11.42578125" style="88" customWidth="1"/>
    <col min="4888" max="5120" width="9.140625" style="88"/>
    <col min="5121" max="5121" width="11.140625" style="88" customWidth="1"/>
    <col min="5122" max="5122" width="53" style="88" customWidth="1"/>
    <col min="5123" max="5123" width="11.42578125" style="88" bestFit="1" customWidth="1"/>
    <col min="5124" max="5124" width="11" style="88" customWidth="1"/>
    <col min="5125" max="5125" width="10.5703125" style="88" customWidth="1"/>
    <col min="5126" max="5126" width="9.140625" style="88"/>
    <col min="5127" max="5127" width="11.5703125" style="88" customWidth="1"/>
    <col min="5128" max="5128" width="9.85546875" style="88" customWidth="1"/>
    <col min="5129" max="5129" width="9.140625" style="88"/>
    <col min="5130" max="5130" width="11.42578125" style="88" customWidth="1"/>
    <col min="5131" max="5134" width="12.140625" style="88" customWidth="1"/>
    <col min="5135" max="5135" width="9.140625" style="88"/>
    <col min="5136" max="5136" width="11.140625" style="88" customWidth="1"/>
    <col min="5137" max="5137" width="11.42578125" style="88" customWidth="1"/>
    <col min="5138" max="5138" width="9.140625" style="88"/>
    <col min="5139" max="5139" width="11.140625" style="88" customWidth="1"/>
    <col min="5140" max="5140" width="11.42578125" style="88" customWidth="1"/>
    <col min="5141" max="5141" width="9.140625" style="88"/>
    <col min="5142" max="5142" width="11.140625" style="88" customWidth="1"/>
    <col min="5143" max="5143" width="11.42578125" style="88" customWidth="1"/>
    <col min="5144" max="5376" width="9.140625" style="88"/>
    <col min="5377" max="5377" width="11.140625" style="88" customWidth="1"/>
    <col min="5378" max="5378" width="53" style="88" customWidth="1"/>
    <col min="5379" max="5379" width="11.42578125" style="88" bestFit="1" customWidth="1"/>
    <col min="5380" max="5380" width="11" style="88" customWidth="1"/>
    <col min="5381" max="5381" width="10.5703125" style="88" customWidth="1"/>
    <col min="5382" max="5382" width="9.140625" style="88"/>
    <col min="5383" max="5383" width="11.5703125" style="88" customWidth="1"/>
    <col min="5384" max="5384" width="9.85546875" style="88" customWidth="1"/>
    <col min="5385" max="5385" width="9.140625" style="88"/>
    <col min="5386" max="5386" width="11.42578125" style="88" customWidth="1"/>
    <col min="5387" max="5390" width="12.140625" style="88" customWidth="1"/>
    <col min="5391" max="5391" width="9.140625" style="88"/>
    <col min="5392" max="5392" width="11.140625" style="88" customWidth="1"/>
    <col min="5393" max="5393" width="11.42578125" style="88" customWidth="1"/>
    <col min="5394" max="5394" width="9.140625" style="88"/>
    <col min="5395" max="5395" width="11.140625" style="88" customWidth="1"/>
    <col min="5396" max="5396" width="11.42578125" style="88" customWidth="1"/>
    <col min="5397" max="5397" width="9.140625" style="88"/>
    <col min="5398" max="5398" width="11.140625" style="88" customWidth="1"/>
    <col min="5399" max="5399" width="11.42578125" style="88" customWidth="1"/>
    <col min="5400" max="5632" width="9.140625" style="88"/>
    <col min="5633" max="5633" width="11.140625" style="88" customWidth="1"/>
    <col min="5634" max="5634" width="53" style="88" customWidth="1"/>
    <col min="5635" max="5635" width="11.42578125" style="88" bestFit="1" customWidth="1"/>
    <col min="5636" max="5636" width="11" style="88" customWidth="1"/>
    <col min="5637" max="5637" width="10.5703125" style="88" customWidth="1"/>
    <col min="5638" max="5638" width="9.140625" style="88"/>
    <col min="5639" max="5639" width="11.5703125" style="88" customWidth="1"/>
    <col min="5640" max="5640" width="9.85546875" style="88" customWidth="1"/>
    <col min="5641" max="5641" width="9.140625" style="88"/>
    <col min="5642" max="5642" width="11.42578125" style="88" customWidth="1"/>
    <col min="5643" max="5646" width="12.140625" style="88" customWidth="1"/>
    <col min="5647" max="5647" width="9.140625" style="88"/>
    <col min="5648" max="5648" width="11.140625" style="88" customWidth="1"/>
    <col min="5649" max="5649" width="11.42578125" style="88" customWidth="1"/>
    <col min="5650" max="5650" width="9.140625" style="88"/>
    <col min="5651" max="5651" width="11.140625" style="88" customWidth="1"/>
    <col min="5652" max="5652" width="11.42578125" style="88" customWidth="1"/>
    <col min="5653" max="5653" width="9.140625" style="88"/>
    <col min="5654" max="5654" width="11.140625" style="88" customWidth="1"/>
    <col min="5655" max="5655" width="11.42578125" style="88" customWidth="1"/>
    <col min="5656" max="5888" width="9.140625" style="88"/>
    <col min="5889" max="5889" width="11.140625" style="88" customWidth="1"/>
    <col min="5890" max="5890" width="53" style="88" customWidth="1"/>
    <col min="5891" max="5891" width="11.42578125" style="88" bestFit="1" customWidth="1"/>
    <col min="5892" max="5892" width="11" style="88" customWidth="1"/>
    <col min="5893" max="5893" width="10.5703125" style="88" customWidth="1"/>
    <col min="5894" max="5894" width="9.140625" style="88"/>
    <col min="5895" max="5895" width="11.5703125" style="88" customWidth="1"/>
    <col min="5896" max="5896" width="9.85546875" style="88" customWidth="1"/>
    <col min="5897" max="5897" width="9.140625" style="88"/>
    <col min="5898" max="5898" width="11.42578125" style="88" customWidth="1"/>
    <col min="5899" max="5902" width="12.140625" style="88" customWidth="1"/>
    <col min="5903" max="5903" width="9.140625" style="88"/>
    <col min="5904" max="5904" width="11.140625" style="88" customWidth="1"/>
    <col min="5905" max="5905" width="11.42578125" style="88" customWidth="1"/>
    <col min="5906" max="5906" width="9.140625" style="88"/>
    <col min="5907" max="5907" width="11.140625" style="88" customWidth="1"/>
    <col min="5908" max="5908" width="11.42578125" style="88" customWidth="1"/>
    <col min="5909" max="5909" width="9.140625" style="88"/>
    <col min="5910" max="5910" width="11.140625" style="88" customWidth="1"/>
    <col min="5911" max="5911" width="11.42578125" style="88" customWidth="1"/>
    <col min="5912" max="6144" width="9.140625" style="88"/>
    <col min="6145" max="6145" width="11.140625" style="88" customWidth="1"/>
    <col min="6146" max="6146" width="53" style="88" customWidth="1"/>
    <col min="6147" max="6147" width="11.42578125" style="88" bestFit="1" customWidth="1"/>
    <col min="6148" max="6148" width="11" style="88" customWidth="1"/>
    <col min="6149" max="6149" width="10.5703125" style="88" customWidth="1"/>
    <col min="6150" max="6150" width="9.140625" style="88"/>
    <col min="6151" max="6151" width="11.5703125" style="88" customWidth="1"/>
    <col min="6152" max="6152" width="9.85546875" style="88" customWidth="1"/>
    <col min="6153" max="6153" width="9.140625" style="88"/>
    <col min="6154" max="6154" width="11.42578125" style="88" customWidth="1"/>
    <col min="6155" max="6158" width="12.140625" style="88" customWidth="1"/>
    <col min="6159" max="6159" width="9.140625" style="88"/>
    <col min="6160" max="6160" width="11.140625" style="88" customWidth="1"/>
    <col min="6161" max="6161" width="11.42578125" style="88" customWidth="1"/>
    <col min="6162" max="6162" width="9.140625" style="88"/>
    <col min="6163" max="6163" width="11.140625" style="88" customWidth="1"/>
    <col min="6164" max="6164" width="11.42578125" style="88" customWidth="1"/>
    <col min="6165" max="6165" width="9.140625" style="88"/>
    <col min="6166" max="6166" width="11.140625" style="88" customWidth="1"/>
    <col min="6167" max="6167" width="11.42578125" style="88" customWidth="1"/>
    <col min="6168" max="6400" width="9.140625" style="88"/>
    <col min="6401" max="6401" width="11.140625" style="88" customWidth="1"/>
    <col min="6402" max="6402" width="53" style="88" customWidth="1"/>
    <col min="6403" max="6403" width="11.42578125" style="88" bestFit="1" customWidth="1"/>
    <col min="6404" max="6404" width="11" style="88" customWidth="1"/>
    <col min="6405" max="6405" width="10.5703125" style="88" customWidth="1"/>
    <col min="6406" max="6406" width="9.140625" style="88"/>
    <col min="6407" max="6407" width="11.5703125" style="88" customWidth="1"/>
    <col min="6408" max="6408" width="9.85546875" style="88" customWidth="1"/>
    <col min="6409" max="6409" width="9.140625" style="88"/>
    <col min="6410" max="6410" width="11.42578125" style="88" customWidth="1"/>
    <col min="6411" max="6414" width="12.140625" style="88" customWidth="1"/>
    <col min="6415" max="6415" width="9.140625" style="88"/>
    <col min="6416" max="6416" width="11.140625" style="88" customWidth="1"/>
    <col min="6417" max="6417" width="11.42578125" style="88" customWidth="1"/>
    <col min="6418" max="6418" width="9.140625" style="88"/>
    <col min="6419" max="6419" width="11.140625" style="88" customWidth="1"/>
    <col min="6420" max="6420" width="11.42578125" style="88" customWidth="1"/>
    <col min="6421" max="6421" width="9.140625" style="88"/>
    <col min="6422" max="6422" width="11.140625" style="88" customWidth="1"/>
    <col min="6423" max="6423" width="11.42578125" style="88" customWidth="1"/>
    <col min="6424" max="6656" width="9.140625" style="88"/>
    <col min="6657" max="6657" width="11.140625" style="88" customWidth="1"/>
    <col min="6658" max="6658" width="53" style="88" customWidth="1"/>
    <col min="6659" max="6659" width="11.42578125" style="88" bestFit="1" customWidth="1"/>
    <col min="6660" max="6660" width="11" style="88" customWidth="1"/>
    <col min="6661" max="6661" width="10.5703125" style="88" customWidth="1"/>
    <col min="6662" max="6662" width="9.140625" style="88"/>
    <col min="6663" max="6663" width="11.5703125" style="88" customWidth="1"/>
    <col min="6664" max="6664" width="9.85546875" style="88" customWidth="1"/>
    <col min="6665" max="6665" width="9.140625" style="88"/>
    <col min="6666" max="6666" width="11.42578125" style="88" customWidth="1"/>
    <col min="6667" max="6670" width="12.140625" style="88" customWidth="1"/>
    <col min="6671" max="6671" width="9.140625" style="88"/>
    <col min="6672" max="6672" width="11.140625" style="88" customWidth="1"/>
    <col min="6673" max="6673" width="11.42578125" style="88" customWidth="1"/>
    <col min="6674" max="6674" width="9.140625" style="88"/>
    <col min="6675" max="6675" width="11.140625" style="88" customWidth="1"/>
    <col min="6676" max="6676" width="11.42578125" style="88" customWidth="1"/>
    <col min="6677" max="6677" width="9.140625" style="88"/>
    <col min="6678" max="6678" width="11.140625" style="88" customWidth="1"/>
    <col min="6679" max="6679" width="11.42578125" style="88" customWidth="1"/>
    <col min="6680" max="6912" width="9.140625" style="88"/>
    <col min="6913" max="6913" width="11.140625" style="88" customWidth="1"/>
    <col min="6914" max="6914" width="53" style="88" customWidth="1"/>
    <col min="6915" max="6915" width="11.42578125" style="88" bestFit="1" customWidth="1"/>
    <col min="6916" max="6916" width="11" style="88" customWidth="1"/>
    <col min="6917" max="6917" width="10.5703125" style="88" customWidth="1"/>
    <col min="6918" max="6918" width="9.140625" style="88"/>
    <col min="6919" max="6919" width="11.5703125" style="88" customWidth="1"/>
    <col min="6920" max="6920" width="9.85546875" style="88" customWidth="1"/>
    <col min="6921" max="6921" width="9.140625" style="88"/>
    <col min="6922" max="6922" width="11.42578125" style="88" customWidth="1"/>
    <col min="6923" max="6926" width="12.140625" style="88" customWidth="1"/>
    <col min="6927" max="6927" width="9.140625" style="88"/>
    <col min="6928" max="6928" width="11.140625" style="88" customWidth="1"/>
    <col min="6929" max="6929" width="11.42578125" style="88" customWidth="1"/>
    <col min="6930" max="6930" width="9.140625" style="88"/>
    <col min="6931" max="6931" width="11.140625" style="88" customWidth="1"/>
    <col min="6932" max="6932" width="11.42578125" style="88" customWidth="1"/>
    <col min="6933" max="6933" width="9.140625" style="88"/>
    <col min="6934" max="6934" width="11.140625" style="88" customWidth="1"/>
    <col min="6935" max="6935" width="11.42578125" style="88" customWidth="1"/>
    <col min="6936" max="7168" width="9.140625" style="88"/>
    <col min="7169" max="7169" width="11.140625" style="88" customWidth="1"/>
    <col min="7170" max="7170" width="53" style="88" customWidth="1"/>
    <col min="7171" max="7171" width="11.42578125" style="88" bestFit="1" customWidth="1"/>
    <col min="7172" max="7172" width="11" style="88" customWidth="1"/>
    <col min="7173" max="7173" width="10.5703125" style="88" customWidth="1"/>
    <col min="7174" max="7174" width="9.140625" style="88"/>
    <col min="7175" max="7175" width="11.5703125" style="88" customWidth="1"/>
    <col min="7176" max="7176" width="9.85546875" style="88" customWidth="1"/>
    <col min="7177" max="7177" width="9.140625" style="88"/>
    <col min="7178" max="7178" width="11.42578125" style="88" customWidth="1"/>
    <col min="7179" max="7182" width="12.140625" style="88" customWidth="1"/>
    <col min="7183" max="7183" width="9.140625" style="88"/>
    <col min="7184" max="7184" width="11.140625" style="88" customWidth="1"/>
    <col min="7185" max="7185" width="11.42578125" style="88" customWidth="1"/>
    <col min="7186" max="7186" width="9.140625" style="88"/>
    <col min="7187" max="7187" width="11.140625" style="88" customWidth="1"/>
    <col min="7188" max="7188" width="11.42578125" style="88" customWidth="1"/>
    <col min="7189" max="7189" width="9.140625" style="88"/>
    <col min="7190" max="7190" width="11.140625" style="88" customWidth="1"/>
    <col min="7191" max="7191" width="11.42578125" style="88" customWidth="1"/>
    <col min="7192" max="7424" width="9.140625" style="88"/>
    <col min="7425" max="7425" width="11.140625" style="88" customWidth="1"/>
    <col min="7426" max="7426" width="53" style="88" customWidth="1"/>
    <col min="7427" max="7427" width="11.42578125" style="88" bestFit="1" customWidth="1"/>
    <col min="7428" max="7428" width="11" style="88" customWidth="1"/>
    <col min="7429" max="7429" width="10.5703125" style="88" customWidth="1"/>
    <col min="7430" max="7430" width="9.140625" style="88"/>
    <col min="7431" max="7431" width="11.5703125" style="88" customWidth="1"/>
    <col min="7432" max="7432" width="9.85546875" style="88" customWidth="1"/>
    <col min="7433" max="7433" width="9.140625" style="88"/>
    <col min="7434" max="7434" width="11.42578125" style="88" customWidth="1"/>
    <col min="7435" max="7438" width="12.140625" style="88" customWidth="1"/>
    <col min="7439" max="7439" width="9.140625" style="88"/>
    <col min="7440" max="7440" width="11.140625" style="88" customWidth="1"/>
    <col min="7441" max="7441" width="11.42578125" style="88" customWidth="1"/>
    <col min="7442" max="7442" width="9.140625" style="88"/>
    <col min="7443" max="7443" width="11.140625" style="88" customWidth="1"/>
    <col min="7444" max="7444" width="11.42578125" style="88" customWidth="1"/>
    <col min="7445" max="7445" width="9.140625" style="88"/>
    <col min="7446" max="7446" width="11.140625" style="88" customWidth="1"/>
    <col min="7447" max="7447" width="11.42578125" style="88" customWidth="1"/>
    <col min="7448" max="7680" width="9.140625" style="88"/>
    <col min="7681" max="7681" width="11.140625" style="88" customWidth="1"/>
    <col min="7682" max="7682" width="53" style="88" customWidth="1"/>
    <col min="7683" max="7683" width="11.42578125" style="88" bestFit="1" customWidth="1"/>
    <col min="7684" max="7684" width="11" style="88" customWidth="1"/>
    <col min="7685" max="7685" width="10.5703125" style="88" customWidth="1"/>
    <col min="7686" max="7686" width="9.140625" style="88"/>
    <col min="7687" max="7687" width="11.5703125" style="88" customWidth="1"/>
    <col min="7688" max="7688" width="9.85546875" style="88" customWidth="1"/>
    <col min="7689" max="7689" width="9.140625" style="88"/>
    <col min="7690" max="7690" width="11.42578125" style="88" customWidth="1"/>
    <col min="7691" max="7694" width="12.140625" style="88" customWidth="1"/>
    <col min="7695" max="7695" width="9.140625" style="88"/>
    <col min="7696" max="7696" width="11.140625" style="88" customWidth="1"/>
    <col min="7697" max="7697" width="11.42578125" style="88" customWidth="1"/>
    <col min="7698" max="7698" width="9.140625" style="88"/>
    <col min="7699" max="7699" width="11.140625" style="88" customWidth="1"/>
    <col min="7700" max="7700" width="11.42578125" style="88" customWidth="1"/>
    <col min="7701" max="7701" width="9.140625" style="88"/>
    <col min="7702" max="7702" width="11.140625" style="88" customWidth="1"/>
    <col min="7703" max="7703" width="11.42578125" style="88" customWidth="1"/>
    <col min="7704" max="7936" width="9.140625" style="88"/>
    <col min="7937" max="7937" width="11.140625" style="88" customWidth="1"/>
    <col min="7938" max="7938" width="53" style="88" customWidth="1"/>
    <col min="7939" max="7939" width="11.42578125" style="88" bestFit="1" customWidth="1"/>
    <col min="7940" max="7940" width="11" style="88" customWidth="1"/>
    <col min="7941" max="7941" width="10.5703125" style="88" customWidth="1"/>
    <col min="7942" max="7942" width="9.140625" style="88"/>
    <col min="7943" max="7943" width="11.5703125" style="88" customWidth="1"/>
    <col min="7944" max="7944" width="9.85546875" style="88" customWidth="1"/>
    <col min="7945" max="7945" width="9.140625" style="88"/>
    <col min="7946" max="7946" width="11.42578125" style="88" customWidth="1"/>
    <col min="7947" max="7950" width="12.140625" style="88" customWidth="1"/>
    <col min="7951" max="7951" width="9.140625" style="88"/>
    <col min="7952" max="7952" width="11.140625" style="88" customWidth="1"/>
    <col min="7953" max="7953" width="11.42578125" style="88" customWidth="1"/>
    <col min="7954" max="7954" width="9.140625" style="88"/>
    <col min="7955" max="7955" width="11.140625" style="88" customWidth="1"/>
    <col min="7956" max="7956" width="11.42578125" style="88" customWidth="1"/>
    <col min="7957" max="7957" width="9.140625" style="88"/>
    <col min="7958" max="7958" width="11.140625" style="88" customWidth="1"/>
    <col min="7959" max="7959" width="11.42578125" style="88" customWidth="1"/>
    <col min="7960" max="8192" width="9.140625" style="88"/>
    <col min="8193" max="8193" width="11.140625" style="88" customWidth="1"/>
    <col min="8194" max="8194" width="53" style="88" customWidth="1"/>
    <col min="8195" max="8195" width="11.42578125" style="88" bestFit="1" customWidth="1"/>
    <col min="8196" max="8196" width="11" style="88" customWidth="1"/>
    <col min="8197" max="8197" width="10.5703125" style="88" customWidth="1"/>
    <col min="8198" max="8198" width="9.140625" style="88"/>
    <col min="8199" max="8199" width="11.5703125" style="88" customWidth="1"/>
    <col min="8200" max="8200" width="9.85546875" style="88" customWidth="1"/>
    <col min="8201" max="8201" width="9.140625" style="88"/>
    <col min="8202" max="8202" width="11.42578125" style="88" customWidth="1"/>
    <col min="8203" max="8206" width="12.140625" style="88" customWidth="1"/>
    <col min="8207" max="8207" width="9.140625" style="88"/>
    <col min="8208" max="8208" width="11.140625" style="88" customWidth="1"/>
    <col min="8209" max="8209" width="11.42578125" style="88" customWidth="1"/>
    <col min="8210" max="8210" width="9.140625" style="88"/>
    <col min="8211" max="8211" width="11.140625" style="88" customWidth="1"/>
    <col min="8212" max="8212" width="11.42578125" style="88" customWidth="1"/>
    <col min="8213" max="8213" width="9.140625" style="88"/>
    <col min="8214" max="8214" width="11.140625" style="88" customWidth="1"/>
    <col min="8215" max="8215" width="11.42578125" style="88" customWidth="1"/>
    <col min="8216" max="8448" width="9.140625" style="88"/>
    <col min="8449" max="8449" width="11.140625" style="88" customWidth="1"/>
    <col min="8450" max="8450" width="53" style="88" customWidth="1"/>
    <col min="8451" max="8451" width="11.42578125" style="88" bestFit="1" customWidth="1"/>
    <col min="8452" max="8452" width="11" style="88" customWidth="1"/>
    <col min="8453" max="8453" width="10.5703125" style="88" customWidth="1"/>
    <col min="8454" max="8454" width="9.140625" style="88"/>
    <col min="8455" max="8455" width="11.5703125" style="88" customWidth="1"/>
    <col min="8456" max="8456" width="9.85546875" style="88" customWidth="1"/>
    <col min="8457" max="8457" width="9.140625" style="88"/>
    <col min="8458" max="8458" width="11.42578125" style="88" customWidth="1"/>
    <col min="8459" max="8462" width="12.140625" style="88" customWidth="1"/>
    <col min="8463" max="8463" width="9.140625" style="88"/>
    <col min="8464" max="8464" width="11.140625" style="88" customWidth="1"/>
    <col min="8465" max="8465" width="11.42578125" style="88" customWidth="1"/>
    <col min="8466" max="8466" width="9.140625" style="88"/>
    <col min="8467" max="8467" width="11.140625" style="88" customWidth="1"/>
    <col min="8468" max="8468" width="11.42578125" style="88" customWidth="1"/>
    <col min="8469" max="8469" width="9.140625" style="88"/>
    <col min="8470" max="8470" width="11.140625" style="88" customWidth="1"/>
    <col min="8471" max="8471" width="11.42578125" style="88" customWidth="1"/>
    <col min="8472" max="8704" width="9.140625" style="88"/>
    <col min="8705" max="8705" width="11.140625" style="88" customWidth="1"/>
    <col min="8706" max="8706" width="53" style="88" customWidth="1"/>
    <col min="8707" max="8707" width="11.42578125" style="88" bestFit="1" customWidth="1"/>
    <col min="8708" max="8708" width="11" style="88" customWidth="1"/>
    <col min="8709" max="8709" width="10.5703125" style="88" customWidth="1"/>
    <col min="8710" max="8710" width="9.140625" style="88"/>
    <col min="8711" max="8711" width="11.5703125" style="88" customWidth="1"/>
    <col min="8712" max="8712" width="9.85546875" style="88" customWidth="1"/>
    <col min="8713" max="8713" width="9.140625" style="88"/>
    <col min="8714" max="8714" width="11.42578125" style="88" customWidth="1"/>
    <col min="8715" max="8718" width="12.140625" style="88" customWidth="1"/>
    <col min="8719" max="8719" width="9.140625" style="88"/>
    <col min="8720" max="8720" width="11.140625" style="88" customWidth="1"/>
    <col min="8721" max="8721" width="11.42578125" style="88" customWidth="1"/>
    <col min="8722" max="8722" width="9.140625" style="88"/>
    <col min="8723" max="8723" width="11.140625" style="88" customWidth="1"/>
    <col min="8724" max="8724" width="11.42578125" style="88" customWidth="1"/>
    <col min="8725" max="8725" width="9.140625" style="88"/>
    <col min="8726" max="8726" width="11.140625" style="88" customWidth="1"/>
    <col min="8727" max="8727" width="11.42578125" style="88" customWidth="1"/>
    <col min="8728" max="8960" width="9.140625" style="88"/>
    <col min="8961" max="8961" width="11.140625" style="88" customWidth="1"/>
    <col min="8962" max="8962" width="53" style="88" customWidth="1"/>
    <col min="8963" max="8963" width="11.42578125" style="88" bestFit="1" customWidth="1"/>
    <col min="8964" max="8964" width="11" style="88" customWidth="1"/>
    <col min="8965" max="8965" width="10.5703125" style="88" customWidth="1"/>
    <col min="8966" max="8966" width="9.140625" style="88"/>
    <col min="8967" max="8967" width="11.5703125" style="88" customWidth="1"/>
    <col min="8968" max="8968" width="9.85546875" style="88" customWidth="1"/>
    <col min="8969" max="8969" width="9.140625" style="88"/>
    <col min="8970" max="8970" width="11.42578125" style="88" customWidth="1"/>
    <col min="8971" max="8974" width="12.140625" style="88" customWidth="1"/>
    <col min="8975" max="8975" width="9.140625" style="88"/>
    <col min="8976" max="8976" width="11.140625" style="88" customWidth="1"/>
    <col min="8977" max="8977" width="11.42578125" style="88" customWidth="1"/>
    <col min="8978" max="8978" width="9.140625" style="88"/>
    <col min="8979" max="8979" width="11.140625" style="88" customWidth="1"/>
    <col min="8980" max="8980" width="11.42578125" style="88" customWidth="1"/>
    <col min="8981" max="8981" width="9.140625" style="88"/>
    <col min="8982" max="8982" width="11.140625" style="88" customWidth="1"/>
    <col min="8983" max="8983" width="11.42578125" style="88" customWidth="1"/>
    <col min="8984" max="9216" width="9.140625" style="88"/>
    <col min="9217" max="9217" width="11.140625" style="88" customWidth="1"/>
    <col min="9218" max="9218" width="53" style="88" customWidth="1"/>
    <col min="9219" max="9219" width="11.42578125" style="88" bestFit="1" customWidth="1"/>
    <col min="9220" max="9220" width="11" style="88" customWidth="1"/>
    <col min="9221" max="9221" width="10.5703125" style="88" customWidth="1"/>
    <col min="9222" max="9222" width="9.140625" style="88"/>
    <col min="9223" max="9223" width="11.5703125" style="88" customWidth="1"/>
    <col min="9224" max="9224" width="9.85546875" style="88" customWidth="1"/>
    <col min="9225" max="9225" width="9.140625" style="88"/>
    <col min="9226" max="9226" width="11.42578125" style="88" customWidth="1"/>
    <col min="9227" max="9230" width="12.140625" style="88" customWidth="1"/>
    <col min="9231" max="9231" width="9.140625" style="88"/>
    <col min="9232" max="9232" width="11.140625" style="88" customWidth="1"/>
    <col min="9233" max="9233" width="11.42578125" style="88" customWidth="1"/>
    <col min="9234" max="9234" width="9.140625" style="88"/>
    <col min="9235" max="9235" width="11.140625" style="88" customWidth="1"/>
    <col min="9236" max="9236" width="11.42578125" style="88" customWidth="1"/>
    <col min="9237" max="9237" width="9.140625" style="88"/>
    <col min="9238" max="9238" width="11.140625" style="88" customWidth="1"/>
    <col min="9239" max="9239" width="11.42578125" style="88" customWidth="1"/>
    <col min="9240" max="9472" width="9.140625" style="88"/>
    <col min="9473" max="9473" width="11.140625" style="88" customWidth="1"/>
    <col min="9474" max="9474" width="53" style="88" customWidth="1"/>
    <col min="9475" max="9475" width="11.42578125" style="88" bestFit="1" customWidth="1"/>
    <col min="9476" max="9476" width="11" style="88" customWidth="1"/>
    <col min="9477" max="9477" width="10.5703125" style="88" customWidth="1"/>
    <col min="9478" max="9478" width="9.140625" style="88"/>
    <col min="9479" max="9479" width="11.5703125" style="88" customWidth="1"/>
    <col min="9480" max="9480" width="9.85546875" style="88" customWidth="1"/>
    <col min="9481" max="9481" width="9.140625" style="88"/>
    <col min="9482" max="9482" width="11.42578125" style="88" customWidth="1"/>
    <col min="9483" max="9486" width="12.140625" style="88" customWidth="1"/>
    <col min="9487" max="9487" width="9.140625" style="88"/>
    <col min="9488" max="9488" width="11.140625" style="88" customWidth="1"/>
    <col min="9489" max="9489" width="11.42578125" style="88" customWidth="1"/>
    <col min="9490" max="9490" width="9.140625" style="88"/>
    <col min="9491" max="9491" width="11.140625" style="88" customWidth="1"/>
    <col min="9492" max="9492" width="11.42578125" style="88" customWidth="1"/>
    <col min="9493" max="9493" width="9.140625" style="88"/>
    <col min="9494" max="9494" width="11.140625" style="88" customWidth="1"/>
    <col min="9495" max="9495" width="11.42578125" style="88" customWidth="1"/>
    <col min="9496" max="9728" width="9.140625" style="88"/>
    <col min="9729" max="9729" width="11.140625" style="88" customWidth="1"/>
    <col min="9730" max="9730" width="53" style="88" customWidth="1"/>
    <col min="9731" max="9731" width="11.42578125" style="88" bestFit="1" customWidth="1"/>
    <col min="9732" max="9732" width="11" style="88" customWidth="1"/>
    <col min="9733" max="9733" width="10.5703125" style="88" customWidth="1"/>
    <col min="9734" max="9734" width="9.140625" style="88"/>
    <col min="9735" max="9735" width="11.5703125" style="88" customWidth="1"/>
    <col min="9736" max="9736" width="9.85546875" style="88" customWidth="1"/>
    <col min="9737" max="9737" width="9.140625" style="88"/>
    <col min="9738" max="9738" width="11.42578125" style="88" customWidth="1"/>
    <col min="9739" max="9742" width="12.140625" style="88" customWidth="1"/>
    <col min="9743" max="9743" width="9.140625" style="88"/>
    <col min="9744" max="9744" width="11.140625" style="88" customWidth="1"/>
    <col min="9745" max="9745" width="11.42578125" style="88" customWidth="1"/>
    <col min="9746" max="9746" width="9.140625" style="88"/>
    <col min="9747" max="9747" width="11.140625" style="88" customWidth="1"/>
    <col min="9748" max="9748" width="11.42578125" style="88" customWidth="1"/>
    <col min="9749" max="9749" width="9.140625" style="88"/>
    <col min="9750" max="9750" width="11.140625" style="88" customWidth="1"/>
    <col min="9751" max="9751" width="11.42578125" style="88" customWidth="1"/>
    <col min="9752" max="9984" width="9.140625" style="88"/>
    <col min="9985" max="9985" width="11.140625" style="88" customWidth="1"/>
    <col min="9986" max="9986" width="53" style="88" customWidth="1"/>
    <col min="9987" max="9987" width="11.42578125" style="88" bestFit="1" customWidth="1"/>
    <col min="9988" max="9988" width="11" style="88" customWidth="1"/>
    <col min="9989" max="9989" width="10.5703125" style="88" customWidth="1"/>
    <col min="9990" max="9990" width="9.140625" style="88"/>
    <col min="9991" max="9991" width="11.5703125" style="88" customWidth="1"/>
    <col min="9992" max="9992" width="9.85546875" style="88" customWidth="1"/>
    <col min="9993" max="9993" width="9.140625" style="88"/>
    <col min="9994" max="9994" width="11.42578125" style="88" customWidth="1"/>
    <col min="9995" max="9998" width="12.140625" style="88" customWidth="1"/>
    <col min="9999" max="9999" width="9.140625" style="88"/>
    <col min="10000" max="10000" width="11.140625" style="88" customWidth="1"/>
    <col min="10001" max="10001" width="11.42578125" style="88" customWidth="1"/>
    <col min="10002" max="10002" width="9.140625" style="88"/>
    <col min="10003" max="10003" width="11.140625" style="88" customWidth="1"/>
    <col min="10004" max="10004" width="11.42578125" style="88" customWidth="1"/>
    <col min="10005" max="10005" width="9.140625" style="88"/>
    <col min="10006" max="10006" width="11.140625" style="88" customWidth="1"/>
    <col min="10007" max="10007" width="11.42578125" style="88" customWidth="1"/>
    <col min="10008" max="10240" width="9.140625" style="88"/>
    <col min="10241" max="10241" width="11.140625" style="88" customWidth="1"/>
    <col min="10242" max="10242" width="53" style="88" customWidth="1"/>
    <col min="10243" max="10243" width="11.42578125" style="88" bestFit="1" customWidth="1"/>
    <col min="10244" max="10244" width="11" style="88" customWidth="1"/>
    <col min="10245" max="10245" width="10.5703125" style="88" customWidth="1"/>
    <col min="10246" max="10246" width="9.140625" style="88"/>
    <col min="10247" max="10247" width="11.5703125" style="88" customWidth="1"/>
    <col min="10248" max="10248" width="9.85546875" style="88" customWidth="1"/>
    <col min="10249" max="10249" width="9.140625" style="88"/>
    <col min="10250" max="10250" width="11.42578125" style="88" customWidth="1"/>
    <col min="10251" max="10254" width="12.140625" style="88" customWidth="1"/>
    <col min="10255" max="10255" width="9.140625" style="88"/>
    <col min="10256" max="10256" width="11.140625" style="88" customWidth="1"/>
    <col min="10257" max="10257" width="11.42578125" style="88" customWidth="1"/>
    <col min="10258" max="10258" width="9.140625" style="88"/>
    <col min="10259" max="10259" width="11.140625" style="88" customWidth="1"/>
    <col min="10260" max="10260" width="11.42578125" style="88" customWidth="1"/>
    <col min="10261" max="10261" width="9.140625" style="88"/>
    <col min="10262" max="10262" width="11.140625" style="88" customWidth="1"/>
    <col min="10263" max="10263" width="11.42578125" style="88" customWidth="1"/>
    <col min="10264" max="10496" width="9.140625" style="88"/>
    <col min="10497" max="10497" width="11.140625" style="88" customWidth="1"/>
    <col min="10498" max="10498" width="53" style="88" customWidth="1"/>
    <col min="10499" max="10499" width="11.42578125" style="88" bestFit="1" customWidth="1"/>
    <col min="10500" max="10500" width="11" style="88" customWidth="1"/>
    <col min="10501" max="10501" width="10.5703125" style="88" customWidth="1"/>
    <col min="10502" max="10502" width="9.140625" style="88"/>
    <col min="10503" max="10503" width="11.5703125" style="88" customWidth="1"/>
    <col min="10504" max="10504" width="9.85546875" style="88" customWidth="1"/>
    <col min="10505" max="10505" width="9.140625" style="88"/>
    <col min="10506" max="10506" width="11.42578125" style="88" customWidth="1"/>
    <col min="10507" max="10510" width="12.140625" style="88" customWidth="1"/>
    <col min="10511" max="10511" width="9.140625" style="88"/>
    <col min="10512" max="10512" width="11.140625" style="88" customWidth="1"/>
    <col min="10513" max="10513" width="11.42578125" style="88" customWidth="1"/>
    <col min="10514" max="10514" width="9.140625" style="88"/>
    <col min="10515" max="10515" width="11.140625" style="88" customWidth="1"/>
    <col min="10516" max="10516" width="11.42578125" style="88" customWidth="1"/>
    <col min="10517" max="10517" width="9.140625" style="88"/>
    <col min="10518" max="10518" width="11.140625" style="88" customWidth="1"/>
    <col min="10519" max="10519" width="11.42578125" style="88" customWidth="1"/>
    <col min="10520" max="10752" width="9.140625" style="88"/>
    <col min="10753" max="10753" width="11.140625" style="88" customWidth="1"/>
    <col min="10754" max="10754" width="53" style="88" customWidth="1"/>
    <col min="10755" max="10755" width="11.42578125" style="88" bestFit="1" customWidth="1"/>
    <col min="10756" max="10756" width="11" style="88" customWidth="1"/>
    <col min="10757" max="10757" width="10.5703125" style="88" customWidth="1"/>
    <col min="10758" max="10758" width="9.140625" style="88"/>
    <col min="10759" max="10759" width="11.5703125" style="88" customWidth="1"/>
    <col min="10760" max="10760" width="9.85546875" style="88" customWidth="1"/>
    <col min="10761" max="10761" width="9.140625" style="88"/>
    <col min="10762" max="10762" width="11.42578125" style="88" customWidth="1"/>
    <col min="10763" max="10766" width="12.140625" style="88" customWidth="1"/>
    <col min="10767" max="10767" width="9.140625" style="88"/>
    <col min="10768" max="10768" width="11.140625" style="88" customWidth="1"/>
    <col min="10769" max="10769" width="11.42578125" style="88" customWidth="1"/>
    <col min="10770" max="10770" width="9.140625" style="88"/>
    <col min="10771" max="10771" width="11.140625" style="88" customWidth="1"/>
    <col min="10772" max="10772" width="11.42578125" style="88" customWidth="1"/>
    <col min="10773" max="10773" width="9.140625" style="88"/>
    <col min="10774" max="10774" width="11.140625" style="88" customWidth="1"/>
    <col min="10775" max="10775" width="11.42578125" style="88" customWidth="1"/>
    <col min="10776" max="11008" width="9.140625" style="88"/>
    <col min="11009" max="11009" width="11.140625" style="88" customWidth="1"/>
    <col min="11010" max="11010" width="53" style="88" customWidth="1"/>
    <col min="11011" max="11011" width="11.42578125" style="88" bestFit="1" customWidth="1"/>
    <col min="11012" max="11012" width="11" style="88" customWidth="1"/>
    <col min="11013" max="11013" width="10.5703125" style="88" customWidth="1"/>
    <col min="11014" max="11014" width="9.140625" style="88"/>
    <col min="11015" max="11015" width="11.5703125" style="88" customWidth="1"/>
    <col min="11016" max="11016" width="9.85546875" style="88" customWidth="1"/>
    <col min="11017" max="11017" width="9.140625" style="88"/>
    <col min="11018" max="11018" width="11.42578125" style="88" customWidth="1"/>
    <col min="11019" max="11022" width="12.140625" style="88" customWidth="1"/>
    <col min="11023" max="11023" width="9.140625" style="88"/>
    <col min="11024" max="11024" width="11.140625" style="88" customWidth="1"/>
    <col min="11025" max="11025" width="11.42578125" style="88" customWidth="1"/>
    <col min="11026" max="11026" width="9.140625" style="88"/>
    <col min="11027" max="11027" width="11.140625" style="88" customWidth="1"/>
    <col min="11028" max="11028" width="11.42578125" style="88" customWidth="1"/>
    <col min="11029" max="11029" width="9.140625" style="88"/>
    <col min="11030" max="11030" width="11.140625" style="88" customWidth="1"/>
    <col min="11031" max="11031" width="11.42578125" style="88" customWidth="1"/>
    <col min="11032" max="11264" width="9.140625" style="88"/>
    <col min="11265" max="11265" width="11.140625" style="88" customWidth="1"/>
    <col min="11266" max="11266" width="53" style="88" customWidth="1"/>
    <col min="11267" max="11267" width="11.42578125" style="88" bestFit="1" customWidth="1"/>
    <col min="11268" max="11268" width="11" style="88" customWidth="1"/>
    <col min="11269" max="11269" width="10.5703125" style="88" customWidth="1"/>
    <col min="11270" max="11270" width="9.140625" style="88"/>
    <col min="11271" max="11271" width="11.5703125" style="88" customWidth="1"/>
    <col min="11272" max="11272" width="9.85546875" style="88" customWidth="1"/>
    <col min="11273" max="11273" width="9.140625" style="88"/>
    <col min="11274" max="11274" width="11.42578125" style="88" customWidth="1"/>
    <col min="11275" max="11278" width="12.140625" style="88" customWidth="1"/>
    <col min="11279" max="11279" width="9.140625" style="88"/>
    <col min="11280" max="11280" width="11.140625" style="88" customWidth="1"/>
    <col min="11281" max="11281" width="11.42578125" style="88" customWidth="1"/>
    <col min="11282" max="11282" width="9.140625" style="88"/>
    <col min="11283" max="11283" width="11.140625" style="88" customWidth="1"/>
    <col min="11284" max="11284" width="11.42578125" style="88" customWidth="1"/>
    <col min="11285" max="11285" width="9.140625" style="88"/>
    <col min="11286" max="11286" width="11.140625" style="88" customWidth="1"/>
    <col min="11287" max="11287" width="11.42578125" style="88" customWidth="1"/>
    <col min="11288" max="11520" width="9.140625" style="88"/>
    <col min="11521" max="11521" width="11.140625" style="88" customWidth="1"/>
    <col min="11522" max="11522" width="53" style="88" customWidth="1"/>
    <col min="11523" max="11523" width="11.42578125" style="88" bestFit="1" customWidth="1"/>
    <col min="11524" max="11524" width="11" style="88" customWidth="1"/>
    <col min="11525" max="11525" width="10.5703125" style="88" customWidth="1"/>
    <col min="11526" max="11526" width="9.140625" style="88"/>
    <col min="11527" max="11527" width="11.5703125" style="88" customWidth="1"/>
    <col min="11528" max="11528" width="9.85546875" style="88" customWidth="1"/>
    <col min="11529" max="11529" width="9.140625" style="88"/>
    <col min="11530" max="11530" width="11.42578125" style="88" customWidth="1"/>
    <col min="11531" max="11534" width="12.140625" style="88" customWidth="1"/>
    <col min="11535" max="11535" width="9.140625" style="88"/>
    <col min="11536" max="11536" width="11.140625" style="88" customWidth="1"/>
    <col min="11537" max="11537" width="11.42578125" style="88" customWidth="1"/>
    <col min="11538" max="11538" width="9.140625" style="88"/>
    <col min="11539" max="11539" width="11.140625" style="88" customWidth="1"/>
    <col min="11540" max="11540" width="11.42578125" style="88" customWidth="1"/>
    <col min="11541" max="11541" width="9.140625" style="88"/>
    <col min="11542" max="11542" width="11.140625" style="88" customWidth="1"/>
    <col min="11543" max="11543" width="11.42578125" style="88" customWidth="1"/>
    <col min="11544" max="11776" width="9.140625" style="88"/>
    <col min="11777" max="11777" width="11.140625" style="88" customWidth="1"/>
    <col min="11778" max="11778" width="53" style="88" customWidth="1"/>
    <col min="11779" max="11779" width="11.42578125" style="88" bestFit="1" customWidth="1"/>
    <col min="11780" max="11780" width="11" style="88" customWidth="1"/>
    <col min="11781" max="11781" width="10.5703125" style="88" customWidth="1"/>
    <col min="11782" max="11782" width="9.140625" style="88"/>
    <col min="11783" max="11783" width="11.5703125" style="88" customWidth="1"/>
    <col min="11784" max="11784" width="9.85546875" style="88" customWidth="1"/>
    <col min="11785" max="11785" width="9.140625" style="88"/>
    <col min="11786" max="11786" width="11.42578125" style="88" customWidth="1"/>
    <col min="11787" max="11790" width="12.140625" style="88" customWidth="1"/>
    <col min="11791" max="11791" width="9.140625" style="88"/>
    <col min="11792" max="11792" width="11.140625" style="88" customWidth="1"/>
    <col min="11793" max="11793" width="11.42578125" style="88" customWidth="1"/>
    <col min="11794" max="11794" width="9.140625" style="88"/>
    <col min="11795" max="11795" width="11.140625" style="88" customWidth="1"/>
    <col min="11796" max="11796" width="11.42578125" style="88" customWidth="1"/>
    <col min="11797" max="11797" width="9.140625" style="88"/>
    <col min="11798" max="11798" width="11.140625" style="88" customWidth="1"/>
    <col min="11799" max="11799" width="11.42578125" style="88" customWidth="1"/>
    <col min="11800" max="12032" width="9.140625" style="88"/>
    <col min="12033" max="12033" width="11.140625" style="88" customWidth="1"/>
    <col min="12034" max="12034" width="53" style="88" customWidth="1"/>
    <col min="12035" max="12035" width="11.42578125" style="88" bestFit="1" customWidth="1"/>
    <col min="12036" max="12036" width="11" style="88" customWidth="1"/>
    <col min="12037" max="12037" width="10.5703125" style="88" customWidth="1"/>
    <col min="12038" max="12038" width="9.140625" style="88"/>
    <col min="12039" max="12039" width="11.5703125" style="88" customWidth="1"/>
    <col min="12040" max="12040" width="9.85546875" style="88" customWidth="1"/>
    <col min="12041" max="12041" width="9.140625" style="88"/>
    <col min="12042" max="12042" width="11.42578125" style="88" customWidth="1"/>
    <col min="12043" max="12046" width="12.140625" style="88" customWidth="1"/>
    <col min="12047" max="12047" width="9.140625" style="88"/>
    <col min="12048" max="12048" width="11.140625" style="88" customWidth="1"/>
    <col min="12049" max="12049" width="11.42578125" style="88" customWidth="1"/>
    <col min="12050" max="12050" width="9.140625" style="88"/>
    <col min="12051" max="12051" width="11.140625" style="88" customWidth="1"/>
    <col min="12052" max="12052" width="11.42578125" style="88" customWidth="1"/>
    <col min="12053" max="12053" width="9.140625" style="88"/>
    <col min="12054" max="12054" width="11.140625" style="88" customWidth="1"/>
    <col min="12055" max="12055" width="11.42578125" style="88" customWidth="1"/>
    <col min="12056" max="12288" width="9.140625" style="88"/>
    <col min="12289" max="12289" width="11.140625" style="88" customWidth="1"/>
    <col min="12290" max="12290" width="53" style="88" customWidth="1"/>
    <col min="12291" max="12291" width="11.42578125" style="88" bestFit="1" customWidth="1"/>
    <col min="12292" max="12292" width="11" style="88" customWidth="1"/>
    <col min="12293" max="12293" width="10.5703125" style="88" customWidth="1"/>
    <col min="12294" max="12294" width="9.140625" style="88"/>
    <col min="12295" max="12295" width="11.5703125" style="88" customWidth="1"/>
    <col min="12296" max="12296" width="9.85546875" style="88" customWidth="1"/>
    <col min="12297" max="12297" width="9.140625" style="88"/>
    <col min="12298" max="12298" width="11.42578125" style="88" customWidth="1"/>
    <col min="12299" max="12302" width="12.140625" style="88" customWidth="1"/>
    <col min="12303" max="12303" width="9.140625" style="88"/>
    <col min="12304" max="12304" width="11.140625" style="88" customWidth="1"/>
    <col min="12305" max="12305" width="11.42578125" style="88" customWidth="1"/>
    <col min="12306" max="12306" width="9.140625" style="88"/>
    <col min="12307" max="12307" width="11.140625" style="88" customWidth="1"/>
    <col min="12308" max="12308" width="11.42578125" style="88" customWidth="1"/>
    <col min="12309" max="12309" width="9.140625" style="88"/>
    <col min="12310" max="12310" width="11.140625" style="88" customWidth="1"/>
    <col min="12311" max="12311" width="11.42578125" style="88" customWidth="1"/>
    <col min="12312" max="12544" width="9.140625" style="88"/>
    <col min="12545" max="12545" width="11.140625" style="88" customWidth="1"/>
    <col min="12546" max="12546" width="53" style="88" customWidth="1"/>
    <col min="12547" max="12547" width="11.42578125" style="88" bestFit="1" customWidth="1"/>
    <col min="12548" max="12548" width="11" style="88" customWidth="1"/>
    <col min="12549" max="12549" width="10.5703125" style="88" customWidth="1"/>
    <col min="12550" max="12550" width="9.140625" style="88"/>
    <col min="12551" max="12551" width="11.5703125" style="88" customWidth="1"/>
    <col min="12552" max="12552" width="9.85546875" style="88" customWidth="1"/>
    <col min="12553" max="12553" width="9.140625" style="88"/>
    <col min="12554" max="12554" width="11.42578125" style="88" customWidth="1"/>
    <col min="12555" max="12558" width="12.140625" style="88" customWidth="1"/>
    <col min="12559" max="12559" width="9.140625" style="88"/>
    <col min="12560" max="12560" width="11.140625" style="88" customWidth="1"/>
    <col min="12561" max="12561" width="11.42578125" style="88" customWidth="1"/>
    <col min="12562" max="12562" width="9.140625" style="88"/>
    <col min="12563" max="12563" width="11.140625" style="88" customWidth="1"/>
    <col min="12564" max="12564" width="11.42578125" style="88" customWidth="1"/>
    <col min="12565" max="12565" width="9.140625" style="88"/>
    <col min="12566" max="12566" width="11.140625" style="88" customWidth="1"/>
    <col min="12567" max="12567" width="11.42578125" style="88" customWidth="1"/>
    <col min="12568" max="12800" width="9.140625" style="88"/>
    <col min="12801" max="12801" width="11.140625" style="88" customWidth="1"/>
    <col min="12802" max="12802" width="53" style="88" customWidth="1"/>
    <col min="12803" max="12803" width="11.42578125" style="88" bestFit="1" customWidth="1"/>
    <col min="12804" max="12804" width="11" style="88" customWidth="1"/>
    <col min="12805" max="12805" width="10.5703125" style="88" customWidth="1"/>
    <col min="12806" max="12806" width="9.140625" style="88"/>
    <col min="12807" max="12807" width="11.5703125" style="88" customWidth="1"/>
    <col min="12808" max="12808" width="9.85546875" style="88" customWidth="1"/>
    <col min="12809" max="12809" width="9.140625" style="88"/>
    <col min="12810" max="12810" width="11.42578125" style="88" customWidth="1"/>
    <col min="12811" max="12814" width="12.140625" style="88" customWidth="1"/>
    <col min="12815" max="12815" width="9.140625" style="88"/>
    <col min="12816" max="12816" width="11.140625" style="88" customWidth="1"/>
    <col min="12817" max="12817" width="11.42578125" style="88" customWidth="1"/>
    <col min="12818" max="12818" width="9.140625" style="88"/>
    <col min="12819" max="12819" width="11.140625" style="88" customWidth="1"/>
    <col min="12820" max="12820" width="11.42578125" style="88" customWidth="1"/>
    <col min="12821" max="12821" width="9.140625" style="88"/>
    <col min="12822" max="12822" width="11.140625" style="88" customWidth="1"/>
    <col min="12823" max="12823" width="11.42578125" style="88" customWidth="1"/>
    <col min="12824" max="13056" width="9.140625" style="88"/>
    <col min="13057" max="13057" width="11.140625" style="88" customWidth="1"/>
    <col min="13058" max="13058" width="53" style="88" customWidth="1"/>
    <col min="13059" max="13059" width="11.42578125" style="88" bestFit="1" customWidth="1"/>
    <col min="13060" max="13060" width="11" style="88" customWidth="1"/>
    <col min="13061" max="13061" width="10.5703125" style="88" customWidth="1"/>
    <col min="13062" max="13062" width="9.140625" style="88"/>
    <col min="13063" max="13063" width="11.5703125" style="88" customWidth="1"/>
    <col min="13064" max="13064" width="9.85546875" style="88" customWidth="1"/>
    <col min="13065" max="13065" width="9.140625" style="88"/>
    <col min="13066" max="13066" width="11.42578125" style="88" customWidth="1"/>
    <col min="13067" max="13070" width="12.140625" style="88" customWidth="1"/>
    <col min="13071" max="13071" width="9.140625" style="88"/>
    <col min="13072" max="13072" width="11.140625" style="88" customWidth="1"/>
    <col min="13073" max="13073" width="11.42578125" style="88" customWidth="1"/>
    <col min="13074" max="13074" width="9.140625" style="88"/>
    <col min="13075" max="13075" width="11.140625" style="88" customWidth="1"/>
    <col min="13076" max="13076" width="11.42578125" style="88" customWidth="1"/>
    <col min="13077" max="13077" width="9.140625" style="88"/>
    <col min="13078" max="13078" width="11.140625" style="88" customWidth="1"/>
    <col min="13079" max="13079" width="11.42578125" style="88" customWidth="1"/>
    <col min="13080" max="13312" width="9.140625" style="88"/>
    <col min="13313" max="13313" width="11.140625" style="88" customWidth="1"/>
    <col min="13314" max="13314" width="53" style="88" customWidth="1"/>
    <col min="13315" max="13315" width="11.42578125" style="88" bestFit="1" customWidth="1"/>
    <col min="13316" max="13316" width="11" style="88" customWidth="1"/>
    <col min="13317" max="13317" width="10.5703125" style="88" customWidth="1"/>
    <col min="13318" max="13318" width="9.140625" style="88"/>
    <col min="13319" max="13319" width="11.5703125" style="88" customWidth="1"/>
    <col min="13320" max="13320" width="9.85546875" style="88" customWidth="1"/>
    <col min="13321" max="13321" width="9.140625" style="88"/>
    <col min="13322" max="13322" width="11.42578125" style="88" customWidth="1"/>
    <col min="13323" max="13326" width="12.140625" style="88" customWidth="1"/>
    <col min="13327" max="13327" width="9.140625" style="88"/>
    <col min="13328" max="13328" width="11.140625" style="88" customWidth="1"/>
    <col min="13329" max="13329" width="11.42578125" style="88" customWidth="1"/>
    <col min="13330" max="13330" width="9.140625" style="88"/>
    <col min="13331" max="13331" width="11.140625" style="88" customWidth="1"/>
    <col min="13332" max="13332" width="11.42578125" style="88" customWidth="1"/>
    <col min="13333" max="13333" width="9.140625" style="88"/>
    <col min="13334" max="13334" width="11.140625" style="88" customWidth="1"/>
    <col min="13335" max="13335" width="11.42578125" style="88" customWidth="1"/>
    <col min="13336" max="13568" width="9.140625" style="88"/>
    <col min="13569" max="13569" width="11.140625" style="88" customWidth="1"/>
    <col min="13570" max="13570" width="53" style="88" customWidth="1"/>
    <col min="13571" max="13571" width="11.42578125" style="88" bestFit="1" customWidth="1"/>
    <col min="13572" max="13572" width="11" style="88" customWidth="1"/>
    <col min="13573" max="13573" width="10.5703125" style="88" customWidth="1"/>
    <col min="13574" max="13574" width="9.140625" style="88"/>
    <col min="13575" max="13575" width="11.5703125" style="88" customWidth="1"/>
    <col min="13576" max="13576" width="9.85546875" style="88" customWidth="1"/>
    <col min="13577" max="13577" width="9.140625" style="88"/>
    <col min="13578" max="13578" width="11.42578125" style="88" customWidth="1"/>
    <col min="13579" max="13582" width="12.140625" style="88" customWidth="1"/>
    <col min="13583" max="13583" width="9.140625" style="88"/>
    <col min="13584" max="13584" width="11.140625" style="88" customWidth="1"/>
    <col min="13585" max="13585" width="11.42578125" style="88" customWidth="1"/>
    <col min="13586" max="13586" width="9.140625" style="88"/>
    <col min="13587" max="13587" width="11.140625" style="88" customWidth="1"/>
    <col min="13588" max="13588" width="11.42578125" style="88" customWidth="1"/>
    <col min="13589" max="13589" width="9.140625" style="88"/>
    <col min="13590" max="13590" width="11.140625" style="88" customWidth="1"/>
    <col min="13591" max="13591" width="11.42578125" style="88" customWidth="1"/>
    <col min="13592" max="13824" width="9.140625" style="88"/>
    <col min="13825" max="13825" width="11.140625" style="88" customWidth="1"/>
    <col min="13826" max="13826" width="53" style="88" customWidth="1"/>
    <col min="13827" max="13827" width="11.42578125" style="88" bestFit="1" customWidth="1"/>
    <col min="13828" max="13828" width="11" style="88" customWidth="1"/>
    <col min="13829" max="13829" width="10.5703125" style="88" customWidth="1"/>
    <col min="13830" max="13830" width="9.140625" style="88"/>
    <col min="13831" max="13831" width="11.5703125" style="88" customWidth="1"/>
    <col min="13832" max="13832" width="9.85546875" style="88" customWidth="1"/>
    <col min="13833" max="13833" width="9.140625" style="88"/>
    <col min="13834" max="13834" width="11.42578125" style="88" customWidth="1"/>
    <col min="13835" max="13838" width="12.140625" style="88" customWidth="1"/>
    <col min="13839" max="13839" width="9.140625" style="88"/>
    <col min="13840" max="13840" width="11.140625" style="88" customWidth="1"/>
    <col min="13841" max="13841" width="11.42578125" style="88" customWidth="1"/>
    <col min="13842" max="13842" width="9.140625" style="88"/>
    <col min="13843" max="13843" width="11.140625" style="88" customWidth="1"/>
    <col min="13844" max="13844" width="11.42578125" style="88" customWidth="1"/>
    <col min="13845" max="13845" width="9.140625" style="88"/>
    <col min="13846" max="13846" width="11.140625" style="88" customWidth="1"/>
    <col min="13847" max="13847" width="11.42578125" style="88" customWidth="1"/>
    <col min="13848" max="14080" width="9.140625" style="88"/>
    <col min="14081" max="14081" width="11.140625" style="88" customWidth="1"/>
    <col min="14082" max="14082" width="53" style="88" customWidth="1"/>
    <col min="14083" max="14083" width="11.42578125" style="88" bestFit="1" customWidth="1"/>
    <col min="14084" max="14084" width="11" style="88" customWidth="1"/>
    <col min="14085" max="14085" width="10.5703125" style="88" customWidth="1"/>
    <col min="14086" max="14086" width="9.140625" style="88"/>
    <col min="14087" max="14087" width="11.5703125" style="88" customWidth="1"/>
    <col min="14088" max="14088" width="9.85546875" style="88" customWidth="1"/>
    <col min="14089" max="14089" width="9.140625" style="88"/>
    <col min="14090" max="14090" width="11.42578125" style="88" customWidth="1"/>
    <col min="14091" max="14094" width="12.140625" style="88" customWidth="1"/>
    <col min="14095" max="14095" width="9.140625" style="88"/>
    <col min="14096" max="14096" width="11.140625" style="88" customWidth="1"/>
    <col min="14097" max="14097" width="11.42578125" style="88" customWidth="1"/>
    <col min="14098" max="14098" width="9.140625" style="88"/>
    <col min="14099" max="14099" width="11.140625" style="88" customWidth="1"/>
    <col min="14100" max="14100" width="11.42578125" style="88" customWidth="1"/>
    <col min="14101" max="14101" width="9.140625" style="88"/>
    <col min="14102" max="14102" width="11.140625" style="88" customWidth="1"/>
    <col min="14103" max="14103" width="11.42578125" style="88" customWidth="1"/>
    <col min="14104" max="14336" width="9.140625" style="88"/>
    <col min="14337" max="14337" width="11.140625" style="88" customWidth="1"/>
    <col min="14338" max="14338" width="53" style="88" customWidth="1"/>
    <col min="14339" max="14339" width="11.42578125" style="88" bestFit="1" customWidth="1"/>
    <col min="14340" max="14340" width="11" style="88" customWidth="1"/>
    <col min="14341" max="14341" width="10.5703125" style="88" customWidth="1"/>
    <col min="14342" max="14342" width="9.140625" style="88"/>
    <col min="14343" max="14343" width="11.5703125" style="88" customWidth="1"/>
    <col min="14344" max="14344" width="9.85546875" style="88" customWidth="1"/>
    <col min="14345" max="14345" width="9.140625" style="88"/>
    <col min="14346" max="14346" width="11.42578125" style="88" customWidth="1"/>
    <col min="14347" max="14350" width="12.140625" style="88" customWidth="1"/>
    <col min="14351" max="14351" width="9.140625" style="88"/>
    <col min="14352" max="14352" width="11.140625" style="88" customWidth="1"/>
    <col min="14353" max="14353" width="11.42578125" style="88" customWidth="1"/>
    <col min="14354" max="14354" width="9.140625" style="88"/>
    <col min="14355" max="14355" width="11.140625" style="88" customWidth="1"/>
    <col min="14356" max="14356" width="11.42578125" style="88" customWidth="1"/>
    <col min="14357" max="14357" width="9.140625" style="88"/>
    <col min="14358" max="14358" width="11.140625" style="88" customWidth="1"/>
    <col min="14359" max="14359" width="11.42578125" style="88" customWidth="1"/>
    <col min="14360" max="14592" width="9.140625" style="88"/>
    <col min="14593" max="14593" width="11.140625" style="88" customWidth="1"/>
    <col min="14594" max="14594" width="53" style="88" customWidth="1"/>
    <col min="14595" max="14595" width="11.42578125" style="88" bestFit="1" customWidth="1"/>
    <col min="14596" max="14596" width="11" style="88" customWidth="1"/>
    <col min="14597" max="14597" width="10.5703125" style="88" customWidth="1"/>
    <col min="14598" max="14598" width="9.140625" style="88"/>
    <col min="14599" max="14599" width="11.5703125" style="88" customWidth="1"/>
    <col min="14600" max="14600" width="9.85546875" style="88" customWidth="1"/>
    <col min="14601" max="14601" width="9.140625" style="88"/>
    <col min="14602" max="14602" width="11.42578125" style="88" customWidth="1"/>
    <col min="14603" max="14606" width="12.140625" style="88" customWidth="1"/>
    <col min="14607" max="14607" width="9.140625" style="88"/>
    <col min="14608" max="14608" width="11.140625" style="88" customWidth="1"/>
    <col min="14609" max="14609" width="11.42578125" style="88" customWidth="1"/>
    <col min="14610" max="14610" width="9.140625" style="88"/>
    <col min="14611" max="14611" width="11.140625" style="88" customWidth="1"/>
    <col min="14612" max="14612" width="11.42578125" style="88" customWidth="1"/>
    <col min="14613" max="14613" width="9.140625" style="88"/>
    <col min="14614" max="14614" width="11.140625" style="88" customWidth="1"/>
    <col min="14615" max="14615" width="11.42578125" style="88" customWidth="1"/>
    <col min="14616" max="14848" width="9.140625" style="88"/>
    <col min="14849" max="14849" width="11.140625" style="88" customWidth="1"/>
    <col min="14850" max="14850" width="53" style="88" customWidth="1"/>
    <col min="14851" max="14851" width="11.42578125" style="88" bestFit="1" customWidth="1"/>
    <col min="14852" max="14852" width="11" style="88" customWidth="1"/>
    <col min="14853" max="14853" width="10.5703125" style="88" customWidth="1"/>
    <col min="14854" max="14854" width="9.140625" style="88"/>
    <col min="14855" max="14855" width="11.5703125" style="88" customWidth="1"/>
    <col min="14856" max="14856" width="9.85546875" style="88" customWidth="1"/>
    <col min="14857" max="14857" width="9.140625" style="88"/>
    <col min="14858" max="14858" width="11.42578125" style="88" customWidth="1"/>
    <col min="14859" max="14862" width="12.140625" style="88" customWidth="1"/>
    <col min="14863" max="14863" width="9.140625" style="88"/>
    <col min="14864" max="14864" width="11.140625" style="88" customWidth="1"/>
    <col min="14865" max="14865" width="11.42578125" style="88" customWidth="1"/>
    <col min="14866" max="14866" width="9.140625" style="88"/>
    <col min="14867" max="14867" width="11.140625" style="88" customWidth="1"/>
    <col min="14868" max="14868" width="11.42578125" style="88" customWidth="1"/>
    <col min="14869" max="14869" width="9.140625" style="88"/>
    <col min="14870" max="14870" width="11.140625" style="88" customWidth="1"/>
    <col min="14871" max="14871" width="11.42578125" style="88" customWidth="1"/>
    <col min="14872" max="15104" width="9.140625" style="88"/>
    <col min="15105" max="15105" width="11.140625" style="88" customWidth="1"/>
    <col min="15106" max="15106" width="53" style="88" customWidth="1"/>
    <col min="15107" max="15107" width="11.42578125" style="88" bestFit="1" customWidth="1"/>
    <col min="15108" max="15108" width="11" style="88" customWidth="1"/>
    <col min="15109" max="15109" width="10.5703125" style="88" customWidth="1"/>
    <col min="15110" max="15110" width="9.140625" style="88"/>
    <col min="15111" max="15111" width="11.5703125" style="88" customWidth="1"/>
    <col min="15112" max="15112" width="9.85546875" style="88" customWidth="1"/>
    <col min="15113" max="15113" width="9.140625" style="88"/>
    <col min="15114" max="15114" width="11.42578125" style="88" customWidth="1"/>
    <col min="15115" max="15118" width="12.140625" style="88" customWidth="1"/>
    <col min="15119" max="15119" width="9.140625" style="88"/>
    <col min="15120" max="15120" width="11.140625" style="88" customWidth="1"/>
    <col min="15121" max="15121" width="11.42578125" style="88" customWidth="1"/>
    <col min="15122" max="15122" width="9.140625" style="88"/>
    <col min="15123" max="15123" width="11.140625" style="88" customWidth="1"/>
    <col min="15124" max="15124" width="11.42578125" style="88" customWidth="1"/>
    <col min="15125" max="15125" width="9.140625" style="88"/>
    <col min="15126" max="15126" width="11.140625" style="88" customWidth="1"/>
    <col min="15127" max="15127" width="11.42578125" style="88" customWidth="1"/>
    <col min="15128" max="15360" width="9.140625" style="88"/>
    <col min="15361" max="15361" width="11.140625" style="88" customWidth="1"/>
    <col min="15362" max="15362" width="53" style="88" customWidth="1"/>
    <col min="15363" max="15363" width="11.42578125" style="88" bestFit="1" customWidth="1"/>
    <col min="15364" max="15364" width="11" style="88" customWidth="1"/>
    <col min="15365" max="15365" width="10.5703125" style="88" customWidth="1"/>
    <col min="15366" max="15366" width="9.140625" style="88"/>
    <col min="15367" max="15367" width="11.5703125" style="88" customWidth="1"/>
    <col min="15368" max="15368" width="9.85546875" style="88" customWidth="1"/>
    <col min="15369" max="15369" width="9.140625" style="88"/>
    <col min="15370" max="15370" width="11.42578125" style="88" customWidth="1"/>
    <col min="15371" max="15374" width="12.140625" style="88" customWidth="1"/>
    <col min="15375" max="15375" width="9.140625" style="88"/>
    <col min="15376" max="15376" width="11.140625" style="88" customWidth="1"/>
    <col min="15377" max="15377" width="11.42578125" style="88" customWidth="1"/>
    <col min="15378" max="15378" width="9.140625" style="88"/>
    <col min="15379" max="15379" width="11.140625" style="88" customWidth="1"/>
    <col min="15380" max="15380" width="11.42578125" style="88" customWidth="1"/>
    <col min="15381" max="15381" width="9.140625" style="88"/>
    <col min="15382" max="15382" width="11.140625" style="88" customWidth="1"/>
    <col min="15383" max="15383" width="11.42578125" style="88" customWidth="1"/>
    <col min="15384" max="15616" width="9.140625" style="88"/>
    <col min="15617" max="15617" width="11.140625" style="88" customWidth="1"/>
    <col min="15618" max="15618" width="53" style="88" customWidth="1"/>
    <col min="15619" max="15619" width="11.42578125" style="88" bestFit="1" customWidth="1"/>
    <col min="15620" max="15620" width="11" style="88" customWidth="1"/>
    <col min="15621" max="15621" width="10.5703125" style="88" customWidth="1"/>
    <col min="15622" max="15622" width="9.140625" style="88"/>
    <col min="15623" max="15623" width="11.5703125" style="88" customWidth="1"/>
    <col min="15624" max="15624" width="9.85546875" style="88" customWidth="1"/>
    <col min="15625" max="15625" width="9.140625" style="88"/>
    <col min="15626" max="15626" width="11.42578125" style="88" customWidth="1"/>
    <col min="15627" max="15630" width="12.140625" style="88" customWidth="1"/>
    <col min="15631" max="15631" width="9.140625" style="88"/>
    <col min="15632" max="15632" width="11.140625" style="88" customWidth="1"/>
    <col min="15633" max="15633" width="11.42578125" style="88" customWidth="1"/>
    <col min="15634" max="15634" width="9.140625" style="88"/>
    <col min="15635" max="15635" width="11.140625" style="88" customWidth="1"/>
    <col min="15636" max="15636" width="11.42578125" style="88" customWidth="1"/>
    <col min="15637" max="15637" width="9.140625" style="88"/>
    <col min="15638" max="15638" width="11.140625" style="88" customWidth="1"/>
    <col min="15639" max="15639" width="11.42578125" style="88" customWidth="1"/>
    <col min="15640" max="15872" width="9.140625" style="88"/>
    <col min="15873" max="15873" width="11.140625" style="88" customWidth="1"/>
    <col min="15874" max="15874" width="53" style="88" customWidth="1"/>
    <col min="15875" max="15875" width="11.42578125" style="88" bestFit="1" customWidth="1"/>
    <col min="15876" max="15876" width="11" style="88" customWidth="1"/>
    <col min="15877" max="15877" width="10.5703125" style="88" customWidth="1"/>
    <col min="15878" max="15878" width="9.140625" style="88"/>
    <col min="15879" max="15879" width="11.5703125" style="88" customWidth="1"/>
    <col min="15880" max="15880" width="9.85546875" style="88" customWidth="1"/>
    <col min="15881" max="15881" width="9.140625" style="88"/>
    <col min="15882" max="15882" width="11.42578125" style="88" customWidth="1"/>
    <col min="15883" max="15886" width="12.140625" style="88" customWidth="1"/>
    <col min="15887" max="15887" width="9.140625" style="88"/>
    <col min="15888" max="15888" width="11.140625" style="88" customWidth="1"/>
    <col min="15889" max="15889" width="11.42578125" style="88" customWidth="1"/>
    <col min="15890" max="15890" width="9.140625" style="88"/>
    <col min="15891" max="15891" width="11.140625" style="88" customWidth="1"/>
    <col min="15892" max="15892" width="11.42578125" style="88" customWidth="1"/>
    <col min="15893" max="15893" width="9.140625" style="88"/>
    <col min="15894" max="15894" width="11.140625" style="88" customWidth="1"/>
    <col min="15895" max="15895" width="11.42578125" style="88" customWidth="1"/>
    <col min="15896" max="16128" width="9.140625" style="88"/>
    <col min="16129" max="16129" width="11.140625" style="88" customWidth="1"/>
    <col min="16130" max="16130" width="53" style="88" customWidth="1"/>
    <col min="16131" max="16131" width="11.42578125" style="88" bestFit="1" customWidth="1"/>
    <col min="16132" max="16132" width="11" style="88" customWidth="1"/>
    <col min="16133" max="16133" width="10.5703125" style="88" customWidth="1"/>
    <col min="16134" max="16134" width="9.140625" style="88"/>
    <col min="16135" max="16135" width="11.5703125" style="88" customWidth="1"/>
    <col min="16136" max="16136" width="9.85546875" style="88" customWidth="1"/>
    <col min="16137" max="16137" width="9.140625" style="88"/>
    <col min="16138" max="16138" width="11.42578125" style="88" customWidth="1"/>
    <col min="16139" max="16142" width="12.140625" style="88" customWidth="1"/>
    <col min="16143" max="16143" width="9.140625" style="88"/>
    <col min="16144" max="16144" width="11.140625" style="88" customWidth="1"/>
    <col min="16145" max="16145" width="11.42578125" style="88" customWidth="1"/>
    <col min="16146" max="16146" width="9.140625" style="88"/>
    <col min="16147" max="16147" width="11.140625" style="88" customWidth="1"/>
    <col min="16148" max="16148" width="11.42578125" style="88" customWidth="1"/>
    <col min="16149" max="16149" width="9.140625" style="88"/>
    <col min="16150" max="16150" width="11.140625" style="88" customWidth="1"/>
    <col min="16151" max="16151" width="11.42578125" style="88" customWidth="1"/>
    <col min="16152" max="16384" width="9.140625" style="88"/>
  </cols>
  <sheetData>
    <row r="1" spans="1:26" s="83" customFormat="1" ht="18.75" customHeight="1" x14ac:dyDescent="0.3">
      <c r="A1" s="3697" t="str">
        <f>[2]СПО!B1</f>
        <v>Гуманитарно-педагогическая академия (филиал) ФГАОУ ВО «КФУ им. В. И. Вернадского» в г. Ялте</v>
      </c>
      <c r="B1" s="3697"/>
      <c r="C1" s="3697"/>
      <c r="D1" s="3697"/>
      <c r="E1" s="3697"/>
      <c r="F1" s="3697"/>
      <c r="G1" s="3697"/>
      <c r="H1" s="3697"/>
      <c r="I1" s="3697"/>
      <c r="J1" s="3697"/>
      <c r="K1" s="3697"/>
      <c r="L1" s="3697"/>
      <c r="M1" s="3697"/>
      <c r="N1" s="3697"/>
      <c r="O1" s="3697"/>
      <c r="P1" s="3697"/>
      <c r="Q1" s="3697"/>
      <c r="R1" s="1752"/>
      <c r="S1" s="1752"/>
      <c r="T1" s="1752"/>
    </row>
    <row r="2" spans="1:26" s="83" customFormat="1" x14ac:dyDescent="0.3">
      <c r="A2" s="3698"/>
      <c r="B2" s="3698"/>
      <c r="C2" s="3698"/>
      <c r="D2" s="3698"/>
      <c r="E2" s="3698"/>
      <c r="F2" s="3698"/>
      <c r="G2" s="3698"/>
      <c r="H2" s="3698"/>
      <c r="I2" s="3698"/>
      <c r="J2" s="3698"/>
      <c r="K2" s="3698"/>
      <c r="L2" s="3698"/>
      <c r="M2" s="3698"/>
      <c r="N2" s="3698"/>
      <c r="O2" s="3698"/>
      <c r="P2" s="3698"/>
      <c r="Q2" s="3698"/>
      <c r="R2" s="1753"/>
      <c r="S2" s="1753"/>
      <c r="T2" s="1753"/>
    </row>
    <row r="3" spans="1:26" s="83" customFormat="1" ht="18.75" customHeight="1" x14ac:dyDescent="0.3">
      <c r="A3" s="3702" t="s">
        <v>246</v>
      </c>
      <c r="B3" s="3702"/>
      <c r="C3" s="3700" t="str">
        <f>[2]СПО!F3</f>
        <v>01.09.2019 г.</v>
      </c>
      <c r="D3" s="3700"/>
      <c r="E3" s="3699" t="s">
        <v>247</v>
      </c>
      <c r="F3" s="3699"/>
      <c r="G3" s="3699"/>
      <c r="H3" s="3699"/>
      <c r="I3" s="3699"/>
      <c r="J3" s="3699"/>
      <c r="K3" s="3699"/>
      <c r="L3" s="3699"/>
      <c r="M3" s="3699"/>
      <c r="N3" s="3699"/>
      <c r="O3" s="3699"/>
      <c r="P3" s="3699"/>
      <c r="Q3" s="3699"/>
      <c r="R3" s="1754"/>
      <c r="S3" s="1754"/>
      <c r="T3" s="1754"/>
      <c r="U3" s="275"/>
      <c r="V3" s="275"/>
      <c r="W3" s="275"/>
      <c r="X3" s="275"/>
      <c r="Y3" s="275"/>
      <c r="Z3" s="275"/>
    </row>
    <row r="4" spans="1:26" s="83" customFormat="1" ht="19.5" thickBot="1" x14ac:dyDescent="0.35">
      <c r="A4" s="1751"/>
      <c r="B4" s="1751"/>
      <c r="E4" s="82"/>
      <c r="H4" s="82"/>
      <c r="I4" s="82"/>
      <c r="J4" s="82"/>
      <c r="K4" s="82"/>
      <c r="L4" s="82"/>
      <c r="M4" s="82"/>
      <c r="N4" s="82"/>
      <c r="Q4" s="82"/>
      <c r="T4" s="82"/>
      <c r="W4" s="82"/>
    </row>
    <row r="5" spans="1:26" s="83" customFormat="1" ht="13.5" customHeight="1" thickBot="1" x14ac:dyDescent="0.35">
      <c r="A5" s="3713" t="s">
        <v>9</v>
      </c>
      <c r="B5" s="3713"/>
      <c r="C5" s="3703" t="s">
        <v>0</v>
      </c>
      <c r="D5" s="3703"/>
      <c r="E5" s="3703"/>
      <c r="F5" s="3701" t="s">
        <v>1</v>
      </c>
      <c r="G5" s="3701"/>
      <c r="H5" s="3701"/>
      <c r="I5" s="3701">
        <v>3</v>
      </c>
      <c r="J5" s="3701"/>
      <c r="K5" s="3701"/>
      <c r="L5" s="3701">
        <v>4</v>
      </c>
      <c r="M5" s="3701"/>
      <c r="N5" s="3701"/>
      <c r="O5" s="3701">
        <v>5</v>
      </c>
      <c r="P5" s="3701"/>
      <c r="Q5" s="3701"/>
      <c r="R5" s="3701">
        <v>6</v>
      </c>
      <c r="S5" s="3701"/>
      <c r="T5" s="3701"/>
      <c r="U5" s="3705" t="s">
        <v>24</v>
      </c>
      <c r="V5" s="3705"/>
      <c r="W5" s="3705"/>
    </row>
    <row r="6" spans="1:26" s="83" customFormat="1" ht="18.75" customHeight="1" thickBot="1" x14ac:dyDescent="0.35">
      <c r="A6" s="3713"/>
      <c r="B6" s="3713"/>
      <c r="C6" s="3703"/>
      <c r="D6" s="3703"/>
      <c r="E6" s="3703"/>
      <c r="F6" s="3701"/>
      <c r="G6" s="3701"/>
      <c r="H6" s="3701"/>
      <c r="I6" s="3701"/>
      <c r="J6" s="3701"/>
      <c r="K6" s="3701"/>
      <c r="L6" s="3701"/>
      <c r="M6" s="3701"/>
      <c r="N6" s="3701"/>
      <c r="O6" s="3701"/>
      <c r="P6" s="3701"/>
      <c r="Q6" s="3701"/>
      <c r="R6" s="3701"/>
      <c r="S6" s="3701"/>
      <c r="T6" s="3701"/>
      <c r="U6" s="3705"/>
      <c r="V6" s="3705"/>
      <c r="W6" s="3705"/>
    </row>
    <row r="7" spans="1:26" s="83" customFormat="1" ht="60" customHeight="1" thickBot="1" x14ac:dyDescent="0.35">
      <c r="A7" s="3714"/>
      <c r="B7" s="3715"/>
      <c r="C7" s="1921" t="s">
        <v>26</v>
      </c>
      <c r="D7" s="1895" t="s">
        <v>27</v>
      </c>
      <c r="E7" s="1922" t="s">
        <v>4</v>
      </c>
      <c r="F7" s="1897" t="s">
        <v>26</v>
      </c>
      <c r="G7" s="1895" t="s">
        <v>27</v>
      </c>
      <c r="H7" s="1922" t="s">
        <v>4</v>
      </c>
      <c r="I7" s="1897" t="s">
        <v>26</v>
      </c>
      <c r="J7" s="1895" t="s">
        <v>27</v>
      </c>
      <c r="K7" s="1922" t="s">
        <v>4</v>
      </c>
      <c r="L7" s="1897" t="s">
        <v>26</v>
      </c>
      <c r="M7" s="1895" t="s">
        <v>27</v>
      </c>
      <c r="N7" s="1922" t="s">
        <v>4</v>
      </c>
      <c r="O7" s="1897" t="s">
        <v>26</v>
      </c>
      <c r="P7" s="1895" t="s">
        <v>27</v>
      </c>
      <c r="Q7" s="1922" t="s">
        <v>4</v>
      </c>
      <c r="R7" s="1897" t="s">
        <v>26</v>
      </c>
      <c r="S7" s="1895" t="s">
        <v>27</v>
      </c>
      <c r="T7" s="1922" t="s">
        <v>4</v>
      </c>
      <c r="U7" s="1897" t="s">
        <v>26</v>
      </c>
      <c r="V7" s="1895" t="s">
        <v>27</v>
      </c>
      <c r="W7" s="1922" t="s">
        <v>4</v>
      </c>
    </row>
    <row r="8" spans="1:26" s="83" customFormat="1" ht="28.5" customHeight="1" thickBot="1" x14ac:dyDescent="0.35">
      <c r="A8" s="3716" t="s">
        <v>22</v>
      </c>
      <c r="B8" s="3717"/>
      <c r="C8" s="1898">
        <f t="shared" ref="C8:W8" si="0">SUM(C9:C10)</f>
        <v>25</v>
      </c>
      <c r="D8" s="1899">
        <f t="shared" si="0"/>
        <v>0</v>
      </c>
      <c r="E8" s="1898">
        <f t="shared" si="0"/>
        <v>25</v>
      </c>
      <c r="F8" s="1927">
        <f t="shared" si="0"/>
        <v>15</v>
      </c>
      <c r="G8" s="1899">
        <f t="shared" si="0"/>
        <v>0</v>
      </c>
      <c r="H8" s="1965">
        <f t="shared" si="0"/>
        <v>15</v>
      </c>
      <c r="I8" s="1928">
        <f t="shared" si="0"/>
        <v>25</v>
      </c>
      <c r="J8" s="1928">
        <f t="shared" si="0"/>
        <v>0</v>
      </c>
      <c r="K8" s="1955">
        <f t="shared" si="0"/>
        <v>25</v>
      </c>
      <c r="L8" s="1901">
        <f t="shared" si="0"/>
        <v>22</v>
      </c>
      <c r="M8" s="1899">
        <f t="shared" si="0"/>
        <v>0</v>
      </c>
      <c r="N8" s="1965">
        <f t="shared" si="0"/>
        <v>22</v>
      </c>
      <c r="O8" s="1901">
        <f t="shared" si="0"/>
        <v>17</v>
      </c>
      <c r="P8" s="1967">
        <f t="shared" si="0"/>
        <v>0</v>
      </c>
      <c r="Q8" s="1955">
        <f t="shared" si="0"/>
        <v>17</v>
      </c>
      <c r="R8" s="1901">
        <f>SUM(R9:R10)</f>
        <v>10</v>
      </c>
      <c r="S8" s="1899">
        <f>SUM(S9:S10)</f>
        <v>0</v>
      </c>
      <c r="T8" s="1900">
        <f>SUM(T9:T10)</f>
        <v>10</v>
      </c>
      <c r="U8" s="1902">
        <f t="shared" si="0"/>
        <v>114</v>
      </c>
      <c r="V8" s="1903">
        <f t="shared" si="0"/>
        <v>0</v>
      </c>
      <c r="W8" s="1965">
        <f t="shared" si="0"/>
        <v>114</v>
      </c>
    </row>
    <row r="9" spans="1:26" s="379" customFormat="1" ht="27.75" customHeight="1" x14ac:dyDescent="0.3">
      <c r="A9" s="1904" t="s">
        <v>248</v>
      </c>
      <c r="B9" s="1799" t="s">
        <v>332</v>
      </c>
      <c r="C9" s="1940">
        <v>15</v>
      </c>
      <c r="D9" s="1944">
        <v>0</v>
      </c>
      <c r="E9" s="1948">
        <v>15</v>
      </c>
      <c r="F9" s="1849">
        <v>6</v>
      </c>
      <c r="G9" s="1847">
        <v>0</v>
      </c>
      <c r="H9" s="1948">
        <v>6</v>
      </c>
      <c r="I9" s="1929">
        <v>16</v>
      </c>
      <c r="J9" s="1929">
        <v>0</v>
      </c>
      <c r="K9" s="1956">
        <v>16</v>
      </c>
      <c r="L9" s="1929">
        <v>14</v>
      </c>
      <c r="M9" s="1924">
        <v>0</v>
      </c>
      <c r="N9" s="1968">
        <v>14</v>
      </c>
      <c r="O9" s="1846">
        <v>10</v>
      </c>
      <c r="P9" s="1969">
        <v>0</v>
      </c>
      <c r="Q9" s="1956">
        <v>10</v>
      </c>
      <c r="R9" s="1929">
        <v>0</v>
      </c>
      <c r="S9" s="1929">
        <v>0</v>
      </c>
      <c r="T9" s="1956">
        <v>0</v>
      </c>
      <c r="U9" s="1849">
        <v>61</v>
      </c>
      <c r="V9" s="1847">
        <v>0</v>
      </c>
      <c r="W9" s="1948">
        <v>61</v>
      </c>
    </row>
    <row r="10" spans="1:26" s="379" customFormat="1" ht="31.5" customHeight="1" thickBot="1" x14ac:dyDescent="0.35">
      <c r="A10" s="1904" t="s">
        <v>249</v>
      </c>
      <c r="B10" s="1799" t="s">
        <v>250</v>
      </c>
      <c r="C10" s="1941">
        <v>10</v>
      </c>
      <c r="D10" s="1945">
        <v>0</v>
      </c>
      <c r="E10" s="1949">
        <v>10</v>
      </c>
      <c r="F10" s="1075">
        <v>9</v>
      </c>
      <c r="G10" s="1073">
        <v>0</v>
      </c>
      <c r="H10" s="1949">
        <v>9</v>
      </c>
      <c r="I10" s="1930">
        <v>9</v>
      </c>
      <c r="J10" s="1930">
        <v>0</v>
      </c>
      <c r="K10" s="1957">
        <v>9</v>
      </c>
      <c r="L10" s="1930">
        <v>8</v>
      </c>
      <c r="M10" s="1925">
        <v>0</v>
      </c>
      <c r="N10" s="1970">
        <v>8</v>
      </c>
      <c r="O10" s="1072">
        <v>7</v>
      </c>
      <c r="P10" s="1971">
        <v>0</v>
      </c>
      <c r="Q10" s="1957">
        <v>7</v>
      </c>
      <c r="R10" s="1930">
        <v>10</v>
      </c>
      <c r="S10" s="1930">
        <v>0</v>
      </c>
      <c r="T10" s="1957">
        <v>10</v>
      </c>
      <c r="U10" s="1075">
        <v>53</v>
      </c>
      <c r="V10" s="1073">
        <v>0</v>
      </c>
      <c r="W10" s="1949">
        <v>53</v>
      </c>
    </row>
    <row r="11" spans="1:26" s="379" customFormat="1" ht="25.5" customHeight="1" thickBot="1" x14ac:dyDescent="0.25">
      <c r="A11" s="3711" t="s">
        <v>16</v>
      </c>
      <c r="B11" s="3712"/>
      <c r="C11" s="1905">
        <f t="shared" ref="C11:W11" si="1">SUM(C9:C10)</f>
        <v>25</v>
      </c>
      <c r="D11" s="1931">
        <f t="shared" si="1"/>
        <v>0</v>
      </c>
      <c r="E11" s="1950">
        <f t="shared" si="1"/>
        <v>25</v>
      </c>
      <c r="F11" s="1906">
        <f t="shared" si="1"/>
        <v>15</v>
      </c>
      <c r="G11" s="1906">
        <f t="shared" si="1"/>
        <v>0</v>
      </c>
      <c r="H11" s="1950">
        <f t="shared" si="1"/>
        <v>15</v>
      </c>
      <c r="I11" s="1932">
        <f t="shared" si="1"/>
        <v>25</v>
      </c>
      <c r="J11" s="1932">
        <f t="shared" si="1"/>
        <v>0</v>
      </c>
      <c r="K11" s="1958">
        <f t="shared" si="1"/>
        <v>25</v>
      </c>
      <c r="L11" s="1932">
        <f t="shared" si="1"/>
        <v>22</v>
      </c>
      <c r="M11" s="1906">
        <f t="shared" si="1"/>
        <v>0</v>
      </c>
      <c r="N11" s="1931">
        <f t="shared" si="1"/>
        <v>22</v>
      </c>
      <c r="O11" s="1905">
        <f t="shared" si="1"/>
        <v>17</v>
      </c>
      <c r="P11" s="1932">
        <f t="shared" si="1"/>
        <v>0</v>
      </c>
      <c r="Q11" s="1958">
        <f t="shared" si="1"/>
        <v>17</v>
      </c>
      <c r="R11" s="1932">
        <f>SUM(R9:R10)</f>
        <v>10</v>
      </c>
      <c r="S11" s="1932">
        <f>SUM(S9:S10)</f>
        <v>0</v>
      </c>
      <c r="T11" s="1958">
        <f>SUM(T9:T10)</f>
        <v>10</v>
      </c>
      <c r="U11" s="1907">
        <f t="shared" si="1"/>
        <v>114</v>
      </c>
      <c r="V11" s="1908">
        <f t="shared" si="1"/>
        <v>0</v>
      </c>
      <c r="W11" s="1950">
        <f t="shared" si="1"/>
        <v>114</v>
      </c>
    </row>
    <row r="12" spans="1:26" s="379" customFormat="1" ht="24" customHeight="1" x14ac:dyDescent="0.2">
      <c r="A12" s="3706" t="s">
        <v>23</v>
      </c>
      <c r="B12" s="3707"/>
      <c r="C12" s="2006"/>
      <c r="D12" s="2007"/>
      <c r="E12" s="2008"/>
      <c r="F12" s="2009"/>
      <c r="G12" s="2009"/>
      <c r="H12" s="2008"/>
      <c r="I12" s="2010"/>
      <c r="J12" s="2010"/>
      <c r="K12" s="2011"/>
      <c r="L12" s="2010"/>
      <c r="M12" s="2009"/>
      <c r="N12" s="2012"/>
      <c r="O12" s="2013"/>
      <c r="P12" s="2010"/>
      <c r="Q12" s="2014"/>
      <c r="R12" s="2010"/>
      <c r="S12" s="2010"/>
      <c r="T12" s="2014"/>
      <c r="U12" s="2009"/>
      <c r="V12" s="2009"/>
      <c r="W12" s="2008"/>
    </row>
    <row r="13" spans="1:26" s="379" customFormat="1" ht="28.5" customHeight="1" thickBot="1" x14ac:dyDescent="0.25">
      <c r="A13" s="3718" t="s">
        <v>11</v>
      </c>
      <c r="B13" s="3719"/>
      <c r="C13" s="2015"/>
      <c r="D13" s="2016"/>
      <c r="E13" s="2017"/>
      <c r="F13" s="2018"/>
      <c r="G13" s="2018"/>
      <c r="H13" s="2017"/>
      <c r="I13" s="2019"/>
      <c r="J13" s="2019"/>
      <c r="K13" s="2020"/>
      <c r="L13" s="2019"/>
      <c r="M13" s="2018"/>
      <c r="N13" s="2021"/>
      <c r="O13" s="2022"/>
      <c r="P13" s="2019"/>
      <c r="Q13" s="2023"/>
      <c r="R13" s="2019"/>
      <c r="S13" s="2019"/>
      <c r="T13" s="2023"/>
      <c r="U13" s="2018"/>
      <c r="V13" s="2018"/>
      <c r="W13" s="2017"/>
    </row>
    <row r="14" spans="1:26" s="379" customFormat="1" ht="31.5" customHeight="1" x14ac:dyDescent="0.2">
      <c r="A14" s="1993" t="s">
        <v>248</v>
      </c>
      <c r="B14" s="1994" t="s">
        <v>332</v>
      </c>
      <c r="C14" s="1995">
        <v>15</v>
      </c>
      <c r="D14" s="1996">
        <v>0</v>
      </c>
      <c r="E14" s="1997">
        <v>15</v>
      </c>
      <c r="F14" s="1998">
        <v>6</v>
      </c>
      <c r="G14" s="1999">
        <v>0</v>
      </c>
      <c r="H14" s="1997">
        <v>6</v>
      </c>
      <c r="I14" s="2000">
        <v>14</v>
      </c>
      <c r="J14" s="2000">
        <v>0</v>
      </c>
      <c r="K14" s="2001">
        <v>14</v>
      </c>
      <c r="L14" s="2000">
        <v>14</v>
      </c>
      <c r="M14" s="2002">
        <v>0</v>
      </c>
      <c r="N14" s="2003">
        <v>14</v>
      </c>
      <c r="O14" s="2004">
        <v>9</v>
      </c>
      <c r="P14" s="2005">
        <v>0</v>
      </c>
      <c r="Q14" s="2001">
        <v>9</v>
      </c>
      <c r="R14" s="2000">
        <v>0</v>
      </c>
      <c r="S14" s="2000">
        <v>0</v>
      </c>
      <c r="T14" s="2001">
        <v>0</v>
      </c>
      <c r="U14" s="1998">
        <v>58</v>
      </c>
      <c r="V14" s="1999">
        <v>0</v>
      </c>
      <c r="W14" s="1997">
        <v>58</v>
      </c>
    </row>
    <row r="15" spans="1:26" s="379" customFormat="1" ht="27.75" customHeight="1" x14ac:dyDescent="0.2">
      <c r="A15" s="1909" t="s">
        <v>249</v>
      </c>
      <c r="B15" s="1910" t="s">
        <v>250</v>
      </c>
      <c r="C15" s="1942">
        <v>10</v>
      </c>
      <c r="D15" s="1946">
        <v>0</v>
      </c>
      <c r="E15" s="1951">
        <v>10</v>
      </c>
      <c r="F15" s="1913">
        <v>9</v>
      </c>
      <c r="G15" s="1912">
        <v>0</v>
      </c>
      <c r="H15" s="1951">
        <v>9</v>
      </c>
      <c r="I15" s="1933">
        <v>9</v>
      </c>
      <c r="J15" s="1933">
        <v>0</v>
      </c>
      <c r="K15" s="1960">
        <v>9</v>
      </c>
      <c r="L15" s="1933">
        <v>8</v>
      </c>
      <c r="M15" s="1926">
        <v>0</v>
      </c>
      <c r="N15" s="1972">
        <v>8</v>
      </c>
      <c r="O15" s="1911">
        <v>7</v>
      </c>
      <c r="P15" s="1973">
        <v>0</v>
      </c>
      <c r="Q15" s="1960">
        <v>7</v>
      </c>
      <c r="R15" s="1933">
        <v>9</v>
      </c>
      <c r="S15" s="1933">
        <v>0</v>
      </c>
      <c r="T15" s="1960">
        <v>9</v>
      </c>
      <c r="U15" s="1913">
        <v>52</v>
      </c>
      <c r="V15" s="1912">
        <v>0</v>
      </c>
      <c r="W15" s="1951">
        <v>52</v>
      </c>
    </row>
    <row r="16" spans="1:26" s="379" customFormat="1" ht="20.25" thickBot="1" x14ac:dyDescent="0.25">
      <c r="A16" s="3708" t="s">
        <v>8</v>
      </c>
      <c r="B16" s="3709"/>
      <c r="C16" s="1914">
        <f t="shared" ref="C16:W16" si="2">SUM(C14:C15)</f>
        <v>25</v>
      </c>
      <c r="D16" s="1934">
        <f t="shared" si="2"/>
        <v>0</v>
      </c>
      <c r="E16" s="1952">
        <f t="shared" si="2"/>
        <v>25</v>
      </c>
      <c r="F16" s="1915">
        <f t="shared" si="2"/>
        <v>15</v>
      </c>
      <c r="G16" s="1915">
        <f t="shared" si="2"/>
        <v>0</v>
      </c>
      <c r="H16" s="1952">
        <f t="shared" si="2"/>
        <v>15</v>
      </c>
      <c r="I16" s="1935">
        <f t="shared" si="2"/>
        <v>23</v>
      </c>
      <c r="J16" s="1935">
        <f t="shared" si="2"/>
        <v>0</v>
      </c>
      <c r="K16" s="1961">
        <f t="shared" si="2"/>
        <v>23</v>
      </c>
      <c r="L16" s="1935">
        <f t="shared" si="2"/>
        <v>22</v>
      </c>
      <c r="M16" s="1915">
        <f t="shared" si="2"/>
        <v>0</v>
      </c>
      <c r="N16" s="1934">
        <f t="shared" si="2"/>
        <v>22</v>
      </c>
      <c r="O16" s="1914">
        <f t="shared" si="2"/>
        <v>16</v>
      </c>
      <c r="P16" s="1935">
        <f t="shared" si="2"/>
        <v>0</v>
      </c>
      <c r="Q16" s="1961">
        <f t="shared" si="2"/>
        <v>16</v>
      </c>
      <c r="R16" s="1935">
        <f>SUM(R14:R15)</f>
        <v>9</v>
      </c>
      <c r="S16" s="1935">
        <f>SUM(S14:S15)</f>
        <v>0</v>
      </c>
      <c r="T16" s="1961">
        <f>SUM(T14:T15)</f>
        <v>9</v>
      </c>
      <c r="U16" s="1915">
        <f t="shared" si="2"/>
        <v>110</v>
      </c>
      <c r="V16" s="1915">
        <f t="shared" si="2"/>
        <v>0</v>
      </c>
      <c r="W16" s="1952">
        <f t="shared" si="2"/>
        <v>110</v>
      </c>
    </row>
    <row r="17" spans="1:27" s="379" customFormat="1" ht="33" customHeight="1" thickBot="1" x14ac:dyDescent="0.25">
      <c r="A17" s="3720" t="s">
        <v>25</v>
      </c>
      <c r="B17" s="3721"/>
      <c r="C17" s="1916"/>
      <c r="D17" s="1936"/>
      <c r="E17" s="1953"/>
      <c r="F17" s="1917"/>
      <c r="G17" s="1917"/>
      <c r="H17" s="1953"/>
      <c r="I17" s="1937"/>
      <c r="J17" s="1937"/>
      <c r="K17" s="1962"/>
      <c r="L17" s="1937"/>
      <c r="M17" s="1917"/>
      <c r="N17" s="1936"/>
      <c r="O17" s="1916"/>
      <c r="P17" s="1937"/>
      <c r="Q17" s="1962"/>
      <c r="R17" s="1937"/>
      <c r="S17" s="1937"/>
      <c r="T17" s="1962"/>
      <c r="U17" s="1917"/>
      <c r="V17" s="1917"/>
      <c r="W17" s="1953"/>
    </row>
    <row r="18" spans="1:27" s="379" customFormat="1" ht="32.25" customHeight="1" x14ac:dyDescent="0.3">
      <c r="A18" s="1844" t="s">
        <v>248</v>
      </c>
      <c r="B18" s="1845" t="s">
        <v>332</v>
      </c>
      <c r="C18" s="1940">
        <v>0</v>
      </c>
      <c r="D18" s="1944">
        <v>0</v>
      </c>
      <c r="E18" s="1948">
        <v>0</v>
      </c>
      <c r="F18" s="1849">
        <v>0</v>
      </c>
      <c r="G18" s="1847">
        <v>0</v>
      </c>
      <c r="H18" s="1948">
        <v>0</v>
      </c>
      <c r="I18" s="1929">
        <v>2</v>
      </c>
      <c r="J18" s="1929">
        <v>0</v>
      </c>
      <c r="K18" s="1956">
        <v>2</v>
      </c>
      <c r="L18" s="1929">
        <v>0</v>
      </c>
      <c r="M18" s="1924">
        <v>0</v>
      </c>
      <c r="N18" s="1968">
        <v>0</v>
      </c>
      <c r="O18" s="1846">
        <v>1</v>
      </c>
      <c r="P18" s="1969">
        <v>0</v>
      </c>
      <c r="Q18" s="1956">
        <v>1</v>
      </c>
      <c r="R18" s="1929">
        <v>0</v>
      </c>
      <c r="S18" s="1929">
        <v>0</v>
      </c>
      <c r="T18" s="1956">
        <v>0</v>
      </c>
      <c r="U18" s="1849">
        <v>3</v>
      </c>
      <c r="V18" s="1847">
        <v>0</v>
      </c>
      <c r="W18" s="1948">
        <v>3</v>
      </c>
    </row>
    <row r="19" spans="1:27" s="379" customFormat="1" ht="33.75" customHeight="1" thickBot="1" x14ac:dyDescent="0.35">
      <c r="A19" s="1087" t="s">
        <v>249</v>
      </c>
      <c r="B19" s="1088" t="s">
        <v>250</v>
      </c>
      <c r="C19" s="1941">
        <v>0</v>
      </c>
      <c r="D19" s="1945">
        <v>0</v>
      </c>
      <c r="E19" s="1949">
        <v>0</v>
      </c>
      <c r="F19" s="1075">
        <v>0</v>
      </c>
      <c r="G19" s="1073">
        <v>0</v>
      </c>
      <c r="H19" s="1949">
        <v>0</v>
      </c>
      <c r="I19" s="1930">
        <v>0</v>
      </c>
      <c r="J19" s="1930">
        <v>0</v>
      </c>
      <c r="K19" s="1957">
        <v>0</v>
      </c>
      <c r="L19" s="1930">
        <v>0</v>
      </c>
      <c r="M19" s="1925">
        <v>0</v>
      </c>
      <c r="N19" s="1970">
        <v>0</v>
      </c>
      <c r="O19" s="1072">
        <v>0</v>
      </c>
      <c r="P19" s="1971">
        <v>0</v>
      </c>
      <c r="Q19" s="1957">
        <v>0</v>
      </c>
      <c r="R19" s="1930">
        <v>1</v>
      </c>
      <c r="S19" s="1930">
        <v>0</v>
      </c>
      <c r="T19" s="1957">
        <v>1</v>
      </c>
      <c r="U19" s="1075">
        <v>1</v>
      </c>
      <c r="V19" s="1073">
        <v>0</v>
      </c>
      <c r="W19" s="1949">
        <v>1</v>
      </c>
    </row>
    <row r="20" spans="1:27" ht="24.75" customHeight="1" thickBot="1" x14ac:dyDescent="0.35">
      <c r="A20" s="3710" t="s">
        <v>13</v>
      </c>
      <c r="B20" s="3710"/>
      <c r="C20" s="1943">
        <f t="shared" ref="C20:W20" si="3">SUM(C18:C19)</f>
        <v>0</v>
      </c>
      <c r="D20" s="1947">
        <f t="shared" si="3"/>
        <v>0</v>
      </c>
      <c r="E20" s="1954">
        <f t="shared" si="3"/>
        <v>0</v>
      </c>
      <c r="F20" s="832">
        <f t="shared" si="3"/>
        <v>0</v>
      </c>
      <c r="G20" s="1938">
        <f t="shared" si="3"/>
        <v>0</v>
      </c>
      <c r="H20" s="1954">
        <f t="shared" si="3"/>
        <v>0</v>
      </c>
      <c r="I20" s="1939">
        <f t="shared" si="3"/>
        <v>2</v>
      </c>
      <c r="J20" s="1939">
        <f t="shared" si="3"/>
        <v>0</v>
      </c>
      <c r="K20" s="1959">
        <f t="shared" si="3"/>
        <v>2</v>
      </c>
      <c r="L20" s="1939">
        <f t="shared" si="3"/>
        <v>0</v>
      </c>
      <c r="M20" s="381">
        <f t="shared" si="3"/>
        <v>0</v>
      </c>
      <c r="N20" s="1934">
        <f t="shared" si="3"/>
        <v>0</v>
      </c>
      <c r="O20" s="1975">
        <f t="shared" si="3"/>
        <v>1</v>
      </c>
      <c r="P20" s="1976">
        <f t="shared" si="3"/>
        <v>0</v>
      </c>
      <c r="Q20" s="1959">
        <f t="shared" si="3"/>
        <v>1</v>
      </c>
      <c r="R20" s="1939">
        <f>SUM(R18:R19)</f>
        <v>1</v>
      </c>
      <c r="S20" s="1939">
        <f>SUM(S18:S19)</f>
        <v>0</v>
      </c>
      <c r="T20" s="1959">
        <f>SUM(T18:T19)</f>
        <v>1</v>
      </c>
      <c r="U20" s="832">
        <f t="shared" si="3"/>
        <v>4</v>
      </c>
      <c r="V20" s="1918">
        <f t="shared" si="3"/>
        <v>0</v>
      </c>
      <c r="W20" s="1954">
        <f t="shared" si="3"/>
        <v>4</v>
      </c>
    </row>
    <row r="21" spans="1:27" ht="28.5" customHeight="1" thickBot="1" x14ac:dyDescent="0.35">
      <c r="A21" s="3711" t="s">
        <v>10</v>
      </c>
      <c r="B21" s="3712"/>
      <c r="C21" s="1923">
        <f t="shared" ref="C21:W21" si="4">C16</f>
        <v>25</v>
      </c>
      <c r="D21" s="1931">
        <f t="shared" si="4"/>
        <v>0</v>
      </c>
      <c r="E21" s="1950">
        <f t="shared" si="4"/>
        <v>25</v>
      </c>
      <c r="F21" s="1907">
        <f t="shared" si="4"/>
        <v>15</v>
      </c>
      <c r="G21" s="1908">
        <f t="shared" si="4"/>
        <v>0</v>
      </c>
      <c r="H21" s="1950">
        <f t="shared" si="4"/>
        <v>15</v>
      </c>
      <c r="I21" s="1932">
        <f t="shared" si="4"/>
        <v>23</v>
      </c>
      <c r="J21" s="1932">
        <f t="shared" si="4"/>
        <v>0</v>
      </c>
      <c r="K21" s="1963">
        <f t="shared" si="4"/>
        <v>23</v>
      </c>
      <c r="L21" s="1932">
        <f t="shared" si="4"/>
        <v>22</v>
      </c>
      <c r="M21" s="1906">
        <f t="shared" si="4"/>
        <v>0</v>
      </c>
      <c r="N21" s="1931">
        <f t="shared" si="4"/>
        <v>22</v>
      </c>
      <c r="O21" s="1977">
        <f t="shared" si="4"/>
        <v>16</v>
      </c>
      <c r="P21" s="1974">
        <f t="shared" si="4"/>
        <v>0</v>
      </c>
      <c r="Q21" s="1958">
        <f t="shared" si="4"/>
        <v>16</v>
      </c>
      <c r="R21" s="1932">
        <f>R16</f>
        <v>9</v>
      </c>
      <c r="S21" s="1932">
        <f>S16</f>
        <v>0</v>
      </c>
      <c r="T21" s="1958">
        <f>T16</f>
        <v>9</v>
      </c>
      <c r="U21" s="1907">
        <f t="shared" si="4"/>
        <v>110</v>
      </c>
      <c r="V21" s="1908">
        <f t="shared" si="4"/>
        <v>0</v>
      </c>
      <c r="W21" s="1950">
        <f t="shared" si="4"/>
        <v>110</v>
      </c>
    </row>
    <row r="22" spans="1:27" ht="23.45" customHeight="1" thickBot="1" x14ac:dyDescent="0.35">
      <c r="A22" s="3710" t="s">
        <v>17</v>
      </c>
      <c r="B22" s="3710"/>
      <c r="C22" s="1943">
        <f t="shared" ref="C22:W22" si="5">C20</f>
        <v>0</v>
      </c>
      <c r="D22" s="1947">
        <f t="shared" si="5"/>
        <v>0</v>
      </c>
      <c r="E22" s="1954">
        <f t="shared" si="5"/>
        <v>0</v>
      </c>
      <c r="F22" s="832">
        <f t="shared" si="5"/>
        <v>0</v>
      </c>
      <c r="G22" s="1938">
        <f t="shared" si="5"/>
        <v>0</v>
      </c>
      <c r="H22" s="1966">
        <f t="shared" si="5"/>
        <v>0</v>
      </c>
      <c r="I22" s="1939">
        <f t="shared" si="5"/>
        <v>2</v>
      </c>
      <c r="J22" s="1939">
        <f t="shared" si="5"/>
        <v>0</v>
      </c>
      <c r="K22" s="1964">
        <f t="shared" si="5"/>
        <v>2</v>
      </c>
      <c r="L22" s="1939">
        <f t="shared" si="5"/>
        <v>0</v>
      </c>
      <c r="M22" s="381">
        <f t="shared" si="5"/>
        <v>0</v>
      </c>
      <c r="N22" s="1947">
        <f t="shared" si="5"/>
        <v>0</v>
      </c>
      <c r="O22" s="1975">
        <f t="shared" si="5"/>
        <v>1</v>
      </c>
      <c r="P22" s="1976">
        <f t="shared" si="5"/>
        <v>0</v>
      </c>
      <c r="Q22" s="1964">
        <f t="shared" si="5"/>
        <v>1</v>
      </c>
      <c r="R22" s="1939">
        <f>R20</f>
        <v>1</v>
      </c>
      <c r="S22" s="1939">
        <f>S20</f>
        <v>0</v>
      </c>
      <c r="T22" s="1964">
        <f>T20</f>
        <v>1</v>
      </c>
      <c r="U22" s="1919">
        <f t="shared" si="5"/>
        <v>4</v>
      </c>
      <c r="V22" s="1920">
        <f t="shared" si="5"/>
        <v>0</v>
      </c>
      <c r="W22" s="1978">
        <f t="shared" si="5"/>
        <v>4</v>
      </c>
    </row>
    <row r="23" spans="1:27" ht="29.25" customHeight="1" thickBot="1" x14ac:dyDescent="0.35">
      <c r="A23" s="3704" t="s">
        <v>18</v>
      </c>
      <c r="B23" s="3704"/>
      <c r="C23" s="1979">
        <f t="shared" ref="C23:W23" si="6">C21+C22</f>
        <v>25</v>
      </c>
      <c r="D23" s="1980">
        <f t="shared" si="6"/>
        <v>0</v>
      </c>
      <c r="E23" s="1981">
        <f t="shared" si="6"/>
        <v>25</v>
      </c>
      <c r="F23" s="1982">
        <f t="shared" si="6"/>
        <v>15</v>
      </c>
      <c r="G23" s="1983">
        <f t="shared" si="6"/>
        <v>0</v>
      </c>
      <c r="H23" s="1984">
        <f t="shared" si="6"/>
        <v>15</v>
      </c>
      <c r="I23" s="1985">
        <f t="shared" si="6"/>
        <v>25</v>
      </c>
      <c r="J23" s="1985">
        <f t="shared" si="6"/>
        <v>0</v>
      </c>
      <c r="K23" s="1986">
        <f t="shared" si="6"/>
        <v>25</v>
      </c>
      <c r="L23" s="1985">
        <f t="shared" si="6"/>
        <v>22</v>
      </c>
      <c r="M23" s="1987">
        <f t="shared" si="6"/>
        <v>0</v>
      </c>
      <c r="N23" s="1980">
        <f t="shared" si="6"/>
        <v>22</v>
      </c>
      <c r="O23" s="1988">
        <f t="shared" si="6"/>
        <v>17</v>
      </c>
      <c r="P23" s="1989">
        <f t="shared" si="6"/>
        <v>0</v>
      </c>
      <c r="Q23" s="1986">
        <f t="shared" si="6"/>
        <v>17</v>
      </c>
      <c r="R23" s="1985">
        <f>R21+R22</f>
        <v>10</v>
      </c>
      <c r="S23" s="1985">
        <f>S21+S22</f>
        <v>0</v>
      </c>
      <c r="T23" s="1986">
        <f>T21+T22</f>
        <v>10</v>
      </c>
      <c r="U23" s="1990">
        <f t="shared" si="6"/>
        <v>114</v>
      </c>
      <c r="V23" s="1991">
        <f t="shared" si="6"/>
        <v>0</v>
      </c>
      <c r="W23" s="1992">
        <f t="shared" si="6"/>
        <v>114</v>
      </c>
    </row>
    <row r="25" spans="1:27" x14ac:dyDescent="0.3">
      <c r="A25" s="3597"/>
      <c r="B25" s="3597"/>
      <c r="C25" s="3597"/>
      <c r="D25" s="3597"/>
      <c r="E25" s="3597"/>
      <c r="F25" s="3597"/>
      <c r="G25" s="3597"/>
      <c r="H25" s="3597"/>
      <c r="I25" s="3597"/>
      <c r="J25" s="3597"/>
      <c r="K25" s="3597"/>
      <c r="L25" s="3597"/>
      <c r="M25" s="3597"/>
      <c r="N25" s="3597"/>
      <c r="O25" s="3597"/>
      <c r="P25" s="3597"/>
      <c r="Q25" s="3597"/>
      <c r="R25" s="3597"/>
      <c r="S25" s="3597"/>
      <c r="T25" s="3597"/>
      <c r="U25" s="3597"/>
      <c r="V25" s="3597"/>
      <c r="W25" s="91"/>
      <c r="X25" s="91"/>
      <c r="Y25" s="91"/>
      <c r="Z25" s="83"/>
      <c r="AA25" s="83"/>
    </row>
    <row r="27" spans="1:27" x14ac:dyDescent="0.3">
      <c r="C27" s="833"/>
      <c r="D27" s="833"/>
      <c r="E27" s="833"/>
      <c r="F27" s="833"/>
      <c r="G27" s="833"/>
      <c r="H27" s="833"/>
      <c r="I27" s="833"/>
      <c r="J27" s="833"/>
      <c r="K27" s="833"/>
      <c r="L27" s="833"/>
      <c r="M27" s="833"/>
      <c r="N27" s="833"/>
      <c r="O27" s="833"/>
      <c r="P27" s="833"/>
      <c r="Q27" s="833"/>
      <c r="R27" s="833"/>
      <c r="S27" s="833"/>
      <c r="T27" s="833"/>
      <c r="U27" s="833"/>
      <c r="V27" s="833"/>
      <c r="W27" s="833"/>
    </row>
  </sheetData>
  <mergeCells count="24">
    <mergeCell ref="A23:B23"/>
    <mergeCell ref="A25:V25"/>
    <mergeCell ref="U5:W6"/>
    <mergeCell ref="A12:B12"/>
    <mergeCell ref="A16:B16"/>
    <mergeCell ref="A22:B22"/>
    <mergeCell ref="O5:Q6"/>
    <mergeCell ref="A11:B11"/>
    <mergeCell ref="A21:B21"/>
    <mergeCell ref="A20:B20"/>
    <mergeCell ref="R5:T6"/>
    <mergeCell ref="A5:B7"/>
    <mergeCell ref="A8:B8"/>
    <mergeCell ref="A13:B13"/>
    <mergeCell ref="A17:B17"/>
    <mergeCell ref="A1:Q1"/>
    <mergeCell ref="A2:Q2"/>
    <mergeCell ref="E3:Q3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zoomScale="60" zoomScaleNormal="60" workbookViewId="0">
      <selection activeCell="R28" sqref="R28"/>
    </sheetView>
  </sheetViews>
  <sheetFormatPr defaultRowHeight="18" x14ac:dyDescent="0.2"/>
  <cols>
    <col min="1" max="1" width="9.140625" style="153"/>
    <col min="2" max="2" width="16.7109375" style="153" customWidth="1"/>
    <col min="3" max="3" width="47.5703125" style="153" customWidth="1"/>
    <col min="4" max="4" width="11.42578125" style="153" bestFit="1" customWidth="1"/>
    <col min="5" max="5" width="11.42578125" style="153" customWidth="1"/>
    <col min="6" max="6" width="11.140625" style="229" customWidth="1"/>
    <col min="7" max="7" width="10.5703125" style="153" customWidth="1"/>
    <col min="8" max="8" width="11.5703125" style="153" customWidth="1"/>
    <col min="9" max="9" width="11.42578125" style="229" customWidth="1"/>
    <col min="10" max="10" width="11.28515625" style="229" customWidth="1"/>
    <col min="11" max="11" width="10.85546875" style="229" customWidth="1"/>
    <col min="12" max="15" width="11" style="229" customWidth="1"/>
    <col min="16" max="16" width="11.7109375" style="153" customWidth="1"/>
    <col min="17" max="17" width="11" style="153" customWidth="1"/>
    <col min="18" max="18" width="11" style="229" customWidth="1"/>
    <col min="19" max="19" width="10.28515625" style="153" customWidth="1"/>
    <col min="20" max="20" width="11" style="153" customWidth="1"/>
    <col min="21" max="21" width="11" style="229" customWidth="1"/>
    <col min="22" max="22" width="10.5703125" style="153" customWidth="1"/>
    <col min="23" max="23" width="11" style="153" customWidth="1"/>
    <col min="24" max="24" width="11" style="229" customWidth="1"/>
    <col min="25" max="257" width="9.140625" style="153"/>
    <col min="258" max="258" width="16.7109375" style="153" customWidth="1"/>
    <col min="259" max="259" width="47.5703125" style="153" customWidth="1"/>
    <col min="260" max="260" width="11.42578125" style="153" bestFit="1" customWidth="1"/>
    <col min="261" max="261" width="11.42578125" style="153" customWidth="1"/>
    <col min="262" max="262" width="11.140625" style="153" customWidth="1"/>
    <col min="263" max="263" width="9.140625" style="153"/>
    <col min="264" max="264" width="11.5703125" style="153" customWidth="1"/>
    <col min="265" max="265" width="11.42578125" style="153" customWidth="1"/>
    <col min="266" max="266" width="9.140625" style="153"/>
    <col min="267" max="267" width="10.85546875" style="153" customWidth="1"/>
    <col min="268" max="271" width="11" style="153" customWidth="1"/>
    <col min="272" max="272" width="9.140625" style="153"/>
    <col min="273" max="274" width="11" style="153" customWidth="1"/>
    <col min="275" max="275" width="9.140625" style="153"/>
    <col min="276" max="277" width="11" style="153" customWidth="1"/>
    <col min="278" max="278" width="9.140625" style="153"/>
    <col min="279" max="280" width="11" style="153" customWidth="1"/>
    <col min="281" max="513" width="9.140625" style="153"/>
    <col min="514" max="514" width="16.7109375" style="153" customWidth="1"/>
    <col min="515" max="515" width="47.5703125" style="153" customWidth="1"/>
    <col min="516" max="516" width="11.42578125" style="153" bestFit="1" customWidth="1"/>
    <col min="517" max="517" width="11.42578125" style="153" customWidth="1"/>
    <col min="518" max="518" width="11.140625" style="153" customWidth="1"/>
    <col min="519" max="519" width="9.140625" style="153"/>
    <col min="520" max="520" width="11.5703125" style="153" customWidth="1"/>
    <col min="521" max="521" width="11.42578125" style="153" customWidth="1"/>
    <col min="522" max="522" width="9.140625" style="153"/>
    <col min="523" max="523" width="10.85546875" style="153" customWidth="1"/>
    <col min="524" max="527" width="11" style="153" customWidth="1"/>
    <col min="528" max="528" width="9.140625" style="153"/>
    <col min="529" max="530" width="11" style="153" customWidth="1"/>
    <col min="531" max="531" width="9.140625" style="153"/>
    <col min="532" max="533" width="11" style="153" customWidth="1"/>
    <col min="534" max="534" width="9.140625" style="153"/>
    <col min="535" max="536" width="11" style="153" customWidth="1"/>
    <col min="537" max="769" width="9.140625" style="153"/>
    <col min="770" max="770" width="16.7109375" style="153" customWidth="1"/>
    <col min="771" max="771" width="47.5703125" style="153" customWidth="1"/>
    <col min="772" max="772" width="11.42578125" style="153" bestFit="1" customWidth="1"/>
    <col min="773" max="773" width="11.42578125" style="153" customWidth="1"/>
    <col min="774" max="774" width="11.140625" style="153" customWidth="1"/>
    <col min="775" max="775" width="9.140625" style="153"/>
    <col min="776" max="776" width="11.5703125" style="153" customWidth="1"/>
    <col min="777" max="777" width="11.42578125" style="153" customWidth="1"/>
    <col min="778" max="778" width="9.140625" style="153"/>
    <col min="779" max="779" width="10.85546875" style="153" customWidth="1"/>
    <col min="780" max="783" width="11" style="153" customWidth="1"/>
    <col min="784" max="784" width="9.140625" style="153"/>
    <col min="785" max="786" width="11" style="153" customWidth="1"/>
    <col min="787" max="787" width="9.140625" style="153"/>
    <col min="788" max="789" width="11" style="153" customWidth="1"/>
    <col min="790" max="790" width="9.140625" style="153"/>
    <col min="791" max="792" width="11" style="153" customWidth="1"/>
    <col min="793" max="1025" width="9.140625" style="153"/>
    <col min="1026" max="1026" width="16.7109375" style="153" customWidth="1"/>
    <col min="1027" max="1027" width="47.5703125" style="153" customWidth="1"/>
    <col min="1028" max="1028" width="11.42578125" style="153" bestFit="1" customWidth="1"/>
    <col min="1029" max="1029" width="11.42578125" style="153" customWidth="1"/>
    <col min="1030" max="1030" width="11.140625" style="153" customWidth="1"/>
    <col min="1031" max="1031" width="9.140625" style="153"/>
    <col min="1032" max="1032" width="11.5703125" style="153" customWidth="1"/>
    <col min="1033" max="1033" width="11.42578125" style="153" customWidth="1"/>
    <col min="1034" max="1034" width="9.140625" style="153"/>
    <col min="1035" max="1035" width="10.85546875" style="153" customWidth="1"/>
    <col min="1036" max="1039" width="11" style="153" customWidth="1"/>
    <col min="1040" max="1040" width="9.140625" style="153"/>
    <col min="1041" max="1042" width="11" style="153" customWidth="1"/>
    <col min="1043" max="1043" width="9.140625" style="153"/>
    <col min="1044" max="1045" width="11" style="153" customWidth="1"/>
    <col min="1046" max="1046" width="9.140625" style="153"/>
    <col min="1047" max="1048" width="11" style="153" customWidth="1"/>
    <col min="1049" max="1281" width="9.140625" style="153"/>
    <col min="1282" max="1282" width="16.7109375" style="153" customWidth="1"/>
    <col min="1283" max="1283" width="47.5703125" style="153" customWidth="1"/>
    <col min="1284" max="1284" width="11.42578125" style="153" bestFit="1" customWidth="1"/>
    <col min="1285" max="1285" width="11.42578125" style="153" customWidth="1"/>
    <col min="1286" max="1286" width="11.140625" style="153" customWidth="1"/>
    <col min="1287" max="1287" width="9.140625" style="153"/>
    <col min="1288" max="1288" width="11.5703125" style="153" customWidth="1"/>
    <col min="1289" max="1289" width="11.42578125" style="153" customWidth="1"/>
    <col min="1290" max="1290" width="9.140625" style="153"/>
    <col min="1291" max="1291" width="10.85546875" style="153" customWidth="1"/>
    <col min="1292" max="1295" width="11" style="153" customWidth="1"/>
    <col min="1296" max="1296" width="9.140625" style="153"/>
    <col min="1297" max="1298" width="11" style="153" customWidth="1"/>
    <col min="1299" max="1299" width="9.140625" style="153"/>
    <col min="1300" max="1301" width="11" style="153" customWidth="1"/>
    <col min="1302" max="1302" width="9.140625" style="153"/>
    <col min="1303" max="1304" width="11" style="153" customWidth="1"/>
    <col min="1305" max="1537" width="9.140625" style="153"/>
    <col min="1538" max="1538" width="16.7109375" style="153" customWidth="1"/>
    <col min="1539" max="1539" width="47.5703125" style="153" customWidth="1"/>
    <col min="1540" max="1540" width="11.42578125" style="153" bestFit="1" customWidth="1"/>
    <col min="1541" max="1541" width="11.42578125" style="153" customWidth="1"/>
    <col min="1542" max="1542" width="11.140625" style="153" customWidth="1"/>
    <col min="1543" max="1543" width="9.140625" style="153"/>
    <col min="1544" max="1544" width="11.5703125" style="153" customWidth="1"/>
    <col min="1545" max="1545" width="11.42578125" style="153" customWidth="1"/>
    <col min="1546" max="1546" width="9.140625" style="153"/>
    <col min="1547" max="1547" width="10.85546875" style="153" customWidth="1"/>
    <col min="1548" max="1551" width="11" style="153" customWidth="1"/>
    <col min="1552" max="1552" width="9.140625" style="153"/>
    <col min="1553" max="1554" width="11" style="153" customWidth="1"/>
    <col min="1555" max="1555" width="9.140625" style="153"/>
    <col min="1556" max="1557" width="11" style="153" customWidth="1"/>
    <col min="1558" max="1558" width="9.140625" style="153"/>
    <col min="1559" max="1560" width="11" style="153" customWidth="1"/>
    <col min="1561" max="1793" width="9.140625" style="153"/>
    <col min="1794" max="1794" width="16.7109375" style="153" customWidth="1"/>
    <col min="1795" max="1795" width="47.5703125" style="153" customWidth="1"/>
    <col min="1796" max="1796" width="11.42578125" style="153" bestFit="1" customWidth="1"/>
    <col min="1797" max="1797" width="11.42578125" style="153" customWidth="1"/>
    <col min="1798" max="1798" width="11.140625" style="153" customWidth="1"/>
    <col min="1799" max="1799" width="9.140625" style="153"/>
    <col min="1800" max="1800" width="11.5703125" style="153" customWidth="1"/>
    <col min="1801" max="1801" width="11.42578125" style="153" customWidth="1"/>
    <col min="1802" max="1802" width="9.140625" style="153"/>
    <col min="1803" max="1803" width="10.85546875" style="153" customWidth="1"/>
    <col min="1804" max="1807" width="11" style="153" customWidth="1"/>
    <col min="1808" max="1808" width="9.140625" style="153"/>
    <col min="1809" max="1810" width="11" style="153" customWidth="1"/>
    <col min="1811" max="1811" width="9.140625" style="153"/>
    <col min="1812" max="1813" width="11" style="153" customWidth="1"/>
    <col min="1814" max="1814" width="9.140625" style="153"/>
    <col min="1815" max="1816" width="11" style="153" customWidth="1"/>
    <col min="1817" max="2049" width="9.140625" style="153"/>
    <col min="2050" max="2050" width="16.7109375" style="153" customWidth="1"/>
    <col min="2051" max="2051" width="47.5703125" style="153" customWidth="1"/>
    <col min="2052" max="2052" width="11.42578125" style="153" bestFit="1" customWidth="1"/>
    <col min="2053" max="2053" width="11.42578125" style="153" customWidth="1"/>
    <col min="2054" max="2054" width="11.140625" style="153" customWidth="1"/>
    <col min="2055" max="2055" width="9.140625" style="153"/>
    <col min="2056" max="2056" width="11.5703125" style="153" customWidth="1"/>
    <col min="2057" max="2057" width="11.42578125" style="153" customWidth="1"/>
    <col min="2058" max="2058" width="9.140625" style="153"/>
    <col min="2059" max="2059" width="10.85546875" style="153" customWidth="1"/>
    <col min="2060" max="2063" width="11" style="153" customWidth="1"/>
    <col min="2064" max="2064" width="9.140625" style="153"/>
    <col min="2065" max="2066" width="11" style="153" customWidth="1"/>
    <col min="2067" max="2067" width="9.140625" style="153"/>
    <col min="2068" max="2069" width="11" style="153" customWidth="1"/>
    <col min="2070" max="2070" width="9.140625" style="153"/>
    <col min="2071" max="2072" width="11" style="153" customWidth="1"/>
    <col min="2073" max="2305" width="9.140625" style="153"/>
    <col min="2306" max="2306" width="16.7109375" style="153" customWidth="1"/>
    <col min="2307" max="2307" width="47.5703125" style="153" customWidth="1"/>
    <col min="2308" max="2308" width="11.42578125" style="153" bestFit="1" customWidth="1"/>
    <col min="2309" max="2309" width="11.42578125" style="153" customWidth="1"/>
    <col min="2310" max="2310" width="11.140625" style="153" customWidth="1"/>
    <col min="2311" max="2311" width="9.140625" style="153"/>
    <col min="2312" max="2312" width="11.5703125" style="153" customWidth="1"/>
    <col min="2313" max="2313" width="11.42578125" style="153" customWidth="1"/>
    <col min="2314" max="2314" width="9.140625" style="153"/>
    <col min="2315" max="2315" width="10.85546875" style="153" customWidth="1"/>
    <col min="2316" max="2319" width="11" style="153" customWidth="1"/>
    <col min="2320" max="2320" width="9.140625" style="153"/>
    <col min="2321" max="2322" width="11" style="153" customWidth="1"/>
    <col min="2323" max="2323" width="9.140625" style="153"/>
    <col min="2324" max="2325" width="11" style="153" customWidth="1"/>
    <col min="2326" max="2326" width="9.140625" style="153"/>
    <col min="2327" max="2328" width="11" style="153" customWidth="1"/>
    <col min="2329" max="2561" width="9.140625" style="153"/>
    <col min="2562" max="2562" width="16.7109375" style="153" customWidth="1"/>
    <col min="2563" max="2563" width="47.5703125" style="153" customWidth="1"/>
    <col min="2564" max="2564" width="11.42578125" style="153" bestFit="1" customWidth="1"/>
    <col min="2565" max="2565" width="11.42578125" style="153" customWidth="1"/>
    <col min="2566" max="2566" width="11.140625" style="153" customWidth="1"/>
    <col min="2567" max="2567" width="9.140625" style="153"/>
    <col min="2568" max="2568" width="11.5703125" style="153" customWidth="1"/>
    <col min="2569" max="2569" width="11.42578125" style="153" customWidth="1"/>
    <col min="2570" max="2570" width="9.140625" style="153"/>
    <col min="2571" max="2571" width="10.85546875" style="153" customWidth="1"/>
    <col min="2572" max="2575" width="11" style="153" customWidth="1"/>
    <col min="2576" max="2576" width="9.140625" style="153"/>
    <col min="2577" max="2578" width="11" style="153" customWidth="1"/>
    <col min="2579" max="2579" width="9.140625" style="153"/>
    <col min="2580" max="2581" width="11" style="153" customWidth="1"/>
    <col min="2582" max="2582" width="9.140625" style="153"/>
    <col min="2583" max="2584" width="11" style="153" customWidth="1"/>
    <col min="2585" max="2817" width="9.140625" style="153"/>
    <col min="2818" max="2818" width="16.7109375" style="153" customWidth="1"/>
    <col min="2819" max="2819" width="47.5703125" style="153" customWidth="1"/>
    <col min="2820" max="2820" width="11.42578125" style="153" bestFit="1" customWidth="1"/>
    <col min="2821" max="2821" width="11.42578125" style="153" customWidth="1"/>
    <col min="2822" max="2822" width="11.140625" style="153" customWidth="1"/>
    <col min="2823" max="2823" width="9.140625" style="153"/>
    <col min="2824" max="2824" width="11.5703125" style="153" customWidth="1"/>
    <col min="2825" max="2825" width="11.42578125" style="153" customWidth="1"/>
    <col min="2826" max="2826" width="9.140625" style="153"/>
    <col min="2827" max="2827" width="10.85546875" style="153" customWidth="1"/>
    <col min="2828" max="2831" width="11" style="153" customWidth="1"/>
    <col min="2832" max="2832" width="9.140625" style="153"/>
    <col min="2833" max="2834" width="11" style="153" customWidth="1"/>
    <col min="2835" max="2835" width="9.140625" style="153"/>
    <col min="2836" max="2837" width="11" style="153" customWidth="1"/>
    <col min="2838" max="2838" width="9.140625" style="153"/>
    <col min="2839" max="2840" width="11" style="153" customWidth="1"/>
    <col min="2841" max="3073" width="9.140625" style="153"/>
    <col min="3074" max="3074" width="16.7109375" style="153" customWidth="1"/>
    <col min="3075" max="3075" width="47.5703125" style="153" customWidth="1"/>
    <col min="3076" max="3076" width="11.42578125" style="153" bestFit="1" customWidth="1"/>
    <col min="3077" max="3077" width="11.42578125" style="153" customWidth="1"/>
    <col min="3078" max="3078" width="11.140625" style="153" customWidth="1"/>
    <col min="3079" max="3079" width="9.140625" style="153"/>
    <col min="3080" max="3080" width="11.5703125" style="153" customWidth="1"/>
    <col min="3081" max="3081" width="11.42578125" style="153" customWidth="1"/>
    <col min="3082" max="3082" width="9.140625" style="153"/>
    <col min="3083" max="3083" width="10.85546875" style="153" customWidth="1"/>
    <col min="3084" max="3087" width="11" style="153" customWidth="1"/>
    <col min="3088" max="3088" width="9.140625" style="153"/>
    <col min="3089" max="3090" width="11" style="153" customWidth="1"/>
    <col min="3091" max="3091" width="9.140625" style="153"/>
    <col min="3092" max="3093" width="11" style="153" customWidth="1"/>
    <col min="3094" max="3094" width="9.140625" style="153"/>
    <col min="3095" max="3096" width="11" style="153" customWidth="1"/>
    <col min="3097" max="3329" width="9.140625" style="153"/>
    <col min="3330" max="3330" width="16.7109375" style="153" customWidth="1"/>
    <col min="3331" max="3331" width="47.5703125" style="153" customWidth="1"/>
    <col min="3332" max="3332" width="11.42578125" style="153" bestFit="1" customWidth="1"/>
    <col min="3333" max="3333" width="11.42578125" style="153" customWidth="1"/>
    <col min="3334" max="3334" width="11.140625" style="153" customWidth="1"/>
    <col min="3335" max="3335" width="9.140625" style="153"/>
    <col min="3336" max="3336" width="11.5703125" style="153" customWidth="1"/>
    <col min="3337" max="3337" width="11.42578125" style="153" customWidth="1"/>
    <col min="3338" max="3338" width="9.140625" style="153"/>
    <col min="3339" max="3339" width="10.85546875" style="153" customWidth="1"/>
    <col min="3340" max="3343" width="11" style="153" customWidth="1"/>
    <col min="3344" max="3344" width="9.140625" style="153"/>
    <col min="3345" max="3346" width="11" style="153" customWidth="1"/>
    <col min="3347" max="3347" width="9.140625" style="153"/>
    <col min="3348" max="3349" width="11" style="153" customWidth="1"/>
    <col min="3350" max="3350" width="9.140625" style="153"/>
    <col min="3351" max="3352" width="11" style="153" customWidth="1"/>
    <col min="3353" max="3585" width="9.140625" style="153"/>
    <col min="3586" max="3586" width="16.7109375" style="153" customWidth="1"/>
    <col min="3587" max="3587" width="47.5703125" style="153" customWidth="1"/>
    <col min="3588" max="3588" width="11.42578125" style="153" bestFit="1" customWidth="1"/>
    <col min="3589" max="3589" width="11.42578125" style="153" customWidth="1"/>
    <col min="3590" max="3590" width="11.140625" style="153" customWidth="1"/>
    <col min="3591" max="3591" width="9.140625" style="153"/>
    <col min="3592" max="3592" width="11.5703125" style="153" customWidth="1"/>
    <col min="3593" max="3593" width="11.42578125" style="153" customWidth="1"/>
    <col min="3594" max="3594" width="9.140625" style="153"/>
    <col min="3595" max="3595" width="10.85546875" style="153" customWidth="1"/>
    <col min="3596" max="3599" width="11" style="153" customWidth="1"/>
    <col min="3600" max="3600" width="9.140625" style="153"/>
    <col min="3601" max="3602" width="11" style="153" customWidth="1"/>
    <col min="3603" max="3603" width="9.140625" style="153"/>
    <col min="3604" max="3605" width="11" style="153" customWidth="1"/>
    <col min="3606" max="3606" width="9.140625" style="153"/>
    <col min="3607" max="3608" width="11" style="153" customWidth="1"/>
    <col min="3609" max="3841" width="9.140625" style="153"/>
    <col min="3842" max="3842" width="16.7109375" style="153" customWidth="1"/>
    <col min="3843" max="3843" width="47.5703125" style="153" customWidth="1"/>
    <col min="3844" max="3844" width="11.42578125" style="153" bestFit="1" customWidth="1"/>
    <col min="3845" max="3845" width="11.42578125" style="153" customWidth="1"/>
    <col min="3846" max="3846" width="11.140625" style="153" customWidth="1"/>
    <col min="3847" max="3847" width="9.140625" style="153"/>
    <col min="3848" max="3848" width="11.5703125" style="153" customWidth="1"/>
    <col min="3849" max="3849" width="11.42578125" style="153" customWidth="1"/>
    <col min="3850" max="3850" width="9.140625" style="153"/>
    <col min="3851" max="3851" width="10.85546875" style="153" customWidth="1"/>
    <col min="3852" max="3855" width="11" style="153" customWidth="1"/>
    <col min="3856" max="3856" width="9.140625" style="153"/>
    <col min="3857" max="3858" width="11" style="153" customWidth="1"/>
    <col min="3859" max="3859" width="9.140625" style="153"/>
    <col min="3860" max="3861" width="11" style="153" customWidth="1"/>
    <col min="3862" max="3862" width="9.140625" style="153"/>
    <col min="3863" max="3864" width="11" style="153" customWidth="1"/>
    <col min="3865" max="4097" width="9.140625" style="153"/>
    <col min="4098" max="4098" width="16.7109375" style="153" customWidth="1"/>
    <col min="4099" max="4099" width="47.5703125" style="153" customWidth="1"/>
    <col min="4100" max="4100" width="11.42578125" style="153" bestFit="1" customWidth="1"/>
    <col min="4101" max="4101" width="11.42578125" style="153" customWidth="1"/>
    <col min="4102" max="4102" width="11.140625" style="153" customWidth="1"/>
    <col min="4103" max="4103" width="9.140625" style="153"/>
    <col min="4104" max="4104" width="11.5703125" style="153" customWidth="1"/>
    <col min="4105" max="4105" width="11.42578125" style="153" customWidth="1"/>
    <col min="4106" max="4106" width="9.140625" style="153"/>
    <col min="4107" max="4107" width="10.85546875" style="153" customWidth="1"/>
    <col min="4108" max="4111" width="11" style="153" customWidth="1"/>
    <col min="4112" max="4112" width="9.140625" style="153"/>
    <col min="4113" max="4114" width="11" style="153" customWidth="1"/>
    <col min="4115" max="4115" width="9.140625" style="153"/>
    <col min="4116" max="4117" width="11" style="153" customWidth="1"/>
    <col min="4118" max="4118" width="9.140625" style="153"/>
    <col min="4119" max="4120" width="11" style="153" customWidth="1"/>
    <col min="4121" max="4353" width="9.140625" style="153"/>
    <col min="4354" max="4354" width="16.7109375" style="153" customWidth="1"/>
    <col min="4355" max="4355" width="47.5703125" style="153" customWidth="1"/>
    <col min="4356" max="4356" width="11.42578125" style="153" bestFit="1" customWidth="1"/>
    <col min="4357" max="4357" width="11.42578125" style="153" customWidth="1"/>
    <col min="4358" max="4358" width="11.140625" style="153" customWidth="1"/>
    <col min="4359" max="4359" width="9.140625" style="153"/>
    <col min="4360" max="4360" width="11.5703125" style="153" customWidth="1"/>
    <col min="4361" max="4361" width="11.42578125" style="153" customWidth="1"/>
    <col min="4362" max="4362" width="9.140625" style="153"/>
    <col min="4363" max="4363" width="10.85546875" style="153" customWidth="1"/>
    <col min="4364" max="4367" width="11" style="153" customWidth="1"/>
    <col min="4368" max="4368" width="9.140625" style="153"/>
    <col min="4369" max="4370" width="11" style="153" customWidth="1"/>
    <col min="4371" max="4371" width="9.140625" style="153"/>
    <col min="4372" max="4373" width="11" style="153" customWidth="1"/>
    <col min="4374" max="4374" width="9.140625" style="153"/>
    <col min="4375" max="4376" width="11" style="153" customWidth="1"/>
    <col min="4377" max="4609" width="9.140625" style="153"/>
    <col min="4610" max="4610" width="16.7109375" style="153" customWidth="1"/>
    <col min="4611" max="4611" width="47.5703125" style="153" customWidth="1"/>
    <col min="4612" max="4612" width="11.42578125" style="153" bestFit="1" customWidth="1"/>
    <col min="4613" max="4613" width="11.42578125" style="153" customWidth="1"/>
    <col min="4614" max="4614" width="11.140625" style="153" customWidth="1"/>
    <col min="4615" max="4615" width="9.140625" style="153"/>
    <col min="4616" max="4616" width="11.5703125" style="153" customWidth="1"/>
    <col min="4617" max="4617" width="11.42578125" style="153" customWidth="1"/>
    <col min="4618" max="4618" width="9.140625" style="153"/>
    <col min="4619" max="4619" width="10.85546875" style="153" customWidth="1"/>
    <col min="4620" max="4623" width="11" style="153" customWidth="1"/>
    <col min="4624" max="4624" width="9.140625" style="153"/>
    <col min="4625" max="4626" width="11" style="153" customWidth="1"/>
    <col min="4627" max="4627" width="9.140625" style="153"/>
    <col min="4628" max="4629" width="11" style="153" customWidth="1"/>
    <col min="4630" max="4630" width="9.140625" style="153"/>
    <col min="4631" max="4632" width="11" style="153" customWidth="1"/>
    <col min="4633" max="4865" width="9.140625" style="153"/>
    <col min="4866" max="4866" width="16.7109375" style="153" customWidth="1"/>
    <col min="4867" max="4867" width="47.5703125" style="153" customWidth="1"/>
    <col min="4868" max="4868" width="11.42578125" style="153" bestFit="1" customWidth="1"/>
    <col min="4869" max="4869" width="11.42578125" style="153" customWidth="1"/>
    <col min="4870" max="4870" width="11.140625" style="153" customWidth="1"/>
    <col min="4871" max="4871" width="9.140625" style="153"/>
    <col min="4872" max="4872" width="11.5703125" style="153" customWidth="1"/>
    <col min="4873" max="4873" width="11.42578125" style="153" customWidth="1"/>
    <col min="4874" max="4874" width="9.140625" style="153"/>
    <col min="4875" max="4875" width="10.85546875" style="153" customWidth="1"/>
    <col min="4876" max="4879" width="11" style="153" customWidth="1"/>
    <col min="4880" max="4880" width="9.140625" style="153"/>
    <col min="4881" max="4882" width="11" style="153" customWidth="1"/>
    <col min="4883" max="4883" width="9.140625" style="153"/>
    <col min="4884" max="4885" width="11" style="153" customWidth="1"/>
    <col min="4886" max="4886" width="9.140625" style="153"/>
    <col min="4887" max="4888" width="11" style="153" customWidth="1"/>
    <col min="4889" max="5121" width="9.140625" style="153"/>
    <col min="5122" max="5122" width="16.7109375" style="153" customWidth="1"/>
    <col min="5123" max="5123" width="47.5703125" style="153" customWidth="1"/>
    <col min="5124" max="5124" width="11.42578125" style="153" bestFit="1" customWidth="1"/>
    <col min="5125" max="5125" width="11.42578125" style="153" customWidth="1"/>
    <col min="5126" max="5126" width="11.140625" style="153" customWidth="1"/>
    <col min="5127" max="5127" width="9.140625" style="153"/>
    <col min="5128" max="5128" width="11.5703125" style="153" customWidth="1"/>
    <col min="5129" max="5129" width="11.42578125" style="153" customWidth="1"/>
    <col min="5130" max="5130" width="9.140625" style="153"/>
    <col min="5131" max="5131" width="10.85546875" style="153" customWidth="1"/>
    <col min="5132" max="5135" width="11" style="153" customWidth="1"/>
    <col min="5136" max="5136" width="9.140625" style="153"/>
    <col min="5137" max="5138" width="11" style="153" customWidth="1"/>
    <col min="5139" max="5139" width="9.140625" style="153"/>
    <col min="5140" max="5141" width="11" style="153" customWidth="1"/>
    <col min="5142" max="5142" width="9.140625" style="153"/>
    <col min="5143" max="5144" width="11" style="153" customWidth="1"/>
    <col min="5145" max="5377" width="9.140625" style="153"/>
    <col min="5378" max="5378" width="16.7109375" style="153" customWidth="1"/>
    <col min="5379" max="5379" width="47.5703125" style="153" customWidth="1"/>
    <col min="5380" max="5380" width="11.42578125" style="153" bestFit="1" customWidth="1"/>
    <col min="5381" max="5381" width="11.42578125" style="153" customWidth="1"/>
    <col min="5382" max="5382" width="11.140625" style="153" customWidth="1"/>
    <col min="5383" max="5383" width="9.140625" style="153"/>
    <col min="5384" max="5384" width="11.5703125" style="153" customWidth="1"/>
    <col min="5385" max="5385" width="11.42578125" style="153" customWidth="1"/>
    <col min="5386" max="5386" width="9.140625" style="153"/>
    <col min="5387" max="5387" width="10.85546875" style="153" customWidth="1"/>
    <col min="5388" max="5391" width="11" style="153" customWidth="1"/>
    <col min="5392" max="5392" width="9.140625" style="153"/>
    <col min="5393" max="5394" width="11" style="153" customWidth="1"/>
    <col min="5395" max="5395" width="9.140625" style="153"/>
    <col min="5396" max="5397" width="11" style="153" customWidth="1"/>
    <col min="5398" max="5398" width="9.140625" style="153"/>
    <col min="5399" max="5400" width="11" style="153" customWidth="1"/>
    <col min="5401" max="5633" width="9.140625" style="153"/>
    <col min="5634" max="5634" width="16.7109375" style="153" customWidth="1"/>
    <col min="5635" max="5635" width="47.5703125" style="153" customWidth="1"/>
    <col min="5636" max="5636" width="11.42578125" style="153" bestFit="1" customWidth="1"/>
    <col min="5637" max="5637" width="11.42578125" style="153" customWidth="1"/>
    <col min="5638" max="5638" width="11.140625" style="153" customWidth="1"/>
    <col min="5639" max="5639" width="9.140625" style="153"/>
    <col min="5640" max="5640" width="11.5703125" style="153" customWidth="1"/>
    <col min="5641" max="5641" width="11.42578125" style="153" customWidth="1"/>
    <col min="5642" max="5642" width="9.140625" style="153"/>
    <col min="5643" max="5643" width="10.85546875" style="153" customWidth="1"/>
    <col min="5644" max="5647" width="11" style="153" customWidth="1"/>
    <col min="5648" max="5648" width="9.140625" style="153"/>
    <col min="5649" max="5650" width="11" style="153" customWidth="1"/>
    <col min="5651" max="5651" width="9.140625" style="153"/>
    <col min="5652" max="5653" width="11" style="153" customWidth="1"/>
    <col min="5654" max="5654" width="9.140625" style="153"/>
    <col min="5655" max="5656" width="11" style="153" customWidth="1"/>
    <col min="5657" max="5889" width="9.140625" style="153"/>
    <col min="5890" max="5890" width="16.7109375" style="153" customWidth="1"/>
    <col min="5891" max="5891" width="47.5703125" style="153" customWidth="1"/>
    <col min="5892" max="5892" width="11.42578125" style="153" bestFit="1" customWidth="1"/>
    <col min="5893" max="5893" width="11.42578125" style="153" customWidth="1"/>
    <col min="5894" max="5894" width="11.140625" style="153" customWidth="1"/>
    <col min="5895" max="5895" width="9.140625" style="153"/>
    <col min="5896" max="5896" width="11.5703125" style="153" customWidth="1"/>
    <col min="5897" max="5897" width="11.42578125" style="153" customWidth="1"/>
    <col min="5898" max="5898" width="9.140625" style="153"/>
    <col min="5899" max="5899" width="10.85546875" style="153" customWidth="1"/>
    <col min="5900" max="5903" width="11" style="153" customWidth="1"/>
    <col min="5904" max="5904" width="9.140625" style="153"/>
    <col min="5905" max="5906" width="11" style="153" customWidth="1"/>
    <col min="5907" max="5907" width="9.140625" style="153"/>
    <col min="5908" max="5909" width="11" style="153" customWidth="1"/>
    <col min="5910" max="5910" width="9.140625" style="153"/>
    <col min="5911" max="5912" width="11" style="153" customWidth="1"/>
    <col min="5913" max="6145" width="9.140625" style="153"/>
    <col min="6146" max="6146" width="16.7109375" style="153" customWidth="1"/>
    <col min="6147" max="6147" width="47.5703125" style="153" customWidth="1"/>
    <col min="6148" max="6148" width="11.42578125" style="153" bestFit="1" customWidth="1"/>
    <col min="6149" max="6149" width="11.42578125" style="153" customWidth="1"/>
    <col min="6150" max="6150" width="11.140625" style="153" customWidth="1"/>
    <col min="6151" max="6151" width="9.140625" style="153"/>
    <col min="6152" max="6152" width="11.5703125" style="153" customWidth="1"/>
    <col min="6153" max="6153" width="11.42578125" style="153" customWidth="1"/>
    <col min="6154" max="6154" width="9.140625" style="153"/>
    <col min="6155" max="6155" width="10.85546875" style="153" customWidth="1"/>
    <col min="6156" max="6159" width="11" style="153" customWidth="1"/>
    <col min="6160" max="6160" width="9.140625" style="153"/>
    <col min="6161" max="6162" width="11" style="153" customWidth="1"/>
    <col min="6163" max="6163" width="9.140625" style="153"/>
    <col min="6164" max="6165" width="11" style="153" customWidth="1"/>
    <col min="6166" max="6166" width="9.140625" style="153"/>
    <col min="6167" max="6168" width="11" style="153" customWidth="1"/>
    <col min="6169" max="6401" width="9.140625" style="153"/>
    <col min="6402" max="6402" width="16.7109375" style="153" customWidth="1"/>
    <col min="6403" max="6403" width="47.5703125" style="153" customWidth="1"/>
    <col min="6404" max="6404" width="11.42578125" style="153" bestFit="1" customWidth="1"/>
    <col min="6405" max="6405" width="11.42578125" style="153" customWidth="1"/>
    <col min="6406" max="6406" width="11.140625" style="153" customWidth="1"/>
    <col min="6407" max="6407" width="9.140625" style="153"/>
    <col min="6408" max="6408" width="11.5703125" style="153" customWidth="1"/>
    <col min="6409" max="6409" width="11.42578125" style="153" customWidth="1"/>
    <col min="6410" max="6410" width="9.140625" style="153"/>
    <col min="6411" max="6411" width="10.85546875" style="153" customWidth="1"/>
    <col min="6412" max="6415" width="11" style="153" customWidth="1"/>
    <col min="6416" max="6416" width="9.140625" style="153"/>
    <col min="6417" max="6418" width="11" style="153" customWidth="1"/>
    <col min="6419" max="6419" width="9.140625" style="153"/>
    <col min="6420" max="6421" width="11" style="153" customWidth="1"/>
    <col min="6422" max="6422" width="9.140625" style="153"/>
    <col min="6423" max="6424" width="11" style="153" customWidth="1"/>
    <col min="6425" max="6657" width="9.140625" style="153"/>
    <col min="6658" max="6658" width="16.7109375" style="153" customWidth="1"/>
    <col min="6659" max="6659" width="47.5703125" style="153" customWidth="1"/>
    <col min="6660" max="6660" width="11.42578125" style="153" bestFit="1" customWidth="1"/>
    <col min="6661" max="6661" width="11.42578125" style="153" customWidth="1"/>
    <col min="6662" max="6662" width="11.140625" style="153" customWidth="1"/>
    <col min="6663" max="6663" width="9.140625" style="153"/>
    <col min="6664" max="6664" width="11.5703125" style="153" customWidth="1"/>
    <col min="6665" max="6665" width="11.42578125" style="153" customWidth="1"/>
    <col min="6666" max="6666" width="9.140625" style="153"/>
    <col min="6667" max="6667" width="10.85546875" style="153" customWidth="1"/>
    <col min="6668" max="6671" width="11" style="153" customWidth="1"/>
    <col min="6672" max="6672" width="9.140625" style="153"/>
    <col min="6673" max="6674" width="11" style="153" customWidth="1"/>
    <col min="6675" max="6675" width="9.140625" style="153"/>
    <col min="6676" max="6677" width="11" style="153" customWidth="1"/>
    <col min="6678" max="6678" width="9.140625" style="153"/>
    <col min="6679" max="6680" width="11" style="153" customWidth="1"/>
    <col min="6681" max="6913" width="9.140625" style="153"/>
    <col min="6914" max="6914" width="16.7109375" style="153" customWidth="1"/>
    <col min="6915" max="6915" width="47.5703125" style="153" customWidth="1"/>
    <col min="6916" max="6916" width="11.42578125" style="153" bestFit="1" customWidth="1"/>
    <col min="6917" max="6917" width="11.42578125" style="153" customWidth="1"/>
    <col min="6918" max="6918" width="11.140625" style="153" customWidth="1"/>
    <col min="6919" max="6919" width="9.140625" style="153"/>
    <col min="6920" max="6920" width="11.5703125" style="153" customWidth="1"/>
    <col min="6921" max="6921" width="11.42578125" style="153" customWidth="1"/>
    <col min="6922" max="6922" width="9.140625" style="153"/>
    <col min="6923" max="6923" width="10.85546875" style="153" customWidth="1"/>
    <col min="6924" max="6927" width="11" style="153" customWidth="1"/>
    <col min="6928" max="6928" width="9.140625" style="153"/>
    <col min="6929" max="6930" width="11" style="153" customWidth="1"/>
    <col min="6931" max="6931" width="9.140625" style="153"/>
    <col min="6932" max="6933" width="11" style="153" customWidth="1"/>
    <col min="6934" max="6934" width="9.140625" style="153"/>
    <col min="6935" max="6936" width="11" style="153" customWidth="1"/>
    <col min="6937" max="7169" width="9.140625" style="153"/>
    <col min="7170" max="7170" width="16.7109375" style="153" customWidth="1"/>
    <col min="7171" max="7171" width="47.5703125" style="153" customWidth="1"/>
    <col min="7172" max="7172" width="11.42578125" style="153" bestFit="1" customWidth="1"/>
    <col min="7173" max="7173" width="11.42578125" style="153" customWidth="1"/>
    <col min="7174" max="7174" width="11.140625" style="153" customWidth="1"/>
    <col min="7175" max="7175" width="9.140625" style="153"/>
    <col min="7176" max="7176" width="11.5703125" style="153" customWidth="1"/>
    <col min="7177" max="7177" width="11.42578125" style="153" customWidth="1"/>
    <col min="7178" max="7178" width="9.140625" style="153"/>
    <col min="7179" max="7179" width="10.85546875" style="153" customWidth="1"/>
    <col min="7180" max="7183" width="11" style="153" customWidth="1"/>
    <col min="7184" max="7184" width="9.140625" style="153"/>
    <col min="7185" max="7186" width="11" style="153" customWidth="1"/>
    <col min="7187" max="7187" width="9.140625" style="153"/>
    <col min="7188" max="7189" width="11" style="153" customWidth="1"/>
    <col min="7190" max="7190" width="9.140625" style="153"/>
    <col min="7191" max="7192" width="11" style="153" customWidth="1"/>
    <col min="7193" max="7425" width="9.140625" style="153"/>
    <col min="7426" max="7426" width="16.7109375" style="153" customWidth="1"/>
    <col min="7427" max="7427" width="47.5703125" style="153" customWidth="1"/>
    <col min="7428" max="7428" width="11.42578125" style="153" bestFit="1" customWidth="1"/>
    <col min="7429" max="7429" width="11.42578125" style="153" customWidth="1"/>
    <col min="7430" max="7430" width="11.140625" style="153" customWidth="1"/>
    <col min="7431" max="7431" width="9.140625" style="153"/>
    <col min="7432" max="7432" width="11.5703125" style="153" customWidth="1"/>
    <col min="7433" max="7433" width="11.42578125" style="153" customWidth="1"/>
    <col min="7434" max="7434" width="9.140625" style="153"/>
    <col min="7435" max="7435" width="10.85546875" style="153" customWidth="1"/>
    <col min="7436" max="7439" width="11" style="153" customWidth="1"/>
    <col min="7440" max="7440" width="9.140625" style="153"/>
    <col min="7441" max="7442" width="11" style="153" customWidth="1"/>
    <col min="7443" max="7443" width="9.140625" style="153"/>
    <col min="7444" max="7445" width="11" style="153" customWidth="1"/>
    <col min="7446" max="7446" width="9.140625" style="153"/>
    <col min="7447" max="7448" width="11" style="153" customWidth="1"/>
    <col min="7449" max="7681" width="9.140625" style="153"/>
    <col min="7682" max="7682" width="16.7109375" style="153" customWidth="1"/>
    <col min="7683" max="7683" width="47.5703125" style="153" customWidth="1"/>
    <col min="7684" max="7684" width="11.42578125" style="153" bestFit="1" customWidth="1"/>
    <col min="7685" max="7685" width="11.42578125" style="153" customWidth="1"/>
    <col min="7686" max="7686" width="11.140625" style="153" customWidth="1"/>
    <col min="7687" max="7687" width="9.140625" style="153"/>
    <col min="7688" max="7688" width="11.5703125" style="153" customWidth="1"/>
    <col min="7689" max="7689" width="11.42578125" style="153" customWidth="1"/>
    <col min="7690" max="7690" width="9.140625" style="153"/>
    <col min="7691" max="7691" width="10.85546875" style="153" customWidth="1"/>
    <col min="7692" max="7695" width="11" style="153" customWidth="1"/>
    <col min="7696" max="7696" width="9.140625" style="153"/>
    <col min="7697" max="7698" width="11" style="153" customWidth="1"/>
    <col min="7699" max="7699" width="9.140625" style="153"/>
    <col min="7700" max="7701" width="11" style="153" customWidth="1"/>
    <col min="7702" max="7702" width="9.140625" style="153"/>
    <col min="7703" max="7704" width="11" style="153" customWidth="1"/>
    <col min="7705" max="7937" width="9.140625" style="153"/>
    <col min="7938" max="7938" width="16.7109375" style="153" customWidth="1"/>
    <col min="7939" max="7939" width="47.5703125" style="153" customWidth="1"/>
    <col min="7940" max="7940" width="11.42578125" style="153" bestFit="1" customWidth="1"/>
    <col min="7941" max="7941" width="11.42578125" style="153" customWidth="1"/>
    <col min="7942" max="7942" width="11.140625" style="153" customWidth="1"/>
    <col min="7943" max="7943" width="9.140625" style="153"/>
    <col min="7944" max="7944" width="11.5703125" style="153" customWidth="1"/>
    <col min="7945" max="7945" width="11.42578125" style="153" customWidth="1"/>
    <col min="7946" max="7946" width="9.140625" style="153"/>
    <col min="7947" max="7947" width="10.85546875" style="153" customWidth="1"/>
    <col min="7948" max="7951" width="11" style="153" customWidth="1"/>
    <col min="7952" max="7952" width="9.140625" style="153"/>
    <col min="7953" max="7954" width="11" style="153" customWidth="1"/>
    <col min="7955" max="7955" width="9.140625" style="153"/>
    <col min="7956" max="7957" width="11" style="153" customWidth="1"/>
    <col min="7958" max="7958" width="9.140625" style="153"/>
    <col min="7959" max="7960" width="11" style="153" customWidth="1"/>
    <col min="7961" max="8193" width="9.140625" style="153"/>
    <col min="8194" max="8194" width="16.7109375" style="153" customWidth="1"/>
    <col min="8195" max="8195" width="47.5703125" style="153" customWidth="1"/>
    <col min="8196" max="8196" width="11.42578125" style="153" bestFit="1" customWidth="1"/>
    <col min="8197" max="8197" width="11.42578125" style="153" customWidth="1"/>
    <col min="8198" max="8198" width="11.140625" style="153" customWidth="1"/>
    <col min="8199" max="8199" width="9.140625" style="153"/>
    <col min="8200" max="8200" width="11.5703125" style="153" customWidth="1"/>
    <col min="8201" max="8201" width="11.42578125" style="153" customWidth="1"/>
    <col min="8202" max="8202" width="9.140625" style="153"/>
    <col min="8203" max="8203" width="10.85546875" style="153" customWidth="1"/>
    <col min="8204" max="8207" width="11" style="153" customWidth="1"/>
    <col min="8208" max="8208" width="9.140625" style="153"/>
    <col min="8209" max="8210" width="11" style="153" customWidth="1"/>
    <col min="8211" max="8211" width="9.140625" style="153"/>
    <col min="8212" max="8213" width="11" style="153" customWidth="1"/>
    <col min="8214" max="8214" width="9.140625" style="153"/>
    <col min="8215" max="8216" width="11" style="153" customWidth="1"/>
    <col min="8217" max="8449" width="9.140625" style="153"/>
    <col min="8450" max="8450" width="16.7109375" style="153" customWidth="1"/>
    <col min="8451" max="8451" width="47.5703125" style="153" customWidth="1"/>
    <col min="8452" max="8452" width="11.42578125" style="153" bestFit="1" customWidth="1"/>
    <col min="8453" max="8453" width="11.42578125" style="153" customWidth="1"/>
    <col min="8454" max="8454" width="11.140625" style="153" customWidth="1"/>
    <col min="8455" max="8455" width="9.140625" style="153"/>
    <col min="8456" max="8456" width="11.5703125" style="153" customWidth="1"/>
    <col min="8457" max="8457" width="11.42578125" style="153" customWidth="1"/>
    <col min="8458" max="8458" width="9.140625" style="153"/>
    <col min="8459" max="8459" width="10.85546875" style="153" customWidth="1"/>
    <col min="8460" max="8463" width="11" style="153" customWidth="1"/>
    <col min="8464" max="8464" width="9.140625" style="153"/>
    <col min="8465" max="8466" width="11" style="153" customWidth="1"/>
    <col min="8467" max="8467" width="9.140625" style="153"/>
    <col min="8468" max="8469" width="11" style="153" customWidth="1"/>
    <col min="8470" max="8470" width="9.140625" style="153"/>
    <col min="8471" max="8472" width="11" style="153" customWidth="1"/>
    <col min="8473" max="8705" width="9.140625" style="153"/>
    <col min="8706" max="8706" width="16.7109375" style="153" customWidth="1"/>
    <col min="8707" max="8707" width="47.5703125" style="153" customWidth="1"/>
    <col min="8708" max="8708" width="11.42578125" style="153" bestFit="1" customWidth="1"/>
    <col min="8709" max="8709" width="11.42578125" style="153" customWidth="1"/>
    <col min="8710" max="8710" width="11.140625" style="153" customWidth="1"/>
    <col min="8711" max="8711" width="9.140625" style="153"/>
    <col min="8712" max="8712" width="11.5703125" style="153" customWidth="1"/>
    <col min="8713" max="8713" width="11.42578125" style="153" customWidth="1"/>
    <col min="8714" max="8714" width="9.140625" style="153"/>
    <col min="8715" max="8715" width="10.85546875" style="153" customWidth="1"/>
    <col min="8716" max="8719" width="11" style="153" customWidth="1"/>
    <col min="8720" max="8720" width="9.140625" style="153"/>
    <col min="8721" max="8722" width="11" style="153" customWidth="1"/>
    <col min="8723" max="8723" width="9.140625" style="153"/>
    <col min="8724" max="8725" width="11" style="153" customWidth="1"/>
    <col min="8726" max="8726" width="9.140625" style="153"/>
    <col min="8727" max="8728" width="11" style="153" customWidth="1"/>
    <col min="8729" max="8961" width="9.140625" style="153"/>
    <col min="8962" max="8962" width="16.7109375" style="153" customWidth="1"/>
    <col min="8963" max="8963" width="47.5703125" style="153" customWidth="1"/>
    <col min="8964" max="8964" width="11.42578125" style="153" bestFit="1" customWidth="1"/>
    <col min="8965" max="8965" width="11.42578125" style="153" customWidth="1"/>
    <col min="8966" max="8966" width="11.140625" style="153" customWidth="1"/>
    <col min="8967" max="8967" width="9.140625" style="153"/>
    <col min="8968" max="8968" width="11.5703125" style="153" customWidth="1"/>
    <col min="8969" max="8969" width="11.42578125" style="153" customWidth="1"/>
    <col min="8970" max="8970" width="9.140625" style="153"/>
    <col min="8971" max="8971" width="10.85546875" style="153" customWidth="1"/>
    <col min="8972" max="8975" width="11" style="153" customWidth="1"/>
    <col min="8976" max="8976" width="9.140625" style="153"/>
    <col min="8977" max="8978" width="11" style="153" customWidth="1"/>
    <col min="8979" max="8979" width="9.140625" style="153"/>
    <col min="8980" max="8981" width="11" style="153" customWidth="1"/>
    <col min="8982" max="8982" width="9.140625" style="153"/>
    <col min="8983" max="8984" width="11" style="153" customWidth="1"/>
    <col min="8985" max="9217" width="9.140625" style="153"/>
    <col min="9218" max="9218" width="16.7109375" style="153" customWidth="1"/>
    <col min="9219" max="9219" width="47.5703125" style="153" customWidth="1"/>
    <col min="9220" max="9220" width="11.42578125" style="153" bestFit="1" customWidth="1"/>
    <col min="9221" max="9221" width="11.42578125" style="153" customWidth="1"/>
    <col min="9222" max="9222" width="11.140625" style="153" customWidth="1"/>
    <col min="9223" max="9223" width="9.140625" style="153"/>
    <col min="9224" max="9224" width="11.5703125" style="153" customWidth="1"/>
    <col min="9225" max="9225" width="11.42578125" style="153" customWidth="1"/>
    <col min="9226" max="9226" width="9.140625" style="153"/>
    <col min="9227" max="9227" width="10.85546875" style="153" customWidth="1"/>
    <col min="9228" max="9231" width="11" style="153" customWidth="1"/>
    <col min="9232" max="9232" width="9.140625" style="153"/>
    <col min="9233" max="9234" width="11" style="153" customWidth="1"/>
    <col min="9235" max="9235" width="9.140625" style="153"/>
    <col min="9236" max="9237" width="11" style="153" customWidth="1"/>
    <col min="9238" max="9238" width="9.140625" style="153"/>
    <col min="9239" max="9240" width="11" style="153" customWidth="1"/>
    <col min="9241" max="9473" width="9.140625" style="153"/>
    <col min="9474" max="9474" width="16.7109375" style="153" customWidth="1"/>
    <col min="9475" max="9475" width="47.5703125" style="153" customWidth="1"/>
    <col min="9476" max="9476" width="11.42578125" style="153" bestFit="1" customWidth="1"/>
    <col min="9477" max="9477" width="11.42578125" style="153" customWidth="1"/>
    <col min="9478" max="9478" width="11.140625" style="153" customWidth="1"/>
    <col min="9479" max="9479" width="9.140625" style="153"/>
    <col min="9480" max="9480" width="11.5703125" style="153" customWidth="1"/>
    <col min="9481" max="9481" width="11.42578125" style="153" customWidth="1"/>
    <col min="9482" max="9482" width="9.140625" style="153"/>
    <col min="9483" max="9483" width="10.85546875" style="153" customWidth="1"/>
    <col min="9484" max="9487" width="11" style="153" customWidth="1"/>
    <col min="9488" max="9488" width="9.140625" style="153"/>
    <col min="9489" max="9490" width="11" style="153" customWidth="1"/>
    <col min="9491" max="9491" width="9.140625" style="153"/>
    <col min="9492" max="9493" width="11" style="153" customWidth="1"/>
    <col min="9494" max="9494" width="9.140625" style="153"/>
    <col min="9495" max="9496" width="11" style="153" customWidth="1"/>
    <col min="9497" max="9729" width="9.140625" style="153"/>
    <col min="9730" max="9730" width="16.7109375" style="153" customWidth="1"/>
    <col min="9731" max="9731" width="47.5703125" style="153" customWidth="1"/>
    <col min="9732" max="9732" width="11.42578125" style="153" bestFit="1" customWidth="1"/>
    <col min="9733" max="9733" width="11.42578125" style="153" customWidth="1"/>
    <col min="9734" max="9734" width="11.140625" style="153" customWidth="1"/>
    <col min="9735" max="9735" width="9.140625" style="153"/>
    <col min="9736" max="9736" width="11.5703125" style="153" customWidth="1"/>
    <col min="9737" max="9737" width="11.42578125" style="153" customWidth="1"/>
    <col min="9738" max="9738" width="9.140625" style="153"/>
    <col min="9739" max="9739" width="10.85546875" style="153" customWidth="1"/>
    <col min="9740" max="9743" width="11" style="153" customWidth="1"/>
    <col min="9744" max="9744" width="9.140625" style="153"/>
    <col min="9745" max="9746" width="11" style="153" customWidth="1"/>
    <col min="9747" max="9747" width="9.140625" style="153"/>
    <col min="9748" max="9749" width="11" style="153" customWidth="1"/>
    <col min="9750" max="9750" width="9.140625" style="153"/>
    <col min="9751" max="9752" width="11" style="153" customWidth="1"/>
    <col min="9753" max="9985" width="9.140625" style="153"/>
    <col min="9986" max="9986" width="16.7109375" style="153" customWidth="1"/>
    <col min="9987" max="9987" width="47.5703125" style="153" customWidth="1"/>
    <col min="9988" max="9988" width="11.42578125" style="153" bestFit="1" customWidth="1"/>
    <col min="9989" max="9989" width="11.42578125" style="153" customWidth="1"/>
    <col min="9990" max="9990" width="11.140625" style="153" customWidth="1"/>
    <col min="9991" max="9991" width="9.140625" style="153"/>
    <col min="9992" max="9992" width="11.5703125" style="153" customWidth="1"/>
    <col min="9993" max="9993" width="11.42578125" style="153" customWidth="1"/>
    <col min="9994" max="9994" width="9.140625" style="153"/>
    <col min="9995" max="9995" width="10.85546875" style="153" customWidth="1"/>
    <col min="9996" max="9999" width="11" style="153" customWidth="1"/>
    <col min="10000" max="10000" width="9.140625" style="153"/>
    <col min="10001" max="10002" width="11" style="153" customWidth="1"/>
    <col min="10003" max="10003" width="9.140625" style="153"/>
    <col min="10004" max="10005" width="11" style="153" customWidth="1"/>
    <col min="10006" max="10006" width="9.140625" style="153"/>
    <col min="10007" max="10008" width="11" style="153" customWidth="1"/>
    <col min="10009" max="10241" width="9.140625" style="153"/>
    <col min="10242" max="10242" width="16.7109375" style="153" customWidth="1"/>
    <col min="10243" max="10243" width="47.5703125" style="153" customWidth="1"/>
    <col min="10244" max="10244" width="11.42578125" style="153" bestFit="1" customWidth="1"/>
    <col min="10245" max="10245" width="11.42578125" style="153" customWidth="1"/>
    <col min="10246" max="10246" width="11.140625" style="153" customWidth="1"/>
    <col min="10247" max="10247" width="9.140625" style="153"/>
    <col min="10248" max="10248" width="11.5703125" style="153" customWidth="1"/>
    <col min="10249" max="10249" width="11.42578125" style="153" customWidth="1"/>
    <col min="10250" max="10250" width="9.140625" style="153"/>
    <col min="10251" max="10251" width="10.85546875" style="153" customWidth="1"/>
    <col min="10252" max="10255" width="11" style="153" customWidth="1"/>
    <col min="10256" max="10256" width="9.140625" style="153"/>
    <col min="10257" max="10258" width="11" style="153" customWidth="1"/>
    <col min="10259" max="10259" width="9.140625" style="153"/>
    <col min="10260" max="10261" width="11" style="153" customWidth="1"/>
    <col min="10262" max="10262" width="9.140625" style="153"/>
    <col min="10263" max="10264" width="11" style="153" customWidth="1"/>
    <col min="10265" max="10497" width="9.140625" style="153"/>
    <col min="10498" max="10498" width="16.7109375" style="153" customWidth="1"/>
    <col min="10499" max="10499" width="47.5703125" style="153" customWidth="1"/>
    <col min="10500" max="10500" width="11.42578125" style="153" bestFit="1" customWidth="1"/>
    <col min="10501" max="10501" width="11.42578125" style="153" customWidth="1"/>
    <col min="10502" max="10502" width="11.140625" style="153" customWidth="1"/>
    <col min="10503" max="10503" width="9.140625" style="153"/>
    <col min="10504" max="10504" width="11.5703125" style="153" customWidth="1"/>
    <col min="10505" max="10505" width="11.42578125" style="153" customWidth="1"/>
    <col min="10506" max="10506" width="9.140625" style="153"/>
    <col min="10507" max="10507" width="10.85546875" style="153" customWidth="1"/>
    <col min="10508" max="10511" width="11" style="153" customWidth="1"/>
    <col min="10512" max="10512" width="9.140625" style="153"/>
    <col min="10513" max="10514" width="11" style="153" customWidth="1"/>
    <col min="10515" max="10515" width="9.140625" style="153"/>
    <col min="10516" max="10517" width="11" style="153" customWidth="1"/>
    <col min="10518" max="10518" width="9.140625" style="153"/>
    <col min="10519" max="10520" width="11" style="153" customWidth="1"/>
    <col min="10521" max="10753" width="9.140625" style="153"/>
    <col min="10754" max="10754" width="16.7109375" style="153" customWidth="1"/>
    <col min="10755" max="10755" width="47.5703125" style="153" customWidth="1"/>
    <col min="10756" max="10756" width="11.42578125" style="153" bestFit="1" customWidth="1"/>
    <col min="10757" max="10757" width="11.42578125" style="153" customWidth="1"/>
    <col min="10758" max="10758" width="11.140625" style="153" customWidth="1"/>
    <col min="10759" max="10759" width="9.140625" style="153"/>
    <col min="10760" max="10760" width="11.5703125" style="153" customWidth="1"/>
    <col min="10761" max="10761" width="11.42578125" style="153" customWidth="1"/>
    <col min="10762" max="10762" width="9.140625" style="153"/>
    <col min="10763" max="10763" width="10.85546875" style="153" customWidth="1"/>
    <col min="10764" max="10767" width="11" style="153" customWidth="1"/>
    <col min="10768" max="10768" width="9.140625" style="153"/>
    <col min="10769" max="10770" width="11" style="153" customWidth="1"/>
    <col min="10771" max="10771" width="9.140625" style="153"/>
    <col min="10772" max="10773" width="11" style="153" customWidth="1"/>
    <col min="10774" max="10774" width="9.140625" style="153"/>
    <col min="10775" max="10776" width="11" style="153" customWidth="1"/>
    <col min="10777" max="11009" width="9.140625" style="153"/>
    <col min="11010" max="11010" width="16.7109375" style="153" customWidth="1"/>
    <col min="11011" max="11011" width="47.5703125" style="153" customWidth="1"/>
    <col min="11012" max="11012" width="11.42578125" style="153" bestFit="1" customWidth="1"/>
    <col min="11013" max="11013" width="11.42578125" style="153" customWidth="1"/>
    <col min="11014" max="11014" width="11.140625" style="153" customWidth="1"/>
    <col min="11015" max="11015" width="9.140625" style="153"/>
    <col min="11016" max="11016" width="11.5703125" style="153" customWidth="1"/>
    <col min="11017" max="11017" width="11.42578125" style="153" customWidth="1"/>
    <col min="11018" max="11018" width="9.140625" style="153"/>
    <col min="11019" max="11019" width="10.85546875" style="153" customWidth="1"/>
    <col min="11020" max="11023" width="11" style="153" customWidth="1"/>
    <col min="11024" max="11024" width="9.140625" style="153"/>
    <col min="11025" max="11026" width="11" style="153" customWidth="1"/>
    <col min="11027" max="11027" width="9.140625" style="153"/>
    <col min="11028" max="11029" width="11" style="153" customWidth="1"/>
    <col min="11030" max="11030" width="9.140625" style="153"/>
    <col min="11031" max="11032" width="11" style="153" customWidth="1"/>
    <col min="11033" max="11265" width="9.140625" style="153"/>
    <col min="11266" max="11266" width="16.7109375" style="153" customWidth="1"/>
    <col min="11267" max="11267" width="47.5703125" style="153" customWidth="1"/>
    <col min="11268" max="11268" width="11.42578125" style="153" bestFit="1" customWidth="1"/>
    <col min="11269" max="11269" width="11.42578125" style="153" customWidth="1"/>
    <col min="11270" max="11270" width="11.140625" style="153" customWidth="1"/>
    <col min="11271" max="11271" width="9.140625" style="153"/>
    <col min="11272" max="11272" width="11.5703125" style="153" customWidth="1"/>
    <col min="11273" max="11273" width="11.42578125" style="153" customWidth="1"/>
    <col min="11274" max="11274" width="9.140625" style="153"/>
    <col min="11275" max="11275" width="10.85546875" style="153" customWidth="1"/>
    <col min="11276" max="11279" width="11" style="153" customWidth="1"/>
    <col min="11280" max="11280" width="9.140625" style="153"/>
    <col min="11281" max="11282" width="11" style="153" customWidth="1"/>
    <col min="11283" max="11283" width="9.140625" style="153"/>
    <col min="11284" max="11285" width="11" style="153" customWidth="1"/>
    <col min="11286" max="11286" width="9.140625" style="153"/>
    <col min="11287" max="11288" width="11" style="153" customWidth="1"/>
    <col min="11289" max="11521" width="9.140625" style="153"/>
    <col min="11522" max="11522" width="16.7109375" style="153" customWidth="1"/>
    <col min="11523" max="11523" width="47.5703125" style="153" customWidth="1"/>
    <col min="11524" max="11524" width="11.42578125" style="153" bestFit="1" customWidth="1"/>
    <col min="11525" max="11525" width="11.42578125" style="153" customWidth="1"/>
    <col min="11526" max="11526" width="11.140625" style="153" customWidth="1"/>
    <col min="11527" max="11527" width="9.140625" style="153"/>
    <col min="11528" max="11528" width="11.5703125" style="153" customWidth="1"/>
    <col min="11529" max="11529" width="11.42578125" style="153" customWidth="1"/>
    <col min="11530" max="11530" width="9.140625" style="153"/>
    <col min="11531" max="11531" width="10.85546875" style="153" customWidth="1"/>
    <col min="11532" max="11535" width="11" style="153" customWidth="1"/>
    <col min="11536" max="11536" width="9.140625" style="153"/>
    <col min="11537" max="11538" width="11" style="153" customWidth="1"/>
    <col min="11539" max="11539" width="9.140625" style="153"/>
    <col min="11540" max="11541" width="11" style="153" customWidth="1"/>
    <col min="11542" max="11542" width="9.140625" style="153"/>
    <col min="11543" max="11544" width="11" style="153" customWidth="1"/>
    <col min="11545" max="11777" width="9.140625" style="153"/>
    <col min="11778" max="11778" width="16.7109375" style="153" customWidth="1"/>
    <col min="11779" max="11779" width="47.5703125" style="153" customWidth="1"/>
    <col min="11780" max="11780" width="11.42578125" style="153" bestFit="1" customWidth="1"/>
    <col min="11781" max="11781" width="11.42578125" style="153" customWidth="1"/>
    <col min="11782" max="11782" width="11.140625" style="153" customWidth="1"/>
    <col min="11783" max="11783" width="9.140625" style="153"/>
    <col min="11784" max="11784" width="11.5703125" style="153" customWidth="1"/>
    <col min="11785" max="11785" width="11.42578125" style="153" customWidth="1"/>
    <col min="11786" max="11786" width="9.140625" style="153"/>
    <col min="11787" max="11787" width="10.85546875" style="153" customWidth="1"/>
    <col min="11788" max="11791" width="11" style="153" customWidth="1"/>
    <col min="11792" max="11792" width="9.140625" style="153"/>
    <col min="11793" max="11794" width="11" style="153" customWidth="1"/>
    <col min="11795" max="11795" width="9.140625" style="153"/>
    <col min="11796" max="11797" width="11" style="153" customWidth="1"/>
    <col min="11798" max="11798" width="9.140625" style="153"/>
    <col min="11799" max="11800" width="11" style="153" customWidth="1"/>
    <col min="11801" max="12033" width="9.140625" style="153"/>
    <col min="12034" max="12034" width="16.7109375" style="153" customWidth="1"/>
    <col min="12035" max="12035" width="47.5703125" style="153" customWidth="1"/>
    <col min="12036" max="12036" width="11.42578125" style="153" bestFit="1" customWidth="1"/>
    <col min="12037" max="12037" width="11.42578125" style="153" customWidth="1"/>
    <col min="12038" max="12038" width="11.140625" style="153" customWidth="1"/>
    <col min="12039" max="12039" width="9.140625" style="153"/>
    <col min="12040" max="12040" width="11.5703125" style="153" customWidth="1"/>
    <col min="12041" max="12041" width="11.42578125" style="153" customWidth="1"/>
    <col min="12042" max="12042" width="9.140625" style="153"/>
    <col min="12043" max="12043" width="10.85546875" style="153" customWidth="1"/>
    <col min="12044" max="12047" width="11" style="153" customWidth="1"/>
    <col min="12048" max="12048" width="9.140625" style="153"/>
    <col min="12049" max="12050" width="11" style="153" customWidth="1"/>
    <col min="12051" max="12051" width="9.140625" style="153"/>
    <col min="12052" max="12053" width="11" style="153" customWidth="1"/>
    <col min="12054" max="12054" width="9.140625" style="153"/>
    <col min="12055" max="12056" width="11" style="153" customWidth="1"/>
    <col min="12057" max="12289" width="9.140625" style="153"/>
    <col min="12290" max="12290" width="16.7109375" style="153" customWidth="1"/>
    <col min="12291" max="12291" width="47.5703125" style="153" customWidth="1"/>
    <col min="12292" max="12292" width="11.42578125" style="153" bestFit="1" customWidth="1"/>
    <col min="12293" max="12293" width="11.42578125" style="153" customWidth="1"/>
    <col min="12294" max="12294" width="11.140625" style="153" customWidth="1"/>
    <col min="12295" max="12295" width="9.140625" style="153"/>
    <col min="12296" max="12296" width="11.5703125" style="153" customWidth="1"/>
    <col min="12297" max="12297" width="11.42578125" style="153" customWidth="1"/>
    <col min="12298" max="12298" width="9.140625" style="153"/>
    <col min="12299" max="12299" width="10.85546875" style="153" customWidth="1"/>
    <col min="12300" max="12303" width="11" style="153" customWidth="1"/>
    <col min="12304" max="12304" width="9.140625" style="153"/>
    <col min="12305" max="12306" width="11" style="153" customWidth="1"/>
    <col min="12307" max="12307" width="9.140625" style="153"/>
    <col min="12308" max="12309" width="11" style="153" customWidth="1"/>
    <col min="12310" max="12310" width="9.140625" style="153"/>
    <col min="12311" max="12312" width="11" style="153" customWidth="1"/>
    <col min="12313" max="12545" width="9.140625" style="153"/>
    <col min="12546" max="12546" width="16.7109375" style="153" customWidth="1"/>
    <col min="12547" max="12547" width="47.5703125" style="153" customWidth="1"/>
    <col min="12548" max="12548" width="11.42578125" style="153" bestFit="1" customWidth="1"/>
    <col min="12549" max="12549" width="11.42578125" style="153" customWidth="1"/>
    <col min="12550" max="12550" width="11.140625" style="153" customWidth="1"/>
    <col min="12551" max="12551" width="9.140625" style="153"/>
    <col min="12552" max="12552" width="11.5703125" style="153" customWidth="1"/>
    <col min="12553" max="12553" width="11.42578125" style="153" customWidth="1"/>
    <col min="12554" max="12554" width="9.140625" style="153"/>
    <col min="12555" max="12555" width="10.85546875" style="153" customWidth="1"/>
    <col min="12556" max="12559" width="11" style="153" customWidth="1"/>
    <col min="12560" max="12560" width="9.140625" style="153"/>
    <col min="12561" max="12562" width="11" style="153" customWidth="1"/>
    <col min="12563" max="12563" width="9.140625" style="153"/>
    <col min="12564" max="12565" width="11" style="153" customWidth="1"/>
    <col min="12566" max="12566" width="9.140625" style="153"/>
    <col min="12567" max="12568" width="11" style="153" customWidth="1"/>
    <col min="12569" max="12801" width="9.140625" style="153"/>
    <col min="12802" max="12802" width="16.7109375" style="153" customWidth="1"/>
    <col min="12803" max="12803" width="47.5703125" style="153" customWidth="1"/>
    <col min="12804" max="12804" width="11.42578125" style="153" bestFit="1" customWidth="1"/>
    <col min="12805" max="12805" width="11.42578125" style="153" customWidth="1"/>
    <col min="12806" max="12806" width="11.140625" style="153" customWidth="1"/>
    <col min="12807" max="12807" width="9.140625" style="153"/>
    <col min="12808" max="12808" width="11.5703125" style="153" customWidth="1"/>
    <col min="12809" max="12809" width="11.42578125" style="153" customWidth="1"/>
    <col min="12810" max="12810" width="9.140625" style="153"/>
    <col min="12811" max="12811" width="10.85546875" style="153" customWidth="1"/>
    <col min="12812" max="12815" width="11" style="153" customWidth="1"/>
    <col min="12816" max="12816" width="9.140625" style="153"/>
    <col min="12817" max="12818" width="11" style="153" customWidth="1"/>
    <col min="12819" max="12819" width="9.140625" style="153"/>
    <col min="12820" max="12821" width="11" style="153" customWidth="1"/>
    <col min="12822" max="12822" width="9.140625" style="153"/>
    <col min="12823" max="12824" width="11" style="153" customWidth="1"/>
    <col min="12825" max="13057" width="9.140625" style="153"/>
    <col min="13058" max="13058" width="16.7109375" style="153" customWidth="1"/>
    <col min="13059" max="13059" width="47.5703125" style="153" customWidth="1"/>
    <col min="13060" max="13060" width="11.42578125" style="153" bestFit="1" customWidth="1"/>
    <col min="13061" max="13061" width="11.42578125" style="153" customWidth="1"/>
    <col min="13062" max="13062" width="11.140625" style="153" customWidth="1"/>
    <col min="13063" max="13063" width="9.140625" style="153"/>
    <col min="13064" max="13064" width="11.5703125" style="153" customWidth="1"/>
    <col min="13065" max="13065" width="11.42578125" style="153" customWidth="1"/>
    <col min="13066" max="13066" width="9.140625" style="153"/>
    <col min="13067" max="13067" width="10.85546875" style="153" customWidth="1"/>
    <col min="13068" max="13071" width="11" style="153" customWidth="1"/>
    <col min="13072" max="13072" width="9.140625" style="153"/>
    <col min="13073" max="13074" width="11" style="153" customWidth="1"/>
    <col min="13075" max="13075" width="9.140625" style="153"/>
    <col min="13076" max="13077" width="11" style="153" customWidth="1"/>
    <col min="13078" max="13078" width="9.140625" style="153"/>
    <col min="13079" max="13080" width="11" style="153" customWidth="1"/>
    <col min="13081" max="13313" width="9.140625" style="153"/>
    <col min="13314" max="13314" width="16.7109375" style="153" customWidth="1"/>
    <col min="13315" max="13315" width="47.5703125" style="153" customWidth="1"/>
    <col min="13316" max="13316" width="11.42578125" style="153" bestFit="1" customWidth="1"/>
    <col min="13317" max="13317" width="11.42578125" style="153" customWidth="1"/>
    <col min="13318" max="13318" width="11.140625" style="153" customWidth="1"/>
    <col min="13319" max="13319" width="9.140625" style="153"/>
    <col min="13320" max="13320" width="11.5703125" style="153" customWidth="1"/>
    <col min="13321" max="13321" width="11.42578125" style="153" customWidth="1"/>
    <col min="13322" max="13322" width="9.140625" style="153"/>
    <col min="13323" max="13323" width="10.85546875" style="153" customWidth="1"/>
    <col min="13324" max="13327" width="11" style="153" customWidth="1"/>
    <col min="13328" max="13328" width="9.140625" style="153"/>
    <col min="13329" max="13330" width="11" style="153" customWidth="1"/>
    <col min="13331" max="13331" width="9.140625" style="153"/>
    <col min="13332" max="13333" width="11" style="153" customWidth="1"/>
    <col min="13334" max="13334" width="9.140625" style="153"/>
    <col min="13335" max="13336" width="11" style="153" customWidth="1"/>
    <col min="13337" max="13569" width="9.140625" style="153"/>
    <col min="13570" max="13570" width="16.7109375" style="153" customWidth="1"/>
    <col min="13571" max="13571" width="47.5703125" style="153" customWidth="1"/>
    <col min="13572" max="13572" width="11.42578125" style="153" bestFit="1" customWidth="1"/>
    <col min="13573" max="13573" width="11.42578125" style="153" customWidth="1"/>
    <col min="13574" max="13574" width="11.140625" style="153" customWidth="1"/>
    <col min="13575" max="13575" width="9.140625" style="153"/>
    <col min="13576" max="13576" width="11.5703125" style="153" customWidth="1"/>
    <col min="13577" max="13577" width="11.42578125" style="153" customWidth="1"/>
    <col min="13578" max="13578" width="9.140625" style="153"/>
    <col min="13579" max="13579" width="10.85546875" style="153" customWidth="1"/>
    <col min="13580" max="13583" width="11" style="153" customWidth="1"/>
    <col min="13584" max="13584" width="9.140625" style="153"/>
    <col min="13585" max="13586" width="11" style="153" customWidth="1"/>
    <col min="13587" max="13587" width="9.140625" style="153"/>
    <col min="13588" max="13589" width="11" style="153" customWidth="1"/>
    <col min="13590" max="13590" width="9.140625" style="153"/>
    <col min="13591" max="13592" width="11" style="153" customWidth="1"/>
    <col min="13593" max="13825" width="9.140625" style="153"/>
    <col min="13826" max="13826" width="16.7109375" style="153" customWidth="1"/>
    <col min="13827" max="13827" width="47.5703125" style="153" customWidth="1"/>
    <col min="13828" max="13828" width="11.42578125" style="153" bestFit="1" customWidth="1"/>
    <col min="13829" max="13829" width="11.42578125" style="153" customWidth="1"/>
    <col min="13830" max="13830" width="11.140625" style="153" customWidth="1"/>
    <col min="13831" max="13831" width="9.140625" style="153"/>
    <col min="13832" max="13832" width="11.5703125" style="153" customWidth="1"/>
    <col min="13833" max="13833" width="11.42578125" style="153" customWidth="1"/>
    <col min="13834" max="13834" width="9.140625" style="153"/>
    <col min="13835" max="13835" width="10.85546875" style="153" customWidth="1"/>
    <col min="13836" max="13839" width="11" style="153" customWidth="1"/>
    <col min="13840" max="13840" width="9.140625" style="153"/>
    <col min="13841" max="13842" width="11" style="153" customWidth="1"/>
    <col min="13843" max="13843" width="9.140625" style="153"/>
    <col min="13844" max="13845" width="11" style="153" customWidth="1"/>
    <col min="13846" max="13846" width="9.140625" style="153"/>
    <col min="13847" max="13848" width="11" style="153" customWidth="1"/>
    <col min="13849" max="14081" width="9.140625" style="153"/>
    <col min="14082" max="14082" width="16.7109375" style="153" customWidth="1"/>
    <col min="14083" max="14083" width="47.5703125" style="153" customWidth="1"/>
    <col min="14084" max="14084" width="11.42578125" style="153" bestFit="1" customWidth="1"/>
    <col min="14085" max="14085" width="11.42578125" style="153" customWidth="1"/>
    <col min="14086" max="14086" width="11.140625" style="153" customWidth="1"/>
    <col min="14087" max="14087" width="9.140625" style="153"/>
    <col min="14088" max="14088" width="11.5703125" style="153" customWidth="1"/>
    <col min="14089" max="14089" width="11.42578125" style="153" customWidth="1"/>
    <col min="14090" max="14090" width="9.140625" style="153"/>
    <col min="14091" max="14091" width="10.85546875" style="153" customWidth="1"/>
    <col min="14092" max="14095" width="11" style="153" customWidth="1"/>
    <col min="14096" max="14096" width="9.140625" style="153"/>
    <col min="14097" max="14098" width="11" style="153" customWidth="1"/>
    <col min="14099" max="14099" width="9.140625" style="153"/>
    <col min="14100" max="14101" width="11" style="153" customWidth="1"/>
    <col min="14102" max="14102" width="9.140625" style="153"/>
    <col min="14103" max="14104" width="11" style="153" customWidth="1"/>
    <col min="14105" max="14337" width="9.140625" style="153"/>
    <col min="14338" max="14338" width="16.7109375" style="153" customWidth="1"/>
    <col min="14339" max="14339" width="47.5703125" style="153" customWidth="1"/>
    <col min="14340" max="14340" width="11.42578125" style="153" bestFit="1" customWidth="1"/>
    <col min="14341" max="14341" width="11.42578125" style="153" customWidth="1"/>
    <col min="14342" max="14342" width="11.140625" style="153" customWidth="1"/>
    <col min="14343" max="14343" width="9.140625" style="153"/>
    <col min="14344" max="14344" width="11.5703125" style="153" customWidth="1"/>
    <col min="14345" max="14345" width="11.42578125" style="153" customWidth="1"/>
    <col min="14346" max="14346" width="9.140625" style="153"/>
    <col min="14347" max="14347" width="10.85546875" style="153" customWidth="1"/>
    <col min="14348" max="14351" width="11" style="153" customWidth="1"/>
    <col min="14352" max="14352" width="9.140625" style="153"/>
    <col min="14353" max="14354" width="11" style="153" customWidth="1"/>
    <col min="14355" max="14355" width="9.140625" style="153"/>
    <col min="14356" max="14357" width="11" style="153" customWidth="1"/>
    <col min="14358" max="14358" width="9.140625" style="153"/>
    <col min="14359" max="14360" width="11" style="153" customWidth="1"/>
    <col min="14361" max="14593" width="9.140625" style="153"/>
    <col min="14594" max="14594" width="16.7109375" style="153" customWidth="1"/>
    <col min="14595" max="14595" width="47.5703125" style="153" customWidth="1"/>
    <col min="14596" max="14596" width="11.42578125" style="153" bestFit="1" customWidth="1"/>
    <col min="14597" max="14597" width="11.42578125" style="153" customWidth="1"/>
    <col min="14598" max="14598" width="11.140625" style="153" customWidth="1"/>
    <col min="14599" max="14599" width="9.140625" style="153"/>
    <col min="14600" max="14600" width="11.5703125" style="153" customWidth="1"/>
    <col min="14601" max="14601" width="11.42578125" style="153" customWidth="1"/>
    <col min="14602" max="14602" width="9.140625" style="153"/>
    <col min="14603" max="14603" width="10.85546875" style="153" customWidth="1"/>
    <col min="14604" max="14607" width="11" style="153" customWidth="1"/>
    <col min="14608" max="14608" width="9.140625" style="153"/>
    <col min="14609" max="14610" width="11" style="153" customWidth="1"/>
    <col min="14611" max="14611" width="9.140625" style="153"/>
    <col min="14612" max="14613" width="11" style="153" customWidth="1"/>
    <col min="14614" max="14614" width="9.140625" style="153"/>
    <col min="14615" max="14616" width="11" style="153" customWidth="1"/>
    <col min="14617" max="14849" width="9.140625" style="153"/>
    <col min="14850" max="14850" width="16.7109375" style="153" customWidth="1"/>
    <col min="14851" max="14851" width="47.5703125" style="153" customWidth="1"/>
    <col min="14852" max="14852" width="11.42578125" style="153" bestFit="1" customWidth="1"/>
    <col min="14853" max="14853" width="11.42578125" style="153" customWidth="1"/>
    <col min="14854" max="14854" width="11.140625" style="153" customWidth="1"/>
    <col min="14855" max="14855" width="9.140625" style="153"/>
    <col min="14856" max="14856" width="11.5703125" style="153" customWidth="1"/>
    <col min="14857" max="14857" width="11.42578125" style="153" customWidth="1"/>
    <col min="14858" max="14858" width="9.140625" style="153"/>
    <col min="14859" max="14859" width="10.85546875" style="153" customWidth="1"/>
    <col min="14860" max="14863" width="11" style="153" customWidth="1"/>
    <col min="14864" max="14864" width="9.140625" style="153"/>
    <col min="14865" max="14866" width="11" style="153" customWidth="1"/>
    <col min="14867" max="14867" width="9.140625" style="153"/>
    <col min="14868" max="14869" width="11" style="153" customWidth="1"/>
    <col min="14870" max="14870" width="9.140625" style="153"/>
    <col min="14871" max="14872" width="11" style="153" customWidth="1"/>
    <col min="14873" max="15105" width="9.140625" style="153"/>
    <col min="15106" max="15106" width="16.7109375" style="153" customWidth="1"/>
    <col min="15107" max="15107" width="47.5703125" style="153" customWidth="1"/>
    <col min="15108" max="15108" width="11.42578125" style="153" bestFit="1" customWidth="1"/>
    <col min="15109" max="15109" width="11.42578125" style="153" customWidth="1"/>
    <col min="15110" max="15110" width="11.140625" style="153" customWidth="1"/>
    <col min="15111" max="15111" width="9.140625" style="153"/>
    <col min="15112" max="15112" width="11.5703125" style="153" customWidth="1"/>
    <col min="15113" max="15113" width="11.42578125" style="153" customWidth="1"/>
    <col min="15114" max="15114" width="9.140625" style="153"/>
    <col min="15115" max="15115" width="10.85546875" style="153" customWidth="1"/>
    <col min="15116" max="15119" width="11" style="153" customWidth="1"/>
    <col min="15120" max="15120" width="9.140625" style="153"/>
    <col min="15121" max="15122" width="11" style="153" customWidth="1"/>
    <col min="15123" max="15123" width="9.140625" style="153"/>
    <col min="15124" max="15125" width="11" style="153" customWidth="1"/>
    <col min="15126" max="15126" width="9.140625" style="153"/>
    <col min="15127" max="15128" width="11" style="153" customWidth="1"/>
    <col min="15129" max="15361" width="9.140625" style="153"/>
    <col min="15362" max="15362" width="16.7109375" style="153" customWidth="1"/>
    <col min="15363" max="15363" width="47.5703125" style="153" customWidth="1"/>
    <col min="15364" max="15364" width="11.42578125" style="153" bestFit="1" customWidth="1"/>
    <col min="15365" max="15365" width="11.42578125" style="153" customWidth="1"/>
    <col min="15366" max="15366" width="11.140625" style="153" customWidth="1"/>
    <col min="15367" max="15367" width="9.140625" style="153"/>
    <col min="15368" max="15368" width="11.5703125" style="153" customWidth="1"/>
    <col min="15369" max="15369" width="11.42578125" style="153" customWidth="1"/>
    <col min="15370" max="15370" width="9.140625" style="153"/>
    <col min="15371" max="15371" width="10.85546875" style="153" customWidth="1"/>
    <col min="15372" max="15375" width="11" style="153" customWidth="1"/>
    <col min="15376" max="15376" width="9.140625" style="153"/>
    <col min="15377" max="15378" width="11" style="153" customWidth="1"/>
    <col min="15379" max="15379" width="9.140625" style="153"/>
    <col min="15380" max="15381" width="11" style="153" customWidth="1"/>
    <col min="15382" max="15382" width="9.140625" style="153"/>
    <col min="15383" max="15384" width="11" style="153" customWidth="1"/>
    <col min="15385" max="15617" width="9.140625" style="153"/>
    <col min="15618" max="15618" width="16.7109375" style="153" customWidth="1"/>
    <col min="15619" max="15619" width="47.5703125" style="153" customWidth="1"/>
    <col min="15620" max="15620" width="11.42578125" style="153" bestFit="1" customWidth="1"/>
    <col min="15621" max="15621" width="11.42578125" style="153" customWidth="1"/>
    <col min="15622" max="15622" width="11.140625" style="153" customWidth="1"/>
    <col min="15623" max="15623" width="9.140625" style="153"/>
    <col min="15624" max="15624" width="11.5703125" style="153" customWidth="1"/>
    <col min="15625" max="15625" width="11.42578125" style="153" customWidth="1"/>
    <col min="15626" max="15626" width="9.140625" style="153"/>
    <col min="15627" max="15627" width="10.85546875" style="153" customWidth="1"/>
    <col min="15628" max="15631" width="11" style="153" customWidth="1"/>
    <col min="15632" max="15632" width="9.140625" style="153"/>
    <col min="15633" max="15634" width="11" style="153" customWidth="1"/>
    <col min="15635" max="15635" width="9.140625" style="153"/>
    <col min="15636" max="15637" width="11" style="153" customWidth="1"/>
    <col min="15638" max="15638" width="9.140625" style="153"/>
    <col min="15639" max="15640" width="11" style="153" customWidth="1"/>
    <col min="15641" max="15873" width="9.140625" style="153"/>
    <col min="15874" max="15874" width="16.7109375" style="153" customWidth="1"/>
    <col min="15875" max="15875" width="47.5703125" style="153" customWidth="1"/>
    <col min="15876" max="15876" width="11.42578125" style="153" bestFit="1" customWidth="1"/>
    <col min="15877" max="15877" width="11.42578125" style="153" customWidth="1"/>
    <col min="15878" max="15878" width="11.140625" style="153" customWidth="1"/>
    <col min="15879" max="15879" width="9.140625" style="153"/>
    <col min="15880" max="15880" width="11.5703125" style="153" customWidth="1"/>
    <col min="15881" max="15881" width="11.42578125" style="153" customWidth="1"/>
    <col min="15882" max="15882" width="9.140625" style="153"/>
    <col min="15883" max="15883" width="10.85546875" style="153" customWidth="1"/>
    <col min="15884" max="15887" width="11" style="153" customWidth="1"/>
    <col min="15888" max="15888" width="9.140625" style="153"/>
    <col min="15889" max="15890" width="11" style="153" customWidth="1"/>
    <col min="15891" max="15891" width="9.140625" style="153"/>
    <col min="15892" max="15893" width="11" style="153" customWidth="1"/>
    <col min="15894" max="15894" width="9.140625" style="153"/>
    <col min="15895" max="15896" width="11" style="153" customWidth="1"/>
    <col min="15897" max="16129" width="9.140625" style="153"/>
    <col min="16130" max="16130" width="16.7109375" style="153" customWidth="1"/>
    <col min="16131" max="16131" width="47.5703125" style="153" customWidth="1"/>
    <col min="16132" max="16132" width="11.42578125" style="153" bestFit="1" customWidth="1"/>
    <col min="16133" max="16133" width="11.42578125" style="153" customWidth="1"/>
    <col min="16134" max="16134" width="11.140625" style="153" customWidth="1"/>
    <col min="16135" max="16135" width="9.140625" style="153"/>
    <col min="16136" max="16136" width="11.5703125" style="153" customWidth="1"/>
    <col min="16137" max="16137" width="11.42578125" style="153" customWidth="1"/>
    <col min="16138" max="16138" width="9.140625" style="153"/>
    <col min="16139" max="16139" width="10.85546875" style="153" customWidth="1"/>
    <col min="16140" max="16143" width="11" style="153" customWidth="1"/>
    <col min="16144" max="16144" width="9.140625" style="153"/>
    <col min="16145" max="16146" width="11" style="153" customWidth="1"/>
    <col min="16147" max="16147" width="9.140625" style="153"/>
    <col min="16148" max="16149" width="11" style="153" customWidth="1"/>
    <col min="16150" max="16150" width="9.140625" style="153"/>
    <col min="16151" max="16152" width="11" style="153" customWidth="1"/>
    <col min="16153" max="16384" width="9.140625" style="153"/>
  </cols>
  <sheetData>
    <row r="1" spans="1:27" s="105" customFormat="1" ht="18.75" customHeight="1" x14ac:dyDescent="0.2">
      <c r="A1" s="90"/>
      <c r="B1" s="3592" t="str">
        <f>[3]СПО!B1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  <c r="M1" s="3592"/>
      <c r="N1" s="3592"/>
      <c r="O1" s="3592"/>
      <c r="P1" s="3592"/>
      <c r="Q1" s="3592"/>
      <c r="R1" s="3592"/>
      <c r="S1" s="1017"/>
      <c r="T1" s="1017"/>
      <c r="U1" s="1017"/>
    </row>
    <row r="2" spans="1:27" s="105" customFormat="1" ht="18.75" x14ac:dyDescent="0.2">
      <c r="A2" s="3592"/>
      <c r="B2" s="3592"/>
      <c r="C2" s="3592"/>
      <c r="D2" s="3592"/>
      <c r="E2" s="3592"/>
      <c r="F2" s="3592"/>
      <c r="G2" s="3592"/>
      <c r="H2" s="3592"/>
      <c r="I2" s="3592"/>
      <c r="J2" s="3592"/>
      <c r="K2" s="3592"/>
      <c r="L2" s="3592"/>
      <c r="M2" s="3592"/>
      <c r="N2" s="3592"/>
      <c r="O2" s="3592"/>
      <c r="P2" s="3592"/>
      <c r="Q2" s="3592"/>
      <c r="R2" s="3592"/>
      <c r="S2" s="1017"/>
      <c r="T2" s="1017"/>
      <c r="U2" s="1017"/>
    </row>
    <row r="3" spans="1:27" s="105" customFormat="1" ht="18.75" customHeight="1" x14ac:dyDescent="0.2">
      <c r="B3" s="3738" t="s">
        <v>252</v>
      </c>
      <c r="C3" s="3738"/>
      <c r="D3" s="3739" t="s">
        <v>365</v>
      </c>
      <c r="E3" s="3739"/>
      <c r="F3" s="3722" t="s">
        <v>247</v>
      </c>
      <c r="G3" s="3722"/>
      <c r="H3" s="3722"/>
      <c r="I3" s="3722"/>
      <c r="J3" s="3722"/>
      <c r="K3" s="3722"/>
      <c r="L3" s="3722"/>
      <c r="M3" s="3722"/>
      <c r="N3" s="3722"/>
      <c r="O3" s="3722"/>
      <c r="P3" s="3722"/>
      <c r="Q3" s="3722"/>
      <c r="R3" s="3722"/>
      <c r="S3" s="1018"/>
      <c r="T3" s="1018"/>
      <c r="U3" s="1018"/>
      <c r="V3" s="313"/>
      <c r="W3" s="313"/>
      <c r="X3" s="313"/>
      <c r="Y3" s="313"/>
      <c r="Z3" s="313"/>
      <c r="AA3" s="313"/>
    </row>
    <row r="4" spans="1:27" s="105" customFormat="1" ht="19.5" thickBot="1" x14ac:dyDescent="0.25">
      <c r="B4" s="1017"/>
      <c r="C4" s="1017"/>
      <c r="F4" s="106"/>
      <c r="I4" s="106"/>
      <c r="J4" s="106"/>
      <c r="K4" s="106"/>
      <c r="L4" s="106"/>
      <c r="M4" s="106"/>
      <c r="N4" s="106"/>
      <c r="O4" s="106"/>
      <c r="R4" s="106"/>
      <c r="U4" s="106"/>
      <c r="X4" s="106"/>
    </row>
    <row r="5" spans="1:27" s="105" customFormat="1" ht="19.5" customHeight="1" thickBot="1" x14ac:dyDescent="0.25">
      <c r="B5" s="3660" t="s">
        <v>9</v>
      </c>
      <c r="C5" s="3660"/>
      <c r="D5" s="3725" t="s">
        <v>0</v>
      </c>
      <c r="E5" s="3725"/>
      <c r="F5" s="3725"/>
      <c r="G5" s="3728" t="s">
        <v>1</v>
      </c>
      <c r="H5" s="3728"/>
      <c r="I5" s="3728"/>
      <c r="J5" s="3724">
        <v>3</v>
      </c>
      <c r="K5" s="3724"/>
      <c r="L5" s="3724"/>
      <c r="M5" s="3724">
        <v>4</v>
      </c>
      <c r="N5" s="3724"/>
      <c r="O5" s="3724"/>
      <c r="P5" s="3724">
        <v>5</v>
      </c>
      <c r="Q5" s="3724"/>
      <c r="R5" s="3724"/>
      <c r="S5" s="3724">
        <v>6</v>
      </c>
      <c r="T5" s="3724"/>
      <c r="U5" s="3724"/>
      <c r="V5" s="3736" t="s">
        <v>24</v>
      </c>
      <c r="W5" s="3736"/>
      <c r="X5" s="3736"/>
    </row>
    <row r="6" spans="1:27" s="105" customFormat="1" ht="19.5" thickBot="1" x14ac:dyDescent="0.25">
      <c r="B6" s="3660"/>
      <c r="C6" s="3660"/>
      <c r="D6" s="3725"/>
      <c r="E6" s="3725"/>
      <c r="F6" s="3725"/>
      <c r="G6" s="3664"/>
      <c r="H6" s="3664"/>
      <c r="I6" s="3664"/>
      <c r="J6" s="3725"/>
      <c r="K6" s="3725"/>
      <c r="L6" s="3725"/>
      <c r="M6" s="3725"/>
      <c r="N6" s="3725"/>
      <c r="O6" s="3725"/>
      <c r="P6" s="3725"/>
      <c r="Q6" s="3725"/>
      <c r="R6" s="3725"/>
      <c r="S6" s="3725"/>
      <c r="T6" s="3725"/>
      <c r="U6" s="3725"/>
      <c r="V6" s="3737"/>
      <c r="W6" s="3737"/>
      <c r="X6" s="3737"/>
    </row>
    <row r="7" spans="1:27" s="105" customFormat="1" ht="57.75" customHeight="1" thickBot="1" x14ac:dyDescent="0.25">
      <c r="B7" s="3660"/>
      <c r="C7" s="3660"/>
      <c r="D7" s="1106" t="s">
        <v>26</v>
      </c>
      <c r="E7" s="1107" t="s">
        <v>27</v>
      </c>
      <c r="F7" s="1108" t="s">
        <v>4</v>
      </c>
      <c r="G7" s="1109" t="s">
        <v>26</v>
      </c>
      <c r="H7" s="1107" t="s">
        <v>27</v>
      </c>
      <c r="I7" s="1108" t="s">
        <v>4</v>
      </c>
      <c r="J7" s="1109" t="s">
        <v>26</v>
      </c>
      <c r="K7" s="1107" t="s">
        <v>27</v>
      </c>
      <c r="L7" s="1108" t="s">
        <v>4</v>
      </c>
      <c r="M7" s="1109" t="s">
        <v>26</v>
      </c>
      <c r="N7" s="1107" t="s">
        <v>27</v>
      </c>
      <c r="O7" s="1108" t="s">
        <v>4</v>
      </c>
      <c r="P7" s="1109" t="s">
        <v>26</v>
      </c>
      <c r="Q7" s="1107" t="s">
        <v>27</v>
      </c>
      <c r="R7" s="1108" t="s">
        <v>4</v>
      </c>
      <c r="S7" s="1109" t="s">
        <v>26</v>
      </c>
      <c r="T7" s="1107" t="s">
        <v>27</v>
      </c>
      <c r="U7" s="1108" t="s">
        <v>4</v>
      </c>
      <c r="V7" s="1110" t="s">
        <v>26</v>
      </c>
      <c r="W7" s="1107" t="s">
        <v>27</v>
      </c>
      <c r="X7" s="1108" t="s">
        <v>4</v>
      </c>
    </row>
    <row r="8" spans="1:27" s="105" customFormat="1" ht="27.75" customHeight="1" thickBot="1" x14ac:dyDescent="0.25">
      <c r="B8" s="3675" t="s">
        <v>22</v>
      </c>
      <c r="C8" s="3675"/>
      <c r="D8" s="1097">
        <f t="shared" ref="D8:T8" si="0">SUM(D9)</f>
        <v>0</v>
      </c>
      <c r="E8" s="1097">
        <f t="shared" si="0"/>
        <v>0</v>
      </c>
      <c r="F8" s="1097">
        <f t="shared" si="0"/>
        <v>0</v>
      </c>
      <c r="G8" s="1097">
        <f t="shared" si="0"/>
        <v>0</v>
      </c>
      <c r="H8" s="1097">
        <f t="shared" si="0"/>
        <v>0</v>
      </c>
      <c r="I8" s="1097">
        <f t="shared" si="0"/>
        <v>0</v>
      </c>
      <c r="J8" s="1097">
        <f t="shared" si="0"/>
        <v>4</v>
      </c>
      <c r="K8" s="1097">
        <f t="shared" si="0"/>
        <v>1</v>
      </c>
      <c r="L8" s="1097">
        <f t="shared" si="0"/>
        <v>5</v>
      </c>
      <c r="M8" s="1097">
        <f t="shared" si="0"/>
        <v>0</v>
      </c>
      <c r="N8" s="1097">
        <f t="shared" si="0"/>
        <v>3</v>
      </c>
      <c r="O8" s="1097">
        <f t="shared" si="0"/>
        <v>3</v>
      </c>
      <c r="P8" s="1097">
        <f t="shared" si="0"/>
        <v>2</v>
      </c>
      <c r="Q8" s="1097">
        <f t="shared" si="0"/>
        <v>2</v>
      </c>
      <c r="R8" s="1097">
        <f t="shared" si="0"/>
        <v>4</v>
      </c>
      <c r="S8" s="1097">
        <f t="shared" si="0"/>
        <v>4</v>
      </c>
      <c r="T8" s="1097">
        <f t="shared" si="0"/>
        <v>3</v>
      </c>
      <c r="U8" s="1097">
        <f>SUM(U9)</f>
        <v>7</v>
      </c>
      <c r="V8" s="1098">
        <f>SUM(V9)</f>
        <v>10</v>
      </c>
      <c r="W8" s="1098">
        <f>SUM(W9)</f>
        <v>9</v>
      </c>
      <c r="X8" s="1111">
        <f>SUM(X9)</f>
        <v>19</v>
      </c>
    </row>
    <row r="9" spans="1:27" s="87" customFormat="1" ht="46.5" customHeight="1" thickBot="1" x14ac:dyDescent="0.25">
      <c r="B9" s="834" t="s">
        <v>248</v>
      </c>
      <c r="C9" s="1099" t="s">
        <v>332</v>
      </c>
      <c r="D9" s="835">
        <v>0</v>
      </c>
      <c r="E9" s="1100">
        <v>0</v>
      </c>
      <c r="F9" s="380">
        <v>0</v>
      </c>
      <c r="G9" s="836">
        <v>0</v>
      </c>
      <c r="H9" s="1100">
        <v>0</v>
      </c>
      <c r="I9" s="380">
        <v>0</v>
      </c>
      <c r="J9" s="836">
        <v>4</v>
      </c>
      <c r="K9" s="1100">
        <v>1</v>
      </c>
      <c r="L9" s="380">
        <v>5</v>
      </c>
      <c r="M9" s="836">
        <v>0</v>
      </c>
      <c r="N9" s="1100">
        <v>3</v>
      </c>
      <c r="O9" s="380">
        <v>3</v>
      </c>
      <c r="P9" s="836">
        <v>2</v>
      </c>
      <c r="Q9" s="1100">
        <v>2</v>
      </c>
      <c r="R9" s="380">
        <v>4</v>
      </c>
      <c r="S9" s="836">
        <v>4</v>
      </c>
      <c r="T9" s="1100">
        <v>3</v>
      </c>
      <c r="U9" s="380">
        <v>7</v>
      </c>
      <c r="V9" s="836">
        <v>10</v>
      </c>
      <c r="W9" s="1100">
        <v>9</v>
      </c>
      <c r="X9" s="380">
        <v>19</v>
      </c>
    </row>
    <row r="10" spans="1:27" s="87" customFormat="1" ht="20.25" thickBot="1" x14ac:dyDescent="0.25">
      <c r="B10" s="3729" t="s">
        <v>16</v>
      </c>
      <c r="C10" s="3730"/>
      <c r="D10" s="507">
        <f t="shared" ref="D10:X10" si="1">SUM(D9:D9)</f>
        <v>0</v>
      </c>
      <c r="E10" s="825">
        <f t="shared" si="1"/>
        <v>0</v>
      </c>
      <c r="F10" s="241">
        <f t="shared" si="1"/>
        <v>0</v>
      </c>
      <c r="G10" s="825">
        <f t="shared" si="1"/>
        <v>0</v>
      </c>
      <c r="H10" s="825">
        <f t="shared" si="1"/>
        <v>0</v>
      </c>
      <c r="I10" s="241">
        <f t="shared" si="1"/>
        <v>0</v>
      </c>
      <c r="J10" s="825">
        <f t="shared" si="1"/>
        <v>4</v>
      </c>
      <c r="K10" s="825">
        <f t="shared" si="1"/>
        <v>1</v>
      </c>
      <c r="L10" s="241">
        <f t="shared" si="1"/>
        <v>5</v>
      </c>
      <c r="M10" s="825">
        <f t="shared" si="1"/>
        <v>0</v>
      </c>
      <c r="N10" s="825">
        <f t="shared" si="1"/>
        <v>3</v>
      </c>
      <c r="O10" s="241">
        <f t="shared" si="1"/>
        <v>3</v>
      </c>
      <c r="P10" s="825">
        <f t="shared" si="1"/>
        <v>2</v>
      </c>
      <c r="Q10" s="825">
        <f t="shared" si="1"/>
        <v>2</v>
      </c>
      <c r="R10" s="241">
        <f t="shared" si="1"/>
        <v>4</v>
      </c>
      <c r="S10" s="825">
        <f>SUM(S9:S9)</f>
        <v>4</v>
      </c>
      <c r="T10" s="825">
        <f>SUM(T9:T9)</f>
        <v>3</v>
      </c>
      <c r="U10" s="241">
        <f>SUM(U9:U9)</f>
        <v>7</v>
      </c>
      <c r="V10" s="837">
        <f t="shared" si="1"/>
        <v>10</v>
      </c>
      <c r="W10" s="1096">
        <f t="shared" si="1"/>
        <v>9</v>
      </c>
      <c r="X10" s="241">
        <f t="shared" si="1"/>
        <v>19</v>
      </c>
    </row>
    <row r="11" spans="1:27" s="87" customFormat="1" ht="19.5" customHeight="1" x14ac:dyDescent="0.2">
      <c r="B11" s="3731" t="s">
        <v>23</v>
      </c>
      <c r="C11" s="3732"/>
      <c r="D11" s="830"/>
      <c r="E11" s="228"/>
      <c r="F11" s="312"/>
      <c r="G11" s="228"/>
      <c r="H11" s="228"/>
      <c r="I11" s="312"/>
      <c r="J11" s="228"/>
      <c r="K11" s="228"/>
      <c r="L11" s="312"/>
      <c r="M11" s="228"/>
      <c r="N11" s="228"/>
      <c r="O11" s="312"/>
      <c r="P11" s="228"/>
      <c r="Q11" s="228"/>
      <c r="R11" s="312"/>
      <c r="S11" s="228"/>
      <c r="T11" s="228"/>
      <c r="U11" s="312"/>
      <c r="V11" s="228"/>
      <c r="W11" s="228"/>
      <c r="X11" s="312"/>
    </row>
    <row r="12" spans="1:27" s="87" customFormat="1" ht="27.75" customHeight="1" thickBot="1" x14ac:dyDescent="0.25">
      <c r="B12" s="3726" t="s">
        <v>11</v>
      </c>
      <c r="C12" s="3727"/>
      <c r="D12" s="830"/>
      <c r="E12" s="228"/>
      <c r="F12" s="312"/>
      <c r="G12" s="228"/>
      <c r="H12" s="228"/>
      <c r="I12" s="312"/>
      <c r="J12" s="228"/>
      <c r="K12" s="228"/>
      <c r="L12" s="312"/>
      <c r="M12" s="228"/>
      <c r="N12" s="228"/>
      <c r="O12" s="312"/>
      <c r="P12" s="228"/>
      <c r="Q12" s="228"/>
      <c r="R12" s="312"/>
      <c r="S12" s="228"/>
      <c r="T12" s="228"/>
      <c r="U12" s="312"/>
      <c r="V12" s="228"/>
      <c r="W12" s="228"/>
      <c r="X12" s="312"/>
    </row>
    <row r="13" spans="1:27" s="87" customFormat="1" ht="38.25" customHeight="1" thickBot="1" x14ac:dyDescent="0.25">
      <c r="B13" s="834" t="s">
        <v>248</v>
      </c>
      <c r="C13" s="1099" t="s">
        <v>332</v>
      </c>
      <c r="D13" s="835">
        <v>0</v>
      </c>
      <c r="E13" s="1100">
        <v>0</v>
      </c>
      <c r="F13" s="380">
        <v>0</v>
      </c>
      <c r="G13" s="836">
        <v>0</v>
      </c>
      <c r="H13" s="1100">
        <v>0</v>
      </c>
      <c r="I13" s="380">
        <v>0</v>
      </c>
      <c r="J13" s="836">
        <v>4</v>
      </c>
      <c r="K13" s="1100">
        <v>1</v>
      </c>
      <c r="L13" s="380">
        <v>5</v>
      </c>
      <c r="M13" s="836">
        <v>0</v>
      </c>
      <c r="N13" s="1100">
        <v>2</v>
      </c>
      <c r="O13" s="380">
        <v>2</v>
      </c>
      <c r="P13" s="836">
        <v>2</v>
      </c>
      <c r="Q13" s="1100">
        <v>2</v>
      </c>
      <c r="R13" s="380">
        <v>4</v>
      </c>
      <c r="S13" s="836">
        <v>4</v>
      </c>
      <c r="T13" s="1100">
        <v>3</v>
      </c>
      <c r="U13" s="380">
        <v>7</v>
      </c>
      <c r="V13" s="836">
        <v>10</v>
      </c>
      <c r="W13" s="1100">
        <v>8</v>
      </c>
      <c r="X13" s="380">
        <v>18</v>
      </c>
    </row>
    <row r="14" spans="1:27" s="87" customFormat="1" ht="20.25" thickBot="1" x14ac:dyDescent="0.25">
      <c r="B14" s="3733" t="s">
        <v>8</v>
      </c>
      <c r="C14" s="3734"/>
      <c r="D14" s="827">
        <f t="shared" ref="D14:X14" si="2">SUM(D13:D13)</f>
        <v>0</v>
      </c>
      <c r="E14" s="151">
        <f t="shared" si="2"/>
        <v>0</v>
      </c>
      <c r="F14" s="209">
        <f t="shared" si="2"/>
        <v>0</v>
      </c>
      <c r="G14" s="151">
        <f t="shared" si="2"/>
        <v>0</v>
      </c>
      <c r="H14" s="151">
        <f t="shared" si="2"/>
        <v>0</v>
      </c>
      <c r="I14" s="209">
        <f t="shared" si="2"/>
        <v>0</v>
      </c>
      <c r="J14" s="151">
        <f t="shared" si="2"/>
        <v>4</v>
      </c>
      <c r="K14" s="151">
        <f t="shared" si="2"/>
        <v>1</v>
      </c>
      <c r="L14" s="209">
        <f t="shared" si="2"/>
        <v>5</v>
      </c>
      <c r="M14" s="151">
        <f t="shared" si="2"/>
        <v>0</v>
      </c>
      <c r="N14" s="151">
        <f t="shared" si="2"/>
        <v>2</v>
      </c>
      <c r="O14" s="209">
        <f t="shared" si="2"/>
        <v>2</v>
      </c>
      <c r="P14" s="151">
        <f t="shared" si="2"/>
        <v>2</v>
      </c>
      <c r="Q14" s="151">
        <f t="shared" si="2"/>
        <v>2</v>
      </c>
      <c r="R14" s="209">
        <f t="shared" si="2"/>
        <v>4</v>
      </c>
      <c r="S14" s="151">
        <f>SUM(S13:S13)</f>
        <v>4</v>
      </c>
      <c r="T14" s="151">
        <f>SUM(T13:T13)</f>
        <v>3</v>
      </c>
      <c r="U14" s="209">
        <f>SUM(U13:U13)</f>
        <v>7</v>
      </c>
      <c r="V14" s="435">
        <f t="shared" si="2"/>
        <v>10</v>
      </c>
      <c r="W14" s="151">
        <f t="shared" si="2"/>
        <v>8</v>
      </c>
      <c r="X14" s="209">
        <f t="shared" si="2"/>
        <v>18</v>
      </c>
    </row>
    <row r="15" spans="1:27" s="87" customFormat="1" ht="26.25" customHeight="1" thickBot="1" x14ac:dyDescent="0.25">
      <c r="B15" s="3735" t="s">
        <v>25</v>
      </c>
      <c r="C15" s="3675"/>
      <c r="D15" s="1089"/>
      <c r="E15" s="1090"/>
      <c r="F15" s="1079"/>
      <c r="G15" s="1090"/>
      <c r="H15" s="1090"/>
      <c r="I15" s="1079"/>
      <c r="J15" s="1090"/>
      <c r="K15" s="1090"/>
      <c r="L15" s="1079"/>
      <c r="M15" s="1090"/>
      <c r="N15" s="1090"/>
      <c r="O15" s="1079"/>
      <c r="P15" s="1090"/>
      <c r="Q15" s="1090"/>
      <c r="R15" s="1079"/>
      <c r="S15" s="1090"/>
      <c r="T15" s="1090"/>
      <c r="U15" s="1079"/>
      <c r="V15" s="1078"/>
      <c r="W15" s="1090"/>
      <c r="X15" s="1079"/>
    </row>
    <row r="16" spans="1:27" s="87" customFormat="1" ht="42" customHeight="1" thickBot="1" x14ac:dyDescent="0.25">
      <c r="B16" s="834" t="s">
        <v>248</v>
      </c>
      <c r="C16" s="1099" t="s">
        <v>332</v>
      </c>
      <c r="D16" s="835">
        <v>0</v>
      </c>
      <c r="E16" s="1100">
        <v>0</v>
      </c>
      <c r="F16" s="380">
        <v>0</v>
      </c>
      <c r="G16" s="836">
        <v>0</v>
      </c>
      <c r="H16" s="1100">
        <v>0</v>
      </c>
      <c r="I16" s="380">
        <v>0</v>
      </c>
      <c r="J16" s="836">
        <v>0</v>
      </c>
      <c r="K16" s="1100">
        <v>0</v>
      </c>
      <c r="L16" s="380">
        <v>0</v>
      </c>
      <c r="M16" s="836">
        <v>0</v>
      </c>
      <c r="N16" s="1100">
        <v>1</v>
      </c>
      <c r="O16" s="380">
        <v>1</v>
      </c>
      <c r="P16" s="836">
        <v>0</v>
      </c>
      <c r="Q16" s="1100">
        <v>0</v>
      </c>
      <c r="R16" s="380">
        <v>0</v>
      </c>
      <c r="S16" s="836">
        <v>0</v>
      </c>
      <c r="T16" s="1100">
        <v>0</v>
      </c>
      <c r="U16" s="380">
        <v>0</v>
      </c>
      <c r="V16" s="836">
        <v>0</v>
      </c>
      <c r="W16" s="1100">
        <v>1</v>
      </c>
      <c r="X16" s="380">
        <v>1</v>
      </c>
    </row>
    <row r="17" spans="2:28" s="87" customFormat="1" ht="30" customHeight="1" thickBot="1" x14ac:dyDescent="0.25">
      <c r="B17" s="3741" t="s">
        <v>13</v>
      </c>
      <c r="C17" s="3741"/>
      <c r="D17" s="838">
        <f t="shared" ref="D17:X17" si="3">SUM(D16:D16)</f>
        <v>0</v>
      </c>
      <c r="E17" s="839">
        <f t="shared" si="3"/>
        <v>0</v>
      </c>
      <c r="F17" s="253">
        <f t="shared" si="3"/>
        <v>0</v>
      </c>
      <c r="G17" s="840">
        <f t="shared" si="3"/>
        <v>0</v>
      </c>
      <c r="H17" s="839">
        <f t="shared" si="3"/>
        <v>0</v>
      </c>
      <c r="I17" s="841">
        <f t="shared" si="3"/>
        <v>0</v>
      </c>
      <c r="J17" s="840">
        <f t="shared" si="3"/>
        <v>0</v>
      </c>
      <c r="K17" s="839">
        <f t="shared" si="3"/>
        <v>0</v>
      </c>
      <c r="L17" s="841">
        <f t="shared" si="3"/>
        <v>0</v>
      </c>
      <c r="M17" s="840">
        <f t="shared" si="3"/>
        <v>0</v>
      </c>
      <c r="N17" s="839">
        <f t="shared" si="3"/>
        <v>1</v>
      </c>
      <c r="O17" s="841">
        <f t="shared" si="3"/>
        <v>1</v>
      </c>
      <c r="P17" s="840">
        <f t="shared" si="3"/>
        <v>0</v>
      </c>
      <c r="Q17" s="839">
        <f t="shared" si="3"/>
        <v>0</v>
      </c>
      <c r="R17" s="841">
        <f t="shared" si="3"/>
        <v>0</v>
      </c>
      <c r="S17" s="840">
        <f>SUM(S16:S16)</f>
        <v>0</v>
      </c>
      <c r="T17" s="839">
        <f>SUM(T16:T16)</f>
        <v>0</v>
      </c>
      <c r="U17" s="841">
        <f>SUM(U16:U16)</f>
        <v>0</v>
      </c>
      <c r="V17" s="842">
        <f t="shared" si="3"/>
        <v>0</v>
      </c>
      <c r="W17" s="839">
        <f t="shared" si="3"/>
        <v>1</v>
      </c>
      <c r="X17" s="841">
        <f t="shared" si="3"/>
        <v>1</v>
      </c>
    </row>
    <row r="18" spans="2:28" s="87" customFormat="1" ht="30.75" customHeight="1" x14ac:dyDescent="0.2">
      <c r="B18" s="3732" t="s">
        <v>10</v>
      </c>
      <c r="C18" s="3732"/>
      <c r="D18" s="402">
        <f t="shared" ref="D18:X18" si="4">D14</f>
        <v>0</v>
      </c>
      <c r="E18" s="403">
        <f t="shared" si="4"/>
        <v>0</v>
      </c>
      <c r="F18" s="1091">
        <f t="shared" si="4"/>
        <v>0</v>
      </c>
      <c r="G18" s="404">
        <f t="shared" si="4"/>
        <v>0</v>
      </c>
      <c r="H18" s="403">
        <f t="shared" si="4"/>
        <v>0</v>
      </c>
      <c r="I18" s="1091">
        <f t="shared" si="4"/>
        <v>0</v>
      </c>
      <c r="J18" s="404">
        <f t="shared" si="4"/>
        <v>4</v>
      </c>
      <c r="K18" s="403">
        <f t="shared" si="4"/>
        <v>1</v>
      </c>
      <c r="L18" s="1091">
        <f t="shared" si="4"/>
        <v>5</v>
      </c>
      <c r="M18" s="404">
        <f t="shared" si="4"/>
        <v>0</v>
      </c>
      <c r="N18" s="403">
        <f t="shared" si="4"/>
        <v>2</v>
      </c>
      <c r="O18" s="1091">
        <f t="shared" si="4"/>
        <v>2</v>
      </c>
      <c r="P18" s="404">
        <f t="shared" si="4"/>
        <v>2</v>
      </c>
      <c r="Q18" s="403">
        <f t="shared" si="4"/>
        <v>2</v>
      </c>
      <c r="R18" s="1091">
        <f t="shared" si="4"/>
        <v>4</v>
      </c>
      <c r="S18" s="404">
        <f>S14</f>
        <v>4</v>
      </c>
      <c r="T18" s="403">
        <f>T14</f>
        <v>3</v>
      </c>
      <c r="U18" s="1091">
        <f>U14</f>
        <v>7</v>
      </c>
      <c r="V18" s="436">
        <f t="shared" si="4"/>
        <v>10</v>
      </c>
      <c r="W18" s="403">
        <f t="shared" si="4"/>
        <v>8</v>
      </c>
      <c r="X18" s="1091">
        <f t="shared" si="4"/>
        <v>18</v>
      </c>
    </row>
    <row r="19" spans="2:28" s="87" customFormat="1" ht="39" customHeight="1" thickBot="1" x14ac:dyDescent="0.25">
      <c r="B19" s="3723" t="s">
        <v>17</v>
      </c>
      <c r="C19" s="3723"/>
      <c r="D19" s="1101">
        <f t="shared" ref="D19:X19" si="5">D17</f>
        <v>0</v>
      </c>
      <c r="E19" s="1102">
        <f t="shared" si="5"/>
        <v>0</v>
      </c>
      <c r="F19" s="1103">
        <f t="shared" si="5"/>
        <v>0</v>
      </c>
      <c r="G19" s="1104">
        <f t="shared" si="5"/>
        <v>0</v>
      </c>
      <c r="H19" s="1102">
        <f t="shared" si="5"/>
        <v>0</v>
      </c>
      <c r="I19" s="1103">
        <f t="shared" si="5"/>
        <v>0</v>
      </c>
      <c r="J19" s="1104">
        <f t="shared" si="5"/>
        <v>0</v>
      </c>
      <c r="K19" s="1102">
        <f t="shared" si="5"/>
        <v>0</v>
      </c>
      <c r="L19" s="1103">
        <f t="shared" si="5"/>
        <v>0</v>
      </c>
      <c r="M19" s="1104">
        <f t="shared" si="5"/>
        <v>0</v>
      </c>
      <c r="N19" s="1102">
        <f t="shared" si="5"/>
        <v>1</v>
      </c>
      <c r="O19" s="1103">
        <f t="shared" si="5"/>
        <v>1</v>
      </c>
      <c r="P19" s="1104">
        <f t="shared" si="5"/>
        <v>0</v>
      </c>
      <c r="Q19" s="1102">
        <f t="shared" si="5"/>
        <v>0</v>
      </c>
      <c r="R19" s="1103">
        <f t="shared" si="5"/>
        <v>0</v>
      </c>
      <c r="S19" s="1104">
        <f>S17</f>
        <v>0</v>
      </c>
      <c r="T19" s="1102">
        <f>T17</f>
        <v>0</v>
      </c>
      <c r="U19" s="1103">
        <f>U17</f>
        <v>0</v>
      </c>
      <c r="V19" s="1105">
        <f t="shared" si="5"/>
        <v>0</v>
      </c>
      <c r="W19" s="1102">
        <f t="shared" si="5"/>
        <v>1</v>
      </c>
      <c r="X19" s="1103">
        <f t="shared" si="5"/>
        <v>1</v>
      </c>
    </row>
    <row r="20" spans="2:28" s="87" customFormat="1" ht="33.75" customHeight="1" thickBot="1" x14ac:dyDescent="0.25">
      <c r="B20" s="3740" t="s">
        <v>18</v>
      </c>
      <c r="C20" s="3740"/>
      <c r="D20" s="844">
        <f t="shared" ref="D20:X20" si="6">D18+D19</f>
        <v>0</v>
      </c>
      <c r="E20" s="845">
        <f t="shared" si="6"/>
        <v>0</v>
      </c>
      <c r="F20" s="846">
        <f t="shared" si="6"/>
        <v>0</v>
      </c>
      <c r="G20" s="847">
        <f t="shared" si="6"/>
        <v>0</v>
      </c>
      <c r="H20" s="845">
        <f t="shared" si="6"/>
        <v>0</v>
      </c>
      <c r="I20" s="846">
        <f t="shared" si="6"/>
        <v>0</v>
      </c>
      <c r="J20" s="847">
        <f t="shared" si="6"/>
        <v>4</v>
      </c>
      <c r="K20" s="845">
        <f t="shared" si="6"/>
        <v>1</v>
      </c>
      <c r="L20" s="846">
        <f t="shared" si="6"/>
        <v>5</v>
      </c>
      <c r="M20" s="847">
        <f t="shared" si="6"/>
        <v>0</v>
      </c>
      <c r="N20" s="845">
        <f t="shared" si="6"/>
        <v>3</v>
      </c>
      <c r="O20" s="846">
        <f t="shared" si="6"/>
        <v>3</v>
      </c>
      <c r="P20" s="847">
        <f t="shared" si="6"/>
        <v>2</v>
      </c>
      <c r="Q20" s="845">
        <f t="shared" si="6"/>
        <v>2</v>
      </c>
      <c r="R20" s="846">
        <f t="shared" si="6"/>
        <v>4</v>
      </c>
      <c r="S20" s="847">
        <f>S18+S19</f>
        <v>4</v>
      </c>
      <c r="T20" s="845">
        <f>T18+T19</f>
        <v>3</v>
      </c>
      <c r="U20" s="846">
        <f>U18+U19</f>
        <v>7</v>
      </c>
      <c r="V20" s="848">
        <f t="shared" si="6"/>
        <v>10</v>
      </c>
      <c r="W20" s="845">
        <f t="shared" si="6"/>
        <v>9</v>
      </c>
      <c r="X20" s="846">
        <f t="shared" si="6"/>
        <v>19</v>
      </c>
    </row>
    <row r="22" spans="2:28" ht="18.75" customHeight="1" x14ac:dyDescent="0.2">
      <c r="B22" s="3597"/>
      <c r="C22" s="3597"/>
      <c r="D22" s="3597"/>
      <c r="E22" s="3597"/>
      <c r="F22" s="3597"/>
      <c r="G22" s="3597"/>
      <c r="H22" s="3597"/>
      <c r="I22" s="3597"/>
      <c r="J22" s="3597"/>
      <c r="K22" s="3597"/>
      <c r="L22" s="3597"/>
      <c r="M22" s="3597"/>
      <c r="N22" s="3597"/>
      <c r="O22" s="3597"/>
      <c r="P22" s="3597"/>
      <c r="Q22" s="3597"/>
      <c r="R22" s="3597"/>
      <c r="S22" s="3597"/>
      <c r="T22" s="3597"/>
      <c r="U22" s="3597"/>
      <c r="V22" s="3597"/>
      <c r="W22" s="3597"/>
      <c r="X22" s="3597"/>
      <c r="Y22" s="3597"/>
      <c r="Z22" s="3597"/>
      <c r="AA22" s="105"/>
      <c r="AB22" s="105"/>
    </row>
    <row r="24" spans="2:28" x14ac:dyDescent="0.2">
      <c r="D24" s="843"/>
      <c r="E24" s="843"/>
      <c r="F24" s="843"/>
      <c r="G24" s="843"/>
      <c r="H24" s="843"/>
      <c r="I24" s="843"/>
      <c r="J24" s="843"/>
      <c r="K24" s="843"/>
      <c r="L24" s="843"/>
      <c r="M24" s="843"/>
      <c r="N24" s="843"/>
      <c r="O24" s="843"/>
      <c r="P24" s="843"/>
      <c r="Q24" s="843"/>
      <c r="R24" s="843"/>
      <c r="S24" s="843"/>
      <c r="T24" s="843"/>
      <c r="U24" s="843"/>
      <c r="V24" s="843"/>
      <c r="W24" s="843"/>
      <c r="X24" s="843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5"/>
  <sheetViews>
    <sheetView topLeftCell="A16" zoomScale="60" zoomScaleNormal="60" workbookViewId="0">
      <selection activeCell="G26" sqref="G26"/>
    </sheetView>
  </sheetViews>
  <sheetFormatPr defaultRowHeight="18" x14ac:dyDescent="0.2"/>
  <cols>
    <col min="1" max="1" width="9.140625" style="405"/>
    <col min="2" max="2" width="13.140625" style="153" customWidth="1"/>
    <col min="3" max="3" width="70.28515625" style="153" customWidth="1"/>
    <col min="4" max="4" width="14.5703125" style="153" customWidth="1"/>
    <col min="5" max="5" width="14.85546875" style="153" customWidth="1"/>
    <col min="6" max="6" width="12.28515625" style="229" customWidth="1"/>
    <col min="7" max="7" width="13.7109375" style="153" customWidth="1"/>
    <col min="8" max="8" width="15.28515625" style="153" customWidth="1"/>
    <col min="9" max="9" width="13.42578125" style="229" customWidth="1"/>
    <col min="10" max="11" width="15.28515625" style="153" customWidth="1"/>
    <col min="12" max="12" width="15" style="229" customWidth="1"/>
    <col min="13" max="257" width="9.140625" style="153"/>
    <col min="258" max="258" width="13.140625" style="153" customWidth="1"/>
    <col min="259" max="259" width="66.42578125" style="153" customWidth="1"/>
    <col min="260" max="260" width="11.42578125" style="153" bestFit="1" customWidth="1"/>
    <col min="261" max="262" width="11.5703125" style="153" customWidth="1"/>
    <col min="263" max="263" width="9.140625" style="153"/>
    <col min="264" max="264" width="12.42578125" style="153" customWidth="1"/>
    <col min="265" max="265" width="11" style="153" customWidth="1"/>
    <col min="266" max="266" width="9.140625" style="153"/>
    <col min="267" max="267" width="12.85546875" style="153" customWidth="1"/>
    <col min="268" max="268" width="11.5703125" style="153" customWidth="1"/>
    <col min="269" max="513" width="9.140625" style="153"/>
    <col min="514" max="514" width="13.140625" style="153" customWidth="1"/>
    <col min="515" max="515" width="66.42578125" style="153" customWidth="1"/>
    <col min="516" max="516" width="11.42578125" style="153" bestFit="1" customWidth="1"/>
    <col min="517" max="518" width="11.5703125" style="153" customWidth="1"/>
    <col min="519" max="519" width="9.140625" style="153"/>
    <col min="520" max="520" width="12.42578125" style="153" customWidth="1"/>
    <col min="521" max="521" width="11" style="153" customWidth="1"/>
    <col min="522" max="522" width="9.140625" style="153"/>
    <col min="523" max="523" width="12.85546875" style="153" customWidth="1"/>
    <col min="524" max="524" width="11.5703125" style="153" customWidth="1"/>
    <col min="525" max="769" width="9.140625" style="153"/>
    <col min="770" max="770" width="13.140625" style="153" customWidth="1"/>
    <col min="771" max="771" width="66.42578125" style="153" customWidth="1"/>
    <col min="772" max="772" width="11.42578125" style="153" bestFit="1" customWidth="1"/>
    <col min="773" max="774" width="11.5703125" style="153" customWidth="1"/>
    <col min="775" max="775" width="9.140625" style="153"/>
    <col min="776" max="776" width="12.42578125" style="153" customWidth="1"/>
    <col min="777" max="777" width="11" style="153" customWidth="1"/>
    <col min="778" max="778" width="9.140625" style="153"/>
    <col min="779" max="779" width="12.85546875" style="153" customWidth="1"/>
    <col min="780" max="780" width="11.5703125" style="153" customWidth="1"/>
    <col min="781" max="1025" width="9.140625" style="153"/>
    <col min="1026" max="1026" width="13.140625" style="153" customWidth="1"/>
    <col min="1027" max="1027" width="66.42578125" style="153" customWidth="1"/>
    <col min="1028" max="1028" width="11.42578125" style="153" bestFit="1" customWidth="1"/>
    <col min="1029" max="1030" width="11.5703125" style="153" customWidth="1"/>
    <col min="1031" max="1031" width="9.140625" style="153"/>
    <col min="1032" max="1032" width="12.42578125" style="153" customWidth="1"/>
    <col min="1033" max="1033" width="11" style="153" customWidth="1"/>
    <col min="1034" max="1034" width="9.140625" style="153"/>
    <col min="1035" max="1035" width="12.85546875" style="153" customWidth="1"/>
    <col min="1036" max="1036" width="11.5703125" style="153" customWidth="1"/>
    <col min="1037" max="1281" width="9.140625" style="153"/>
    <col min="1282" max="1282" width="13.140625" style="153" customWidth="1"/>
    <col min="1283" max="1283" width="66.42578125" style="153" customWidth="1"/>
    <col min="1284" max="1284" width="11.42578125" style="153" bestFit="1" customWidth="1"/>
    <col min="1285" max="1286" width="11.5703125" style="153" customWidth="1"/>
    <col min="1287" max="1287" width="9.140625" style="153"/>
    <col min="1288" max="1288" width="12.42578125" style="153" customWidth="1"/>
    <col min="1289" max="1289" width="11" style="153" customWidth="1"/>
    <col min="1290" max="1290" width="9.140625" style="153"/>
    <col min="1291" max="1291" width="12.85546875" style="153" customWidth="1"/>
    <col min="1292" max="1292" width="11.5703125" style="153" customWidth="1"/>
    <col min="1293" max="1537" width="9.140625" style="153"/>
    <col min="1538" max="1538" width="13.140625" style="153" customWidth="1"/>
    <col min="1539" max="1539" width="66.42578125" style="153" customWidth="1"/>
    <col min="1540" max="1540" width="11.42578125" style="153" bestFit="1" customWidth="1"/>
    <col min="1541" max="1542" width="11.5703125" style="153" customWidth="1"/>
    <col min="1543" max="1543" width="9.140625" style="153"/>
    <col min="1544" max="1544" width="12.42578125" style="153" customWidth="1"/>
    <col min="1545" max="1545" width="11" style="153" customWidth="1"/>
    <col min="1546" max="1546" width="9.140625" style="153"/>
    <col min="1547" max="1547" width="12.85546875" style="153" customWidth="1"/>
    <col min="1548" max="1548" width="11.5703125" style="153" customWidth="1"/>
    <col min="1549" max="1793" width="9.140625" style="153"/>
    <col min="1794" max="1794" width="13.140625" style="153" customWidth="1"/>
    <col min="1795" max="1795" width="66.42578125" style="153" customWidth="1"/>
    <col min="1796" max="1796" width="11.42578125" style="153" bestFit="1" customWidth="1"/>
    <col min="1797" max="1798" width="11.5703125" style="153" customWidth="1"/>
    <col min="1799" max="1799" width="9.140625" style="153"/>
    <col min="1800" max="1800" width="12.42578125" style="153" customWidth="1"/>
    <col min="1801" max="1801" width="11" style="153" customWidth="1"/>
    <col min="1802" max="1802" width="9.140625" style="153"/>
    <col min="1803" max="1803" width="12.85546875" style="153" customWidth="1"/>
    <col min="1804" max="1804" width="11.5703125" style="153" customWidth="1"/>
    <col min="1805" max="2049" width="9.140625" style="153"/>
    <col min="2050" max="2050" width="13.140625" style="153" customWidth="1"/>
    <col min="2051" max="2051" width="66.42578125" style="153" customWidth="1"/>
    <col min="2052" max="2052" width="11.42578125" style="153" bestFit="1" customWidth="1"/>
    <col min="2053" max="2054" width="11.5703125" style="153" customWidth="1"/>
    <col min="2055" max="2055" width="9.140625" style="153"/>
    <col min="2056" max="2056" width="12.42578125" style="153" customWidth="1"/>
    <col min="2057" max="2057" width="11" style="153" customWidth="1"/>
    <col min="2058" max="2058" width="9.140625" style="153"/>
    <col min="2059" max="2059" width="12.85546875" style="153" customWidth="1"/>
    <col min="2060" max="2060" width="11.5703125" style="153" customWidth="1"/>
    <col min="2061" max="2305" width="9.140625" style="153"/>
    <col min="2306" max="2306" width="13.140625" style="153" customWidth="1"/>
    <col min="2307" max="2307" width="66.42578125" style="153" customWidth="1"/>
    <col min="2308" max="2308" width="11.42578125" style="153" bestFit="1" customWidth="1"/>
    <col min="2309" max="2310" width="11.5703125" style="153" customWidth="1"/>
    <col min="2311" max="2311" width="9.140625" style="153"/>
    <col min="2312" max="2312" width="12.42578125" style="153" customWidth="1"/>
    <col min="2313" max="2313" width="11" style="153" customWidth="1"/>
    <col min="2314" max="2314" width="9.140625" style="153"/>
    <col min="2315" max="2315" width="12.85546875" style="153" customWidth="1"/>
    <col min="2316" max="2316" width="11.5703125" style="153" customWidth="1"/>
    <col min="2317" max="2561" width="9.140625" style="153"/>
    <col min="2562" max="2562" width="13.140625" style="153" customWidth="1"/>
    <col min="2563" max="2563" width="66.42578125" style="153" customWidth="1"/>
    <col min="2564" max="2564" width="11.42578125" style="153" bestFit="1" customWidth="1"/>
    <col min="2565" max="2566" width="11.5703125" style="153" customWidth="1"/>
    <col min="2567" max="2567" width="9.140625" style="153"/>
    <col min="2568" max="2568" width="12.42578125" style="153" customWidth="1"/>
    <col min="2569" max="2569" width="11" style="153" customWidth="1"/>
    <col min="2570" max="2570" width="9.140625" style="153"/>
    <col min="2571" max="2571" width="12.85546875" style="153" customWidth="1"/>
    <col min="2572" max="2572" width="11.5703125" style="153" customWidth="1"/>
    <col min="2573" max="2817" width="9.140625" style="153"/>
    <col min="2818" max="2818" width="13.140625" style="153" customWidth="1"/>
    <col min="2819" max="2819" width="66.42578125" style="153" customWidth="1"/>
    <col min="2820" max="2820" width="11.42578125" style="153" bestFit="1" customWidth="1"/>
    <col min="2821" max="2822" width="11.5703125" style="153" customWidth="1"/>
    <col min="2823" max="2823" width="9.140625" style="153"/>
    <col min="2824" max="2824" width="12.42578125" style="153" customWidth="1"/>
    <col min="2825" max="2825" width="11" style="153" customWidth="1"/>
    <col min="2826" max="2826" width="9.140625" style="153"/>
    <col min="2827" max="2827" width="12.85546875" style="153" customWidth="1"/>
    <col min="2828" max="2828" width="11.5703125" style="153" customWidth="1"/>
    <col min="2829" max="3073" width="9.140625" style="153"/>
    <col min="3074" max="3074" width="13.140625" style="153" customWidth="1"/>
    <col min="3075" max="3075" width="66.42578125" style="153" customWidth="1"/>
    <col min="3076" max="3076" width="11.42578125" style="153" bestFit="1" customWidth="1"/>
    <col min="3077" max="3078" width="11.5703125" style="153" customWidth="1"/>
    <col min="3079" max="3079" width="9.140625" style="153"/>
    <col min="3080" max="3080" width="12.42578125" style="153" customWidth="1"/>
    <col min="3081" max="3081" width="11" style="153" customWidth="1"/>
    <col min="3082" max="3082" width="9.140625" style="153"/>
    <col min="3083" max="3083" width="12.85546875" style="153" customWidth="1"/>
    <col min="3084" max="3084" width="11.5703125" style="153" customWidth="1"/>
    <col min="3085" max="3329" width="9.140625" style="153"/>
    <col min="3330" max="3330" width="13.140625" style="153" customWidth="1"/>
    <col min="3331" max="3331" width="66.42578125" style="153" customWidth="1"/>
    <col min="3332" max="3332" width="11.42578125" style="153" bestFit="1" customWidth="1"/>
    <col min="3333" max="3334" width="11.5703125" style="153" customWidth="1"/>
    <col min="3335" max="3335" width="9.140625" style="153"/>
    <col min="3336" max="3336" width="12.42578125" style="153" customWidth="1"/>
    <col min="3337" max="3337" width="11" style="153" customWidth="1"/>
    <col min="3338" max="3338" width="9.140625" style="153"/>
    <col min="3339" max="3339" width="12.85546875" style="153" customWidth="1"/>
    <col min="3340" max="3340" width="11.5703125" style="153" customWidth="1"/>
    <col min="3341" max="3585" width="9.140625" style="153"/>
    <col min="3586" max="3586" width="13.140625" style="153" customWidth="1"/>
    <col min="3587" max="3587" width="66.42578125" style="153" customWidth="1"/>
    <col min="3588" max="3588" width="11.42578125" style="153" bestFit="1" customWidth="1"/>
    <col min="3589" max="3590" width="11.5703125" style="153" customWidth="1"/>
    <col min="3591" max="3591" width="9.140625" style="153"/>
    <col min="3592" max="3592" width="12.42578125" style="153" customWidth="1"/>
    <col min="3593" max="3593" width="11" style="153" customWidth="1"/>
    <col min="3594" max="3594" width="9.140625" style="153"/>
    <col min="3595" max="3595" width="12.85546875" style="153" customWidth="1"/>
    <col min="3596" max="3596" width="11.5703125" style="153" customWidth="1"/>
    <col min="3597" max="3841" width="9.140625" style="153"/>
    <col min="3842" max="3842" width="13.140625" style="153" customWidth="1"/>
    <col min="3843" max="3843" width="66.42578125" style="153" customWidth="1"/>
    <col min="3844" max="3844" width="11.42578125" style="153" bestFit="1" customWidth="1"/>
    <col min="3845" max="3846" width="11.5703125" style="153" customWidth="1"/>
    <col min="3847" max="3847" width="9.140625" style="153"/>
    <col min="3848" max="3848" width="12.42578125" style="153" customWidth="1"/>
    <col min="3849" max="3849" width="11" style="153" customWidth="1"/>
    <col min="3850" max="3850" width="9.140625" style="153"/>
    <col min="3851" max="3851" width="12.85546875" style="153" customWidth="1"/>
    <col min="3852" max="3852" width="11.5703125" style="153" customWidth="1"/>
    <col min="3853" max="4097" width="9.140625" style="153"/>
    <col min="4098" max="4098" width="13.140625" style="153" customWidth="1"/>
    <col min="4099" max="4099" width="66.42578125" style="153" customWidth="1"/>
    <col min="4100" max="4100" width="11.42578125" style="153" bestFit="1" customWidth="1"/>
    <col min="4101" max="4102" width="11.5703125" style="153" customWidth="1"/>
    <col min="4103" max="4103" width="9.140625" style="153"/>
    <col min="4104" max="4104" width="12.42578125" style="153" customWidth="1"/>
    <col min="4105" max="4105" width="11" style="153" customWidth="1"/>
    <col min="4106" max="4106" width="9.140625" style="153"/>
    <col min="4107" max="4107" width="12.85546875" style="153" customWidth="1"/>
    <col min="4108" max="4108" width="11.5703125" style="153" customWidth="1"/>
    <col min="4109" max="4353" width="9.140625" style="153"/>
    <col min="4354" max="4354" width="13.140625" style="153" customWidth="1"/>
    <col min="4355" max="4355" width="66.42578125" style="153" customWidth="1"/>
    <col min="4356" max="4356" width="11.42578125" style="153" bestFit="1" customWidth="1"/>
    <col min="4357" max="4358" width="11.5703125" style="153" customWidth="1"/>
    <col min="4359" max="4359" width="9.140625" style="153"/>
    <col min="4360" max="4360" width="12.42578125" style="153" customWidth="1"/>
    <col min="4361" max="4361" width="11" style="153" customWidth="1"/>
    <col min="4362" max="4362" width="9.140625" style="153"/>
    <col min="4363" max="4363" width="12.85546875" style="153" customWidth="1"/>
    <col min="4364" max="4364" width="11.5703125" style="153" customWidth="1"/>
    <col min="4365" max="4609" width="9.140625" style="153"/>
    <col min="4610" max="4610" width="13.140625" style="153" customWidth="1"/>
    <col min="4611" max="4611" width="66.42578125" style="153" customWidth="1"/>
    <col min="4612" max="4612" width="11.42578125" style="153" bestFit="1" customWidth="1"/>
    <col min="4613" max="4614" width="11.5703125" style="153" customWidth="1"/>
    <col min="4615" max="4615" width="9.140625" style="153"/>
    <col min="4616" max="4616" width="12.42578125" style="153" customWidth="1"/>
    <col min="4617" max="4617" width="11" style="153" customWidth="1"/>
    <col min="4618" max="4618" width="9.140625" style="153"/>
    <col min="4619" max="4619" width="12.85546875" style="153" customWidth="1"/>
    <col min="4620" max="4620" width="11.5703125" style="153" customWidth="1"/>
    <col min="4621" max="4865" width="9.140625" style="153"/>
    <col min="4866" max="4866" width="13.140625" style="153" customWidth="1"/>
    <col min="4867" max="4867" width="66.42578125" style="153" customWidth="1"/>
    <col min="4868" max="4868" width="11.42578125" style="153" bestFit="1" customWidth="1"/>
    <col min="4869" max="4870" width="11.5703125" style="153" customWidth="1"/>
    <col min="4871" max="4871" width="9.140625" style="153"/>
    <col min="4872" max="4872" width="12.42578125" style="153" customWidth="1"/>
    <col min="4873" max="4873" width="11" style="153" customWidth="1"/>
    <col min="4874" max="4874" width="9.140625" style="153"/>
    <col min="4875" max="4875" width="12.85546875" style="153" customWidth="1"/>
    <col min="4876" max="4876" width="11.5703125" style="153" customWidth="1"/>
    <col min="4877" max="5121" width="9.140625" style="153"/>
    <col min="5122" max="5122" width="13.140625" style="153" customWidth="1"/>
    <col min="5123" max="5123" width="66.42578125" style="153" customWidth="1"/>
    <col min="5124" max="5124" width="11.42578125" style="153" bestFit="1" customWidth="1"/>
    <col min="5125" max="5126" width="11.5703125" style="153" customWidth="1"/>
    <col min="5127" max="5127" width="9.140625" style="153"/>
    <col min="5128" max="5128" width="12.42578125" style="153" customWidth="1"/>
    <col min="5129" max="5129" width="11" style="153" customWidth="1"/>
    <col min="5130" max="5130" width="9.140625" style="153"/>
    <col min="5131" max="5131" width="12.85546875" style="153" customWidth="1"/>
    <col min="5132" max="5132" width="11.5703125" style="153" customWidth="1"/>
    <col min="5133" max="5377" width="9.140625" style="153"/>
    <col min="5378" max="5378" width="13.140625" style="153" customWidth="1"/>
    <col min="5379" max="5379" width="66.42578125" style="153" customWidth="1"/>
    <col min="5380" max="5380" width="11.42578125" style="153" bestFit="1" customWidth="1"/>
    <col min="5381" max="5382" width="11.5703125" style="153" customWidth="1"/>
    <col min="5383" max="5383" width="9.140625" style="153"/>
    <col min="5384" max="5384" width="12.42578125" style="153" customWidth="1"/>
    <col min="5385" max="5385" width="11" style="153" customWidth="1"/>
    <col min="5386" max="5386" width="9.140625" style="153"/>
    <col min="5387" max="5387" width="12.85546875" style="153" customWidth="1"/>
    <col min="5388" max="5388" width="11.5703125" style="153" customWidth="1"/>
    <col min="5389" max="5633" width="9.140625" style="153"/>
    <col min="5634" max="5634" width="13.140625" style="153" customWidth="1"/>
    <col min="5635" max="5635" width="66.42578125" style="153" customWidth="1"/>
    <col min="5636" max="5636" width="11.42578125" style="153" bestFit="1" customWidth="1"/>
    <col min="5637" max="5638" width="11.5703125" style="153" customWidth="1"/>
    <col min="5639" max="5639" width="9.140625" style="153"/>
    <col min="5640" max="5640" width="12.42578125" style="153" customWidth="1"/>
    <col min="5641" max="5641" width="11" style="153" customWidth="1"/>
    <col min="5642" max="5642" width="9.140625" style="153"/>
    <col min="5643" max="5643" width="12.85546875" style="153" customWidth="1"/>
    <col min="5644" max="5644" width="11.5703125" style="153" customWidth="1"/>
    <col min="5645" max="5889" width="9.140625" style="153"/>
    <col min="5890" max="5890" width="13.140625" style="153" customWidth="1"/>
    <col min="5891" max="5891" width="66.42578125" style="153" customWidth="1"/>
    <col min="5892" max="5892" width="11.42578125" style="153" bestFit="1" customWidth="1"/>
    <col min="5893" max="5894" width="11.5703125" style="153" customWidth="1"/>
    <col min="5895" max="5895" width="9.140625" style="153"/>
    <col min="5896" max="5896" width="12.42578125" style="153" customWidth="1"/>
    <col min="5897" max="5897" width="11" style="153" customWidth="1"/>
    <col min="5898" max="5898" width="9.140625" style="153"/>
    <col min="5899" max="5899" width="12.85546875" style="153" customWidth="1"/>
    <col min="5900" max="5900" width="11.5703125" style="153" customWidth="1"/>
    <col min="5901" max="6145" width="9.140625" style="153"/>
    <col min="6146" max="6146" width="13.140625" style="153" customWidth="1"/>
    <col min="6147" max="6147" width="66.42578125" style="153" customWidth="1"/>
    <col min="6148" max="6148" width="11.42578125" style="153" bestFit="1" customWidth="1"/>
    <col min="6149" max="6150" width="11.5703125" style="153" customWidth="1"/>
    <col min="6151" max="6151" width="9.140625" style="153"/>
    <col min="6152" max="6152" width="12.42578125" style="153" customWidth="1"/>
    <col min="6153" max="6153" width="11" style="153" customWidth="1"/>
    <col min="6154" max="6154" width="9.140625" style="153"/>
    <col min="6155" max="6155" width="12.85546875" style="153" customWidth="1"/>
    <col min="6156" max="6156" width="11.5703125" style="153" customWidth="1"/>
    <col min="6157" max="6401" width="9.140625" style="153"/>
    <col min="6402" max="6402" width="13.140625" style="153" customWidth="1"/>
    <col min="6403" max="6403" width="66.42578125" style="153" customWidth="1"/>
    <col min="6404" max="6404" width="11.42578125" style="153" bestFit="1" customWidth="1"/>
    <col min="6405" max="6406" width="11.5703125" style="153" customWidth="1"/>
    <col min="6407" max="6407" width="9.140625" style="153"/>
    <col min="6408" max="6408" width="12.42578125" style="153" customWidth="1"/>
    <col min="6409" max="6409" width="11" style="153" customWidth="1"/>
    <col min="6410" max="6410" width="9.140625" style="153"/>
    <col min="6411" max="6411" width="12.85546875" style="153" customWidth="1"/>
    <col min="6412" max="6412" width="11.5703125" style="153" customWidth="1"/>
    <col min="6413" max="6657" width="9.140625" style="153"/>
    <col min="6658" max="6658" width="13.140625" style="153" customWidth="1"/>
    <col min="6659" max="6659" width="66.42578125" style="153" customWidth="1"/>
    <col min="6660" max="6660" width="11.42578125" style="153" bestFit="1" customWidth="1"/>
    <col min="6661" max="6662" width="11.5703125" style="153" customWidth="1"/>
    <col min="6663" max="6663" width="9.140625" style="153"/>
    <col min="6664" max="6664" width="12.42578125" style="153" customWidth="1"/>
    <col min="6665" max="6665" width="11" style="153" customWidth="1"/>
    <col min="6666" max="6666" width="9.140625" style="153"/>
    <col min="6667" max="6667" width="12.85546875" style="153" customWidth="1"/>
    <col min="6668" max="6668" width="11.5703125" style="153" customWidth="1"/>
    <col min="6669" max="6913" width="9.140625" style="153"/>
    <col min="6914" max="6914" width="13.140625" style="153" customWidth="1"/>
    <col min="6915" max="6915" width="66.42578125" style="153" customWidth="1"/>
    <col min="6916" max="6916" width="11.42578125" style="153" bestFit="1" customWidth="1"/>
    <col min="6917" max="6918" width="11.5703125" style="153" customWidth="1"/>
    <col min="6919" max="6919" width="9.140625" style="153"/>
    <col min="6920" max="6920" width="12.42578125" style="153" customWidth="1"/>
    <col min="6921" max="6921" width="11" style="153" customWidth="1"/>
    <col min="6922" max="6922" width="9.140625" style="153"/>
    <col min="6923" max="6923" width="12.85546875" style="153" customWidth="1"/>
    <col min="6924" max="6924" width="11.5703125" style="153" customWidth="1"/>
    <col min="6925" max="7169" width="9.140625" style="153"/>
    <col min="7170" max="7170" width="13.140625" style="153" customWidth="1"/>
    <col min="7171" max="7171" width="66.42578125" style="153" customWidth="1"/>
    <col min="7172" max="7172" width="11.42578125" style="153" bestFit="1" customWidth="1"/>
    <col min="7173" max="7174" width="11.5703125" style="153" customWidth="1"/>
    <col min="7175" max="7175" width="9.140625" style="153"/>
    <col min="7176" max="7176" width="12.42578125" style="153" customWidth="1"/>
    <col min="7177" max="7177" width="11" style="153" customWidth="1"/>
    <col min="7178" max="7178" width="9.140625" style="153"/>
    <col min="7179" max="7179" width="12.85546875" style="153" customWidth="1"/>
    <col min="7180" max="7180" width="11.5703125" style="153" customWidth="1"/>
    <col min="7181" max="7425" width="9.140625" style="153"/>
    <col min="7426" max="7426" width="13.140625" style="153" customWidth="1"/>
    <col min="7427" max="7427" width="66.42578125" style="153" customWidth="1"/>
    <col min="7428" max="7428" width="11.42578125" style="153" bestFit="1" customWidth="1"/>
    <col min="7429" max="7430" width="11.5703125" style="153" customWidth="1"/>
    <col min="7431" max="7431" width="9.140625" style="153"/>
    <col min="7432" max="7432" width="12.42578125" style="153" customWidth="1"/>
    <col min="7433" max="7433" width="11" style="153" customWidth="1"/>
    <col min="7434" max="7434" width="9.140625" style="153"/>
    <col min="7435" max="7435" width="12.85546875" style="153" customWidth="1"/>
    <col min="7436" max="7436" width="11.5703125" style="153" customWidth="1"/>
    <col min="7437" max="7681" width="9.140625" style="153"/>
    <col min="7682" max="7682" width="13.140625" style="153" customWidth="1"/>
    <col min="7683" max="7683" width="66.42578125" style="153" customWidth="1"/>
    <col min="7684" max="7684" width="11.42578125" style="153" bestFit="1" customWidth="1"/>
    <col min="7685" max="7686" width="11.5703125" style="153" customWidth="1"/>
    <col min="7687" max="7687" width="9.140625" style="153"/>
    <col min="7688" max="7688" width="12.42578125" style="153" customWidth="1"/>
    <col min="7689" max="7689" width="11" style="153" customWidth="1"/>
    <col min="7690" max="7690" width="9.140625" style="153"/>
    <col min="7691" max="7691" width="12.85546875" style="153" customWidth="1"/>
    <col min="7692" max="7692" width="11.5703125" style="153" customWidth="1"/>
    <col min="7693" max="7937" width="9.140625" style="153"/>
    <col min="7938" max="7938" width="13.140625" style="153" customWidth="1"/>
    <col min="7939" max="7939" width="66.42578125" style="153" customWidth="1"/>
    <col min="7940" max="7940" width="11.42578125" style="153" bestFit="1" customWidth="1"/>
    <col min="7941" max="7942" width="11.5703125" style="153" customWidth="1"/>
    <col min="7943" max="7943" width="9.140625" style="153"/>
    <col min="7944" max="7944" width="12.42578125" style="153" customWidth="1"/>
    <col min="7945" max="7945" width="11" style="153" customWidth="1"/>
    <col min="7946" max="7946" width="9.140625" style="153"/>
    <col min="7947" max="7947" width="12.85546875" style="153" customWidth="1"/>
    <col min="7948" max="7948" width="11.5703125" style="153" customWidth="1"/>
    <col min="7949" max="8193" width="9.140625" style="153"/>
    <col min="8194" max="8194" width="13.140625" style="153" customWidth="1"/>
    <col min="8195" max="8195" width="66.42578125" style="153" customWidth="1"/>
    <col min="8196" max="8196" width="11.42578125" style="153" bestFit="1" customWidth="1"/>
    <col min="8197" max="8198" width="11.5703125" style="153" customWidth="1"/>
    <col min="8199" max="8199" width="9.140625" style="153"/>
    <col min="8200" max="8200" width="12.42578125" style="153" customWidth="1"/>
    <col min="8201" max="8201" width="11" style="153" customWidth="1"/>
    <col min="8202" max="8202" width="9.140625" style="153"/>
    <col min="8203" max="8203" width="12.85546875" style="153" customWidth="1"/>
    <col min="8204" max="8204" width="11.5703125" style="153" customWidth="1"/>
    <col min="8205" max="8449" width="9.140625" style="153"/>
    <col min="8450" max="8450" width="13.140625" style="153" customWidth="1"/>
    <col min="8451" max="8451" width="66.42578125" style="153" customWidth="1"/>
    <col min="8452" max="8452" width="11.42578125" style="153" bestFit="1" customWidth="1"/>
    <col min="8453" max="8454" width="11.5703125" style="153" customWidth="1"/>
    <col min="8455" max="8455" width="9.140625" style="153"/>
    <col min="8456" max="8456" width="12.42578125" style="153" customWidth="1"/>
    <col min="8457" max="8457" width="11" style="153" customWidth="1"/>
    <col min="8458" max="8458" width="9.140625" style="153"/>
    <col min="8459" max="8459" width="12.85546875" style="153" customWidth="1"/>
    <col min="8460" max="8460" width="11.5703125" style="153" customWidth="1"/>
    <col min="8461" max="8705" width="9.140625" style="153"/>
    <col min="8706" max="8706" width="13.140625" style="153" customWidth="1"/>
    <col min="8707" max="8707" width="66.42578125" style="153" customWidth="1"/>
    <col min="8708" max="8708" width="11.42578125" style="153" bestFit="1" customWidth="1"/>
    <col min="8709" max="8710" width="11.5703125" style="153" customWidth="1"/>
    <col min="8711" max="8711" width="9.140625" style="153"/>
    <col min="8712" max="8712" width="12.42578125" style="153" customWidth="1"/>
    <col min="8713" max="8713" width="11" style="153" customWidth="1"/>
    <col min="8714" max="8714" width="9.140625" style="153"/>
    <col min="8715" max="8715" width="12.85546875" style="153" customWidth="1"/>
    <col min="8716" max="8716" width="11.5703125" style="153" customWidth="1"/>
    <col min="8717" max="8961" width="9.140625" style="153"/>
    <col min="8962" max="8962" width="13.140625" style="153" customWidth="1"/>
    <col min="8963" max="8963" width="66.42578125" style="153" customWidth="1"/>
    <col min="8964" max="8964" width="11.42578125" style="153" bestFit="1" customWidth="1"/>
    <col min="8965" max="8966" width="11.5703125" style="153" customWidth="1"/>
    <col min="8967" max="8967" width="9.140625" style="153"/>
    <col min="8968" max="8968" width="12.42578125" style="153" customWidth="1"/>
    <col min="8969" max="8969" width="11" style="153" customWidth="1"/>
    <col min="8970" max="8970" width="9.140625" style="153"/>
    <col min="8971" max="8971" width="12.85546875" style="153" customWidth="1"/>
    <col min="8972" max="8972" width="11.5703125" style="153" customWidth="1"/>
    <col min="8973" max="9217" width="9.140625" style="153"/>
    <col min="9218" max="9218" width="13.140625" style="153" customWidth="1"/>
    <col min="9219" max="9219" width="66.42578125" style="153" customWidth="1"/>
    <col min="9220" max="9220" width="11.42578125" style="153" bestFit="1" customWidth="1"/>
    <col min="9221" max="9222" width="11.5703125" style="153" customWidth="1"/>
    <col min="9223" max="9223" width="9.140625" style="153"/>
    <col min="9224" max="9224" width="12.42578125" style="153" customWidth="1"/>
    <col min="9225" max="9225" width="11" style="153" customWidth="1"/>
    <col min="9226" max="9226" width="9.140625" style="153"/>
    <col min="9227" max="9227" width="12.85546875" style="153" customWidth="1"/>
    <col min="9228" max="9228" width="11.5703125" style="153" customWidth="1"/>
    <col min="9229" max="9473" width="9.140625" style="153"/>
    <col min="9474" max="9474" width="13.140625" style="153" customWidth="1"/>
    <col min="9475" max="9475" width="66.42578125" style="153" customWidth="1"/>
    <col min="9476" max="9476" width="11.42578125" style="153" bestFit="1" customWidth="1"/>
    <col min="9477" max="9478" width="11.5703125" style="153" customWidth="1"/>
    <col min="9479" max="9479" width="9.140625" style="153"/>
    <col min="9480" max="9480" width="12.42578125" style="153" customWidth="1"/>
    <col min="9481" max="9481" width="11" style="153" customWidth="1"/>
    <col min="9482" max="9482" width="9.140625" style="153"/>
    <col min="9483" max="9483" width="12.85546875" style="153" customWidth="1"/>
    <col min="9484" max="9484" width="11.5703125" style="153" customWidth="1"/>
    <col min="9485" max="9729" width="9.140625" style="153"/>
    <col min="9730" max="9730" width="13.140625" style="153" customWidth="1"/>
    <col min="9731" max="9731" width="66.42578125" style="153" customWidth="1"/>
    <col min="9732" max="9732" width="11.42578125" style="153" bestFit="1" customWidth="1"/>
    <col min="9733" max="9734" width="11.5703125" style="153" customWidth="1"/>
    <col min="9735" max="9735" width="9.140625" style="153"/>
    <col min="9736" max="9736" width="12.42578125" style="153" customWidth="1"/>
    <col min="9737" max="9737" width="11" style="153" customWidth="1"/>
    <col min="9738" max="9738" width="9.140625" style="153"/>
    <col min="9739" max="9739" width="12.85546875" style="153" customWidth="1"/>
    <col min="9740" max="9740" width="11.5703125" style="153" customWidth="1"/>
    <col min="9741" max="9985" width="9.140625" style="153"/>
    <col min="9986" max="9986" width="13.140625" style="153" customWidth="1"/>
    <col min="9987" max="9987" width="66.42578125" style="153" customWidth="1"/>
    <col min="9988" max="9988" width="11.42578125" style="153" bestFit="1" customWidth="1"/>
    <col min="9989" max="9990" width="11.5703125" style="153" customWidth="1"/>
    <col min="9991" max="9991" width="9.140625" style="153"/>
    <col min="9992" max="9992" width="12.42578125" style="153" customWidth="1"/>
    <col min="9993" max="9993" width="11" style="153" customWidth="1"/>
    <col min="9994" max="9994" width="9.140625" style="153"/>
    <col min="9995" max="9995" width="12.85546875" style="153" customWidth="1"/>
    <col min="9996" max="9996" width="11.5703125" style="153" customWidth="1"/>
    <col min="9997" max="10241" width="9.140625" style="153"/>
    <col min="10242" max="10242" width="13.140625" style="153" customWidth="1"/>
    <col min="10243" max="10243" width="66.42578125" style="153" customWidth="1"/>
    <col min="10244" max="10244" width="11.42578125" style="153" bestFit="1" customWidth="1"/>
    <col min="10245" max="10246" width="11.5703125" style="153" customWidth="1"/>
    <col min="10247" max="10247" width="9.140625" style="153"/>
    <col min="10248" max="10248" width="12.42578125" style="153" customWidth="1"/>
    <col min="10249" max="10249" width="11" style="153" customWidth="1"/>
    <col min="10250" max="10250" width="9.140625" style="153"/>
    <col min="10251" max="10251" width="12.85546875" style="153" customWidth="1"/>
    <col min="10252" max="10252" width="11.5703125" style="153" customWidth="1"/>
    <col min="10253" max="10497" width="9.140625" style="153"/>
    <col min="10498" max="10498" width="13.140625" style="153" customWidth="1"/>
    <col min="10499" max="10499" width="66.42578125" style="153" customWidth="1"/>
    <col min="10500" max="10500" width="11.42578125" style="153" bestFit="1" customWidth="1"/>
    <col min="10501" max="10502" width="11.5703125" style="153" customWidth="1"/>
    <col min="10503" max="10503" width="9.140625" style="153"/>
    <col min="10504" max="10504" width="12.42578125" style="153" customWidth="1"/>
    <col min="10505" max="10505" width="11" style="153" customWidth="1"/>
    <col min="10506" max="10506" width="9.140625" style="153"/>
    <col min="10507" max="10507" width="12.85546875" style="153" customWidth="1"/>
    <col min="10508" max="10508" width="11.5703125" style="153" customWidth="1"/>
    <col min="10509" max="10753" width="9.140625" style="153"/>
    <col min="10754" max="10754" width="13.140625" style="153" customWidth="1"/>
    <col min="10755" max="10755" width="66.42578125" style="153" customWidth="1"/>
    <col min="10756" max="10756" width="11.42578125" style="153" bestFit="1" customWidth="1"/>
    <col min="10757" max="10758" width="11.5703125" style="153" customWidth="1"/>
    <col min="10759" max="10759" width="9.140625" style="153"/>
    <col min="10760" max="10760" width="12.42578125" style="153" customWidth="1"/>
    <col min="10761" max="10761" width="11" style="153" customWidth="1"/>
    <col min="10762" max="10762" width="9.140625" style="153"/>
    <col min="10763" max="10763" width="12.85546875" style="153" customWidth="1"/>
    <col min="10764" max="10764" width="11.5703125" style="153" customWidth="1"/>
    <col min="10765" max="11009" width="9.140625" style="153"/>
    <col min="11010" max="11010" width="13.140625" style="153" customWidth="1"/>
    <col min="11011" max="11011" width="66.42578125" style="153" customWidth="1"/>
    <col min="11012" max="11012" width="11.42578125" style="153" bestFit="1" customWidth="1"/>
    <col min="11013" max="11014" width="11.5703125" style="153" customWidth="1"/>
    <col min="11015" max="11015" width="9.140625" style="153"/>
    <col min="11016" max="11016" width="12.42578125" style="153" customWidth="1"/>
    <col min="11017" max="11017" width="11" style="153" customWidth="1"/>
    <col min="11018" max="11018" width="9.140625" style="153"/>
    <col min="11019" max="11019" width="12.85546875" style="153" customWidth="1"/>
    <col min="11020" max="11020" width="11.5703125" style="153" customWidth="1"/>
    <col min="11021" max="11265" width="9.140625" style="153"/>
    <col min="11266" max="11266" width="13.140625" style="153" customWidth="1"/>
    <col min="11267" max="11267" width="66.42578125" style="153" customWidth="1"/>
    <col min="11268" max="11268" width="11.42578125" style="153" bestFit="1" customWidth="1"/>
    <col min="11269" max="11270" width="11.5703125" style="153" customWidth="1"/>
    <col min="11271" max="11271" width="9.140625" style="153"/>
    <col min="11272" max="11272" width="12.42578125" style="153" customWidth="1"/>
    <col min="11273" max="11273" width="11" style="153" customWidth="1"/>
    <col min="11274" max="11274" width="9.140625" style="153"/>
    <col min="11275" max="11275" width="12.85546875" style="153" customWidth="1"/>
    <col min="11276" max="11276" width="11.5703125" style="153" customWidth="1"/>
    <col min="11277" max="11521" width="9.140625" style="153"/>
    <col min="11522" max="11522" width="13.140625" style="153" customWidth="1"/>
    <col min="11523" max="11523" width="66.42578125" style="153" customWidth="1"/>
    <col min="11524" max="11524" width="11.42578125" style="153" bestFit="1" customWidth="1"/>
    <col min="11525" max="11526" width="11.5703125" style="153" customWidth="1"/>
    <col min="11527" max="11527" width="9.140625" style="153"/>
    <col min="11528" max="11528" width="12.42578125" style="153" customWidth="1"/>
    <col min="11529" max="11529" width="11" style="153" customWidth="1"/>
    <col min="11530" max="11530" width="9.140625" style="153"/>
    <col min="11531" max="11531" width="12.85546875" style="153" customWidth="1"/>
    <col min="11532" max="11532" width="11.5703125" style="153" customWidth="1"/>
    <col min="11533" max="11777" width="9.140625" style="153"/>
    <col min="11778" max="11778" width="13.140625" style="153" customWidth="1"/>
    <col min="11779" max="11779" width="66.42578125" style="153" customWidth="1"/>
    <col min="11780" max="11780" width="11.42578125" style="153" bestFit="1" customWidth="1"/>
    <col min="11781" max="11782" width="11.5703125" style="153" customWidth="1"/>
    <col min="11783" max="11783" width="9.140625" style="153"/>
    <col min="11784" max="11784" width="12.42578125" style="153" customWidth="1"/>
    <col min="11785" max="11785" width="11" style="153" customWidth="1"/>
    <col min="11786" max="11786" width="9.140625" style="153"/>
    <col min="11787" max="11787" width="12.85546875" style="153" customWidth="1"/>
    <col min="11788" max="11788" width="11.5703125" style="153" customWidth="1"/>
    <col min="11789" max="12033" width="9.140625" style="153"/>
    <col min="12034" max="12034" width="13.140625" style="153" customWidth="1"/>
    <col min="12035" max="12035" width="66.42578125" style="153" customWidth="1"/>
    <col min="12036" max="12036" width="11.42578125" style="153" bestFit="1" customWidth="1"/>
    <col min="12037" max="12038" width="11.5703125" style="153" customWidth="1"/>
    <col min="12039" max="12039" width="9.140625" style="153"/>
    <col min="12040" max="12040" width="12.42578125" style="153" customWidth="1"/>
    <col min="12041" max="12041" width="11" style="153" customWidth="1"/>
    <col min="12042" max="12042" width="9.140625" style="153"/>
    <col min="12043" max="12043" width="12.85546875" style="153" customWidth="1"/>
    <col min="12044" max="12044" width="11.5703125" style="153" customWidth="1"/>
    <col min="12045" max="12289" width="9.140625" style="153"/>
    <col min="12290" max="12290" width="13.140625" style="153" customWidth="1"/>
    <col min="12291" max="12291" width="66.42578125" style="153" customWidth="1"/>
    <col min="12292" max="12292" width="11.42578125" style="153" bestFit="1" customWidth="1"/>
    <col min="12293" max="12294" width="11.5703125" style="153" customWidth="1"/>
    <col min="12295" max="12295" width="9.140625" style="153"/>
    <col min="12296" max="12296" width="12.42578125" style="153" customWidth="1"/>
    <col min="12297" max="12297" width="11" style="153" customWidth="1"/>
    <col min="12298" max="12298" width="9.140625" style="153"/>
    <col min="12299" max="12299" width="12.85546875" style="153" customWidth="1"/>
    <col min="12300" max="12300" width="11.5703125" style="153" customWidth="1"/>
    <col min="12301" max="12545" width="9.140625" style="153"/>
    <col min="12546" max="12546" width="13.140625" style="153" customWidth="1"/>
    <col min="12547" max="12547" width="66.42578125" style="153" customWidth="1"/>
    <col min="12548" max="12548" width="11.42578125" style="153" bestFit="1" customWidth="1"/>
    <col min="12549" max="12550" width="11.5703125" style="153" customWidth="1"/>
    <col min="12551" max="12551" width="9.140625" style="153"/>
    <col min="12552" max="12552" width="12.42578125" style="153" customWidth="1"/>
    <col min="12553" max="12553" width="11" style="153" customWidth="1"/>
    <col min="12554" max="12554" width="9.140625" style="153"/>
    <col min="12555" max="12555" width="12.85546875" style="153" customWidth="1"/>
    <col min="12556" max="12556" width="11.5703125" style="153" customWidth="1"/>
    <col min="12557" max="12801" width="9.140625" style="153"/>
    <col min="12802" max="12802" width="13.140625" style="153" customWidth="1"/>
    <col min="12803" max="12803" width="66.42578125" style="153" customWidth="1"/>
    <col min="12804" max="12804" width="11.42578125" style="153" bestFit="1" customWidth="1"/>
    <col min="12805" max="12806" width="11.5703125" style="153" customWidth="1"/>
    <col min="12807" max="12807" width="9.140625" style="153"/>
    <col min="12808" max="12808" width="12.42578125" style="153" customWidth="1"/>
    <col min="12809" max="12809" width="11" style="153" customWidth="1"/>
    <col min="12810" max="12810" width="9.140625" style="153"/>
    <col min="12811" max="12811" width="12.85546875" style="153" customWidth="1"/>
    <col min="12812" max="12812" width="11.5703125" style="153" customWidth="1"/>
    <col min="12813" max="13057" width="9.140625" style="153"/>
    <col min="13058" max="13058" width="13.140625" style="153" customWidth="1"/>
    <col min="13059" max="13059" width="66.42578125" style="153" customWidth="1"/>
    <col min="13060" max="13060" width="11.42578125" style="153" bestFit="1" customWidth="1"/>
    <col min="13061" max="13062" width="11.5703125" style="153" customWidth="1"/>
    <col min="13063" max="13063" width="9.140625" style="153"/>
    <col min="13064" max="13064" width="12.42578125" style="153" customWidth="1"/>
    <col min="13065" max="13065" width="11" style="153" customWidth="1"/>
    <col min="13066" max="13066" width="9.140625" style="153"/>
    <col min="13067" max="13067" width="12.85546875" style="153" customWidth="1"/>
    <col min="13068" max="13068" width="11.5703125" style="153" customWidth="1"/>
    <col min="13069" max="13313" width="9.140625" style="153"/>
    <col min="13314" max="13314" width="13.140625" style="153" customWidth="1"/>
    <col min="13315" max="13315" width="66.42578125" style="153" customWidth="1"/>
    <col min="13316" max="13316" width="11.42578125" style="153" bestFit="1" customWidth="1"/>
    <col min="13317" max="13318" width="11.5703125" style="153" customWidth="1"/>
    <col min="13319" max="13319" width="9.140625" style="153"/>
    <col min="13320" max="13320" width="12.42578125" style="153" customWidth="1"/>
    <col min="13321" max="13321" width="11" style="153" customWidth="1"/>
    <col min="13322" max="13322" width="9.140625" style="153"/>
    <col min="13323" max="13323" width="12.85546875" style="153" customWidth="1"/>
    <col min="13324" max="13324" width="11.5703125" style="153" customWidth="1"/>
    <col min="13325" max="13569" width="9.140625" style="153"/>
    <col min="13570" max="13570" width="13.140625" style="153" customWidth="1"/>
    <col min="13571" max="13571" width="66.42578125" style="153" customWidth="1"/>
    <col min="13572" max="13572" width="11.42578125" style="153" bestFit="1" customWidth="1"/>
    <col min="13573" max="13574" width="11.5703125" style="153" customWidth="1"/>
    <col min="13575" max="13575" width="9.140625" style="153"/>
    <col min="13576" max="13576" width="12.42578125" style="153" customWidth="1"/>
    <col min="13577" max="13577" width="11" style="153" customWidth="1"/>
    <col min="13578" max="13578" width="9.140625" style="153"/>
    <col min="13579" max="13579" width="12.85546875" style="153" customWidth="1"/>
    <col min="13580" max="13580" width="11.5703125" style="153" customWidth="1"/>
    <col min="13581" max="13825" width="9.140625" style="153"/>
    <col min="13826" max="13826" width="13.140625" style="153" customWidth="1"/>
    <col min="13827" max="13827" width="66.42578125" style="153" customWidth="1"/>
    <col min="13828" max="13828" width="11.42578125" style="153" bestFit="1" customWidth="1"/>
    <col min="13829" max="13830" width="11.5703125" style="153" customWidth="1"/>
    <col min="13831" max="13831" width="9.140625" style="153"/>
    <col min="13832" max="13832" width="12.42578125" style="153" customWidth="1"/>
    <col min="13833" max="13833" width="11" style="153" customWidth="1"/>
    <col min="13834" max="13834" width="9.140625" style="153"/>
    <col min="13835" max="13835" width="12.85546875" style="153" customWidth="1"/>
    <col min="13836" max="13836" width="11.5703125" style="153" customWidth="1"/>
    <col min="13837" max="14081" width="9.140625" style="153"/>
    <col min="14082" max="14082" width="13.140625" style="153" customWidth="1"/>
    <col min="14083" max="14083" width="66.42578125" style="153" customWidth="1"/>
    <col min="14084" max="14084" width="11.42578125" style="153" bestFit="1" customWidth="1"/>
    <col min="14085" max="14086" width="11.5703125" style="153" customWidth="1"/>
    <col min="14087" max="14087" width="9.140625" style="153"/>
    <col min="14088" max="14088" width="12.42578125" style="153" customWidth="1"/>
    <col min="14089" max="14089" width="11" style="153" customWidth="1"/>
    <col min="14090" max="14090" width="9.140625" style="153"/>
    <col min="14091" max="14091" width="12.85546875" style="153" customWidth="1"/>
    <col min="14092" max="14092" width="11.5703125" style="153" customWidth="1"/>
    <col min="14093" max="14337" width="9.140625" style="153"/>
    <col min="14338" max="14338" width="13.140625" style="153" customWidth="1"/>
    <col min="14339" max="14339" width="66.42578125" style="153" customWidth="1"/>
    <col min="14340" max="14340" width="11.42578125" style="153" bestFit="1" customWidth="1"/>
    <col min="14341" max="14342" width="11.5703125" style="153" customWidth="1"/>
    <col min="14343" max="14343" width="9.140625" style="153"/>
    <col min="14344" max="14344" width="12.42578125" style="153" customWidth="1"/>
    <col min="14345" max="14345" width="11" style="153" customWidth="1"/>
    <col min="14346" max="14346" width="9.140625" style="153"/>
    <col min="14347" max="14347" width="12.85546875" style="153" customWidth="1"/>
    <col min="14348" max="14348" width="11.5703125" style="153" customWidth="1"/>
    <col min="14349" max="14593" width="9.140625" style="153"/>
    <col min="14594" max="14594" width="13.140625" style="153" customWidth="1"/>
    <col min="14595" max="14595" width="66.42578125" style="153" customWidth="1"/>
    <col min="14596" max="14596" width="11.42578125" style="153" bestFit="1" customWidth="1"/>
    <col min="14597" max="14598" width="11.5703125" style="153" customWidth="1"/>
    <col min="14599" max="14599" width="9.140625" style="153"/>
    <col min="14600" max="14600" width="12.42578125" style="153" customWidth="1"/>
    <col min="14601" max="14601" width="11" style="153" customWidth="1"/>
    <col min="14602" max="14602" width="9.140625" style="153"/>
    <col min="14603" max="14603" width="12.85546875" style="153" customWidth="1"/>
    <col min="14604" max="14604" width="11.5703125" style="153" customWidth="1"/>
    <col min="14605" max="14849" width="9.140625" style="153"/>
    <col min="14850" max="14850" width="13.140625" style="153" customWidth="1"/>
    <col min="14851" max="14851" width="66.42578125" style="153" customWidth="1"/>
    <col min="14852" max="14852" width="11.42578125" style="153" bestFit="1" customWidth="1"/>
    <col min="14853" max="14854" width="11.5703125" style="153" customWidth="1"/>
    <col min="14855" max="14855" width="9.140625" style="153"/>
    <col min="14856" max="14856" width="12.42578125" style="153" customWidth="1"/>
    <col min="14857" max="14857" width="11" style="153" customWidth="1"/>
    <col min="14858" max="14858" width="9.140625" style="153"/>
    <col min="14859" max="14859" width="12.85546875" style="153" customWidth="1"/>
    <col min="14860" max="14860" width="11.5703125" style="153" customWidth="1"/>
    <col min="14861" max="15105" width="9.140625" style="153"/>
    <col min="15106" max="15106" width="13.140625" style="153" customWidth="1"/>
    <col min="15107" max="15107" width="66.42578125" style="153" customWidth="1"/>
    <col min="15108" max="15108" width="11.42578125" style="153" bestFit="1" customWidth="1"/>
    <col min="15109" max="15110" width="11.5703125" style="153" customWidth="1"/>
    <col min="15111" max="15111" width="9.140625" style="153"/>
    <col min="15112" max="15112" width="12.42578125" style="153" customWidth="1"/>
    <col min="15113" max="15113" width="11" style="153" customWidth="1"/>
    <col min="15114" max="15114" width="9.140625" style="153"/>
    <col min="15115" max="15115" width="12.85546875" style="153" customWidth="1"/>
    <col min="15116" max="15116" width="11.5703125" style="153" customWidth="1"/>
    <col min="15117" max="15361" width="9.140625" style="153"/>
    <col min="15362" max="15362" width="13.140625" style="153" customWidth="1"/>
    <col min="15363" max="15363" width="66.42578125" style="153" customWidth="1"/>
    <col min="15364" max="15364" width="11.42578125" style="153" bestFit="1" customWidth="1"/>
    <col min="15365" max="15366" width="11.5703125" style="153" customWidth="1"/>
    <col min="15367" max="15367" width="9.140625" style="153"/>
    <col min="15368" max="15368" width="12.42578125" style="153" customWidth="1"/>
    <col min="15369" max="15369" width="11" style="153" customWidth="1"/>
    <col min="15370" max="15370" width="9.140625" style="153"/>
    <col min="15371" max="15371" width="12.85546875" style="153" customWidth="1"/>
    <col min="15372" max="15372" width="11.5703125" style="153" customWidth="1"/>
    <col min="15373" max="15617" width="9.140625" style="153"/>
    <col min="15618" max="15618" width="13.140625" style="153" customWidth="1"/>
    <col min="15619" max="15619" width="66.42578125" style="153" customWidth="1"/>
    <col min="15620" max="15620" width="11.42578125" style="153" bestFit="1" customWidth="1"/>
    <col min="15621" max="15622" width="11.5703125" style="153" customWidth="1"/>
    <col min="15623" max="15623" width="9.140625" style="153"/>
    <col min="15624" max="15624" width="12.42578125" style="153" customWidth="1"/>
    <col min="15625" max="15625" width="11" style="153" customWidth="1"/>
    <col min="15626" max="15626" width="9.140625" style="153"/>
    <col min="15627" max="15627" width="12.85546875" style="153" customWidth="1"/>
    <col min="15628" max="15628" width="11.5703125" style="153" customWidth="1"/>
    <col min="15629" max="15873" width="9.140625" style="153"/>
    <col min="15874" max="15874" width="13.140625" style="153" customWidth="1"/>
    <col min="15875" max="15875" width="66.42578125" style="153" customWidth="1"/>
    <col min="15876" max="15876" width="11.42578125" style="153" bestFit="1" customWidth="1"/>
    <col min="15877" max="15878" width="11.5703125" style="153" customWidth="1"/>
    <col min="15879" max="15879" width="9.140625" style="153"/>
    <col min="15880" max="15880" width="12.42578125" style="153" customWidth="1"/>
    <col min="15881" max="15881" width="11" style="153" customWidth="1"/>
    <col min="15882" max="15882" width="9.140625" style="153"/>
    <col min="15883" max="15883" width="12.85546875" style="153" customWidth="1"/>
    <col min="15884" max="15884" width="11.5703125" style="153" customWidth="1"/>
    <col min="15885" max="16129" width="9.140625" style="153"/>
    <col min="16130" max="16130" width="13.140625" style="153" customWidth="1"/>
    <col min="16131" max="16131" width="66.42578125" style="153" customWidth="1"/>
    <col min="16132" max="16132" width="11.42578125" style="153" bestFit="1" customWidth="1"/>
    <col min="16133" max="16134" width="11.5703125" style="153" customWidth="1"/>
    <col min="16135" max="16135" width="9.140625" style="153"/>
    <col min="16136" max="16136" width="12.42578125" style="153" customWidth="1"/>
    <col min="16137" max="16137" width="11" style="153" customWidth="1"/>
    <col min="16138" max="16138" width="9.140625" style="153"/>
    <col min="16139" max="16139" width="12.85546875" style="153" customWidth="1"/>
    <col min="16140" max="16140" width="11.5703125" style="153" customWidth="1"/>
    <col min="16141" max="16384" width="9.140625" style="153"/>
  </cols>
  <sheetData>
    <row r="1" spans="1:12" s="105" customFormat="1" ht="18" customHeight="1" x14ac:dyDescent="0.2">
      <c r="A1" s="1751"/>
      <c r="B1" s="3592" t="str">
        <f>[2]СПО!B1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</row>
    <row r="2" spans="1:12" s="105" customFormat="1" ht="18.75" x14ac:dyDescent="0.2">
      <c r="A2" s="3592"/>
      <c r="B2" s="3592"/>
      <c r="C2" s="3592"/>
      <c r="D2" s="3592"/>
      <c r="E2" s="3592"/>
      <c r="F2" s="3592"/>
      <c r="G2" s="3592"/>
      <c r="H2" s="3592"/>
      <c r="I2" s="3592"/>
      <c r="J2" s="3592"/>
      <c r="K2" s="3592"/>
      <c r="L2" s="3592"/>
    </row>
    <row r="3" spans="1:12" s="105" customFormat="1" ht="18" customHeight="1" x14ac:dyDescent="0.2">
      <c r="A3" s="1751"/>
      <c r="B3" s="3738" t="s">
        <v>246</v>
      </c>
      <c r="C3" s="3738"/>
      <c r="D3" s="3739" t="str">
        <f>[2]СПО!F3</f>
        <v>01.09.2019 г.</v>
      </c>
      <c r="E3" s="3739"/>
      <c r="F3" s="3722" t="s">
        <v>251</v>
      </c>
      <c r="G3" s="3722"/>
      <c r="H3" s="3722"/>
      <c r="I3" s="3722"/>
      <c r="J3" s="3722"/>
      <c r="K3" s="3722"/>
      <c r="L3" s="3722"/>
    </row>
    <row r="4" spans="1:12" s="105" customFormat="1" ht="19.5" thickBot="1" x14ac:dyDescent="0.25">
      <c r="A4" s="263"/>
      <c r="B4" s="1751"/>
      <c r="C4" s="1751"/>
      <c r="F4" s="106"/>
      <c r="I4" s="106"/>
      <c r="L4" s="106"/>
    </row>
    <row r="5" spans="1:12" s="105" customFormat="1" ht="12.75" customHeight="1" thickBot="1" x14ac:dyDescent="0.25">
      <c r="A5" s="263"/>
      <c r="B5" s="3655" t="s">
        <v>9</v>
      </c>
      <c r="C5" s="3656"/>
      <c r="D5" s="3744" t="s">
        <v>0</v>
      </c>
      <c r="E5" s="3665"/>
      <c r="F5" s="3665"/>
      <c r="G5" s="3665" t="s">
        <v>1</v>
      </c>
      <c r="H5" s="3665"/>
      <c r="I5" s="3665"/>
      <c r="J5" s="3666" t="s">
        <v>21</v>
      </c>
      <c r="K5" s="3666"/>
      <c r="L5" s="3667"/>
    </row>
    <row r="6" spans="1:12" s="105" customFormat="1" ht="19.5" thickBot="1" x14ac:dyDescent="0.25">
      <c r="A6" s="263"/>
      <c r="B6" s="3657"/>
      <c r="C6" s="3658"/>
      <c r="D6" s="3630"/>
      <c r="E6" s="3631"/>
      <c r="F6" s="3631"/>
      <c r="G6" s="3631"/>
      <c r="H6" s="3631"/>
      <c r="I6" s="3631"/>
      <c r="J6" s="3643"/>
      <c r="K6" s="3643"/>
      <c r="L6" s="3644"/>
    </row>
    <row r="7" spans="1:12" s="105" customFormat="1" ht="58.5" customHeight="1" thickBot="1" x14ac:dyDescent="0.25">
      <c r="A7" s="263"/>
      <c r="B7" s="3659"/>
      <c r="C7" s="3660"/>
      <c r="D7" s="1861" t="s">
        <v>26</v>
      </c>
      <c r="E7" s="1862" t="s">
        <v>27</v>
      </c>
      <c r="F7" s="1863" t="s">
        <v>4</v>
      </c>
      <c r="G7" s="1864" t="s">
        <v>26</v>
      </c>
      <c r="H7" s="1862" t="s">
        <v>27</v>
      </c>
      <c r="I7" s="1863" t="s">
        <v>4</v>
      </c>
      <c r="J7" s="1864" t="s">
        <v>26</v>
      </c>
      <c r="K7" s="1862" t="s">
        <v>27</v>
      </c>
      <c r="L7" s="1863" t="s">
        <v>4</v>
      </c>
    </row>
    <row r="8" spans="1:12" s="105" customFormat="1" ht="27.75" customHeight="1" thickBot="1" x14ac:dyDescent="0.25">
      <c r="A8" s="263"/>
      <c r="B8" s="3670" t="s">
        <v>22</v>
      </c>
      <c r="C8" s="3671"/>
      <c r="D8" s="2024">
        <f t="shared" ref="D8:L8" si="0">SUM(D9:D20)</f>
        <v>139</v>
      </c>
      <c r="E8" s="2025">
        <f t="shared" si="0"/>
        <v>1</v>
      </c>
      <c r="F8" s="1808">
        <f t="shared" si="0"/>
        <v>140</v>
      </c>
      <c r="G8" s="2026">
        <f t="shared" si="0"/>
        <v>141</v>
      </c>
      <c r="H8" s="1082">
        <f t="shared" si="0"/>
        <v>3</v>
      </c>
      <c r="I8" s="1808">
        <f t="shared" si="0"/>
        <v>144</v>
      </c>
      <c r="J8" s="2026">
        <f t="shared" si="0"/>
        <v>280</v>
      </c>
      <c r="K8" s="1082">
        <f t="shared" si="0"/>
        <v>4</v>
      </c>
      <c r="L8" s="1808">
        <f t="shared" si="0"/>
        <v>284</v>
      </c>
    </row>
    <row r="9" spans="1:12" s="105" customFormat="1" ht="18.75" x14ac:dyDescent="0.2">
      <c r="A9" s="263"/>
      <c r="B9" s="2027" t="s">
        <v>288</v>
      </c>
      <c r="C9" s="2028" t="s">
        <v>269</v>
      </c>
      <c r="D9" s="2029">
        <v>0</v>
      </c>
      <c r="E9" s="2030">
        <v>0</v>
      </c>
      <c r="F9" s="2031">
        <v>0</v>
      </c>
      <c r="G9" s="2032">
        <v>0</v>
      </c>
      <c r="H9" s="2033">
        <v>0</v>
      </c>
      <c r="I9" s="2034">
        <v>0</v>
      </c>
      <c r="J9" s="2032">
        <v>0</v>
      </c>
      <c r="K9" s="2033">
        <v>0</v>
      </c>
      <c r="L9" s="2034">
        <v>0</v>
      </c>
    </row>
    <row r="10" spans="1:12" ht="18.75" x14ac:dyDescent="0.3">
      <c r="B10" s="1904" t="s">
        <v>225</v>
      </c>
      <c r="C10" s="1799" t="s">
        <v>185</v>
      </c>
      <c r="D10" s="1068">
        <v>5</v>
      </c>
      <c r="E10" s="1069">
        <v>0</v>
      </c>
      <c r="F10" s="1070">
        <v>5</v>
      </c>
      <c r="G10" s="1071">
        <v>9</v>
      </c>
      <c r="H10" s="1069">
        <v>0</v>
      </c>
      <c r="I10" s="1070">
        <v>9</v>
      </c>
      <c r="J10" s="1071">
        <v>14</v>
      </c>
      <c r="K10" s="1069">
        <v>0</v>
      </c>
      <c r="L10" s="1070">
        <v>14</v>
      </c>
    </row>
    <row r="11" spans="1:12" ht="18.75" x14ac:dyDescent="0.3">
      <c r="B11" s="1904" t="s">
        <v>226</v>
      </c>
      <c r="C11" s="1799" t="s">
        <v>187</v>
      </c>
      <c r="D11" s="1068">
        <v>10</v>
      </c>
      <c r="E11" s="1069">
        <v>0</v>
      </c>
      <c r="F11" s="1070">
        <v>10</v>
      </c>
      <c r="G11" s="1071">
        <v>9</v>
      </c>
      <c r="H11" s="1069">
        <v>0</v>
      </c>
      <c r="I11" s="1070">
        <v>9</v>
      </c>
      <c r="J11" s="1071">
        <v>19</v>
      </c>
      <c r="K11" s="1069">
        <v>0</v>
      </c>
      <c r="L11" s="1070">
        <v>19</v>
      </c>
    </row>
    <row r="12" spans="1:12" ht="18.75" x14ac:dyDescent="0.3">
      <c r="B12" s="1904" t="s">
        <v>227</v>
      </c>
      <c r="C12" s="1799" t="s">
        <v>189</v>
      </c>
      <c r="D12" s="1068">
        <v>10</v>
      </c>
      <c r="E12" s="1069">
        <v>1</v>
      </c>
      <c r="F12" s="1070">
        <v>11</v>
      </c>
      <c r="G12" s="1071">
        <v>9</v>
      </c>
      <c r="H12" s="1069">
        <v>0</v>
      </c>
      <c r="I12" s="1070">
        <v>9</v>
      </c>
      <c r="J12" s="1071">
        <v>19</v>
      </c>
      <c r="K12" s="1069">
        <v>1</v>
      </c>
      <c r="L12" s="1070">
        <v>20</v>
      </c>
    </row>
    <row r="13" spans="1:12" ht="18.75" x14ac:dyDescent="0.3">
      <c r="B13" s="1904" t="s">
        <v>228</v>
      </c>
      <c r="C13" s="1799" t="s">
        <v>191</v>
      </c>
      <c r="D13" s="1068">
        <v>10</v>
      </c>
      <c r="E13" s="1069">
        <v>0</v>
      </c>
      <c r="F13" s="1070">
        <v>10</v>
      </c>
      <c r="G13" s="1071">
        <v>8</v>
      </c>
      <c r="H13" s="1069">
        <v>1</v>
      </c>
      <c r="I13" s="1070">
        <v>9</v>
      </c>
      <c r="J13" s="1071">
        <v>18</v>
      </c>
      <c r="K13" s="1069">
        <v>1</v>
      </c>
      <c r="L13" s="1070">
        <v>19</v>
      </c>
    </row>
    <row r="14" spans="1:12" ht="18.75" x14ac:dyDescent="0.3">
      <c r="B14" s="1904" t="s">
        <v>229</v>
      </c>
      <c r="C14" s="1799" t="s">
        <v>230</v>
      </c>
      <c r="D14" s="1068">
        <v>0</v>
      </c>
      <c r="E14" s="1069">
        <v>0</v>
      </c>
      <c r="F14" s="1070">
        <v>0</v>
      </c>
      <c r="G14" s="1071">
        <v>9</v>
      </c>
      <c r="H14" s="1069">
        <v>0</v>
      </c>
      <c r="I14" s="1070">
        <v>9</v>
      </c>
      <c r="J14" s="1071">
        <v>9</v>
      </c>
      <c r="K14" s="1069">
        <v>0</v>
      </c>
      <c r="L14" s="1070">
        <v>9</v>
      </c>
    </row>
    <row r="15" spans="1:12" ht="18.75" x14ac:dyDescent="0.3">
      <c r="B15" s="1904" t="s">
        <v>231</v>
      </c>
      <c r="C15" s="1799" t="s">
        <v>195</v>
      </c>
      <c r="D15" s="1068">
        <v>41</v>
      </c>
      <c r="E15" s="1069">
        <v>0</v>
      </c>
      <c r="F15" s="1070">
        <v>41</v>
      </c>
      <c r="G15" s="1071">
        <v>38</v>
      </c>
      <c r="H15" s="1069">
        <v>0</v>
      </c>
      <c r="I15" s="1070">
        <v>38</v>
      </c>
      <c r="J15" s="1071">
        <v>79</v>
      </c>
      <c r="K15" s="1069">
        <v>0</v>
      </c>
      <c r="L15" s="1070">
        <v>79</v>
      </c>
    </row>
    <row r="16" spans="1:12" ht="18.75" x14ac:dyDescent="0.3">
      <c r="B16" s="1904" t="s">
        <v>232</v>
      </c>
      <c r="C16" s="1799" t="s">
        <v>197</v>
      </c>
      <c r="D16" s="1068">
        <v>10</v>
      </c>
      <c r="E16" s="1069">
        <v>0</v>
      </c>
      <c r="F16" s="1070">
        <v>10</v>
      </c>
      <c r="G16" s="1071">
        <v>14</v>
      </c>
      <c r="H16" s="1069">
        <v>0</v>
      </c>
      <c r="I16" s="1070">
        <v>14</v>
      </c>
      <c r="J16" s="1071">
        <v>24</v>
      </c>
      <c r="K16" s="1069">
        <v>0</v>
      </c>
      <c r="L16" s="1070">
        <v>24</v>
      </c>
    </row>
    <row r="17" spans="1:21" ht="18.75" x14ac:dyDescent="0.3">
      <c r="B17" s="1904" t="s">
        <v>233</v>
      </c>
      <c r="C17" s="1799" t="s">
        <v>201</v>
      </c>
      <c r="D17" s="1068">
        <v>25</v>
      </c>
      <c r="E17" s="1069">
        <v>0</v>
      </c>
      <c r="F17" s="1070">
        <v>25</v>
      </c>
      <c r="G17" s="1071">
        <v>25</v>
      </c>
      <c r="H17" s="1069">
        <v>0</v>
      </c>
      <c r="I17" s="1070">
        <v>25</v>
      </c>
      <c r="J17" s="1071">
        <v>50</v>
      </c>
      <c r="K17" s="1069">
        <v>0</v>
      </c>
      <c r="L17" s="1070">
        <v>50</v>
      </c>
    </row>
    <row r="18" spans="1:21" ht="18.75" x14ac:dyDescent="0.3">
      <c r="B18" s="1904" t="s">
        <v>234</v>
      </c>
      <c r="C18" s="1799" t="s">
        <v>203</v>
      </c>
      <c r="D18" s="1068">
        <v>6</v>
      </c>
      <c r="E18" s="1069">
        <v>0</v>
      </c>
      <c r="F18" s="1070">
        <v>6</v>
      </c>
      <c r="G18" s="1071">
        <v>10</v>
      </c>
      <c r="H18" s="1069">
        <v>1</v>
      </c>
      <c r="I18" s="1070">
        <v>11</v>
      </c>
      <c r="J18" s="1071">
        <v>16</v>
      </c>
      <c r="K18" s="1069">
        <v>1</v>
      </c>
      <c r="L18" s="1070">
        <v>17</v>
      </c>
    </row>
    <row r="19" spans="1:21" ht="18.75" x14ac:dyDescent="0.3">
      <c r="B19" s="1904" t="s">
        <v>238</v>
      </c>
      <c r="C19" s="1799" t="s">
        <v>223</v>
      </c>
      <c r="D19" s="1068">
        <v>16</v>
      </c>
      <c r="E19" s="1069">
        <v>0</v>
      </c>
      <c r="F19" s="1070">
        <v>16</v>
      </c>
      <c r="G19" s="1071">
        <v>0</v>
      </c>
      <c r="H19" s="1069">
        <v>0</v>
      </c>
      <c r="I19" s="1070">
        <v>0</v>
      </c>
      <c r="J19" s="1071">
        <v>16</v>
      </c>
      <c r="K19" s="1069">
        <v>0</v>
      </c>
      <c r="L19" s="1070">
        <v>16</v>
      </c>
    </row>
    <row r="20" spans="1:21" ht="19.5" thickBot="1" x14ac:dyDescent="0.35">
      <c r="B20" s="1904" t="s">
        <v>239</v>
      </c>
      <c r="C20" s="1799" t="s">
        <v>267</v>
      </c>
      <c r="D20" s="1068">
        <v>6</v>
      </c>
      <c r="E20" s="1069">
        <v>0</v>
      </c>
      <c r="F20" s="1070">
        <v>6</v>
      </c>
      <c r="G20" s="1071">
        <v>10</v>
      </c>
      <c r="H20" s="1069">
        <v>1</v>
      </c>
      <c r="I20" s="1070">
        <v>11</v>
      </c>
      <c r="J20" s="1071">
        <v>16</v>
      </c>
      <c r="K20" s="1069">
        <v>1</v>
      </c>
      <c r="L20" s="1070">
        <v>17</v>
      </c>
    </row>
    <row r="21" spans="1:21" s="131" customFormat="1" ht="21.6" customHeight="1" thickBot="1" x14ac:dyDescent="0.25">
      <c r="A21" s="127"/>
      <c r="B21" s="3747" t="s">
        <v>16</v>
      </c>
      <c r="C21" s="3748"/>
      <c r="D21" s="2035">
        <f t="shared" ref="D21:L21" si="1">SUM(D9:D20)</f>
        <v>139</v>
      </c>
      <c r="E21" s="2035">
        <f t="shared" si="1"/>
        <v>1</v>
      </c>
      <c r="F21" s="241">
        <f t="shared" si="1"/>
        <v>140</v>
      </c>
      <c r="G21" s="240">
        <f t="shared" si="1"/>
        <v>141</v>
      </c>
      <c r="H21" s="2035">
        <f t="shared" si="1"/>
        <v>3</v>
      </c>
      <c r="I21" s="241">
        <f t="shared" si="1"/>
        <v>144</v>
      </c>
      <c r="J21" s="240">
        <f t="shared" si="1"/>
        <v>280</v>
      </c>
      <c r="K21" s="2035">
        <f t="shared" si="1"/>
        <v>4</v>
      </c>
      <c r="L21" s="241">
        <f t="shared" si="1"/>
        <v>284</v>
      </c>
      <c r="M21" s="151"/>
      <c r="N21" s="151"/>
      <c r="O21" s="151"/>
      <c r="P21" s="1751"/>
      <c r="Q21" s="1751"/>
      <c r="R21" s="1751"/>
      <c r="S21" s="151"/>
      <c r="T21" s="151"/>
      <c r="U21" s="151"/>
    </row>
    <row r="22" spans="1:21" ht="18" customHeight="1" x14ac:dyDescent="0.2">
      <c r="B22" s="3731" t="s">
        <v>23</v>
      </c>
      <c r="C22" s="3732"/>
      <c r="D22" s="2036"/>
      <c r="E22" s="270"/>
      <c r="F22" s="271"/>
      <c r="G22" s="270"/>
      <c r="H22" s="270"/>
      <c r="I22" s="271"/>
      <c r="J22" s="270"/>
      <c r="K22" s="270"/>
      <c r="L22" s="271"/>
    </row>
    <row r="23" spans="1:21" ht="18.95" customHeight="1" thickBot="1" x14ac:dyDescent="0.25">
      <c r="B23" s="3726" t="s">
        <v>11</v>
      </c>
      <c r="C23" s="3727"/>
      <c r="D23" s="2036"/>
      <c r="E23" s="270"/>
      <c r="F23" s="271"/>
      <c r="G23" s="270"/>
      <c r="H23" s="270"/>
      <c r="I23" s="271"/>
      <c r="J23" s="270"/>
      <c r="K23" s="270"/>
      <c r="L23" s="271"/>
    </row>
    <row r="24" spans="1:21" s="105" customFormat="1" ht="18.75" x14ac:dyDescent="0.3">
      <c r="A24" s="263"/>
      <c r="B24" s="1844" t="s">
        <v>225</v>
      </c>
      <c r="C24" s="1845" t="s">
        <v>185</v>
      </c>
      <c r="D24" s="1846">
        <v>5</v>
      </c>
      <c r="E24" s="1847">
        <v>0</v>
      </c>
      <c r="F24" s="1848">
        <v>5</v>
      </c>
      <c r="G24" s="1849">
        <v>8</v>
      </c>
      <c r="H24" s="1847">
        <v>0</v>
      </c>
      <c r="I24" s="1848">
        <v>8</v>
      </c>
      <c r="J24" s="1849">
        <v>13</v>
      </c>
      <c r="K24" s="1847">
        <v>0</v>
      </c>
      <c r="L24" s="1848">
        <v>13</v>
      </c>
    </row>
    <row r="25" spans="1:21" ht="17.100000000000001" customHeight="1" x14ac:dyDescent="0.3">
      <c r="B25" s="1798" t="s">
        <v>226</v>
      </c>
      <c r="C25" s="1799" t="s">
        <v>187</v>
      </c>
      <c r="D25" s="1068">
        <v>10</v>
      </c>
      <c r="E25" s="1069">
        <v>0</v>
      </c>
      <c r="F25" s="1070">
        <v>10</v>
      </c>
      <c r="G25" s="1071">
        <v>9</v>
      </c>
      <c r="H25" s="1069">
        <v>0</v>
      </c>
      <c r="I25" s="1070">
        <v>9</v>
      </c>
      <c r="J25" s="1071">
        <v>19</v>
      </c>
      <c r="K25" s="1069">
        <v>0</v>
      </c>
      <c r="L25" s="1070">
        <v>19</v>
      </c>
    </row>
    <row r="26" spans="1:21" ht="18.75" x14ac:dyDescent="0.3">
      <c r="B26" s="1798" t="s">
        <v>227</v>
      </c>
      <c r="C26" s="1799" t="s">
        <v>189</v>
      </c>
      <c r="D26" s="1068">
        <v>10</v>
      </c>
      <c r="E26" s="1069">
        <v>1</v>
      </c>
      <c r="F26" s="1070">
        <v>11</v>
      </c>
      <c r="G26" s="1071">
        <v>9</v>
      </c>
      <c r="H26" s="1069">
        <v>0</v>
      </c>
      <c r="I26" s="1070">
        <v>9</v>
      </c>
      <c r="J26" s="1071">
        <v>19</v>
      </c>
      <c r="K26" s="1069">
        <v>1</v>
      </c>
      <c r="L26" s="1070">
        <v>20</v>
      </c>
    </row>
    <row r="27" spans="1:21" ht="18.75" x14ac:dyDescent="0.3">
      <c r="B27" s="1798" t="s">
        <v>228</v>
      </c>
      <c r="C27" s="1799" t="s">
        <v>191</v>
      </c>
      <c r="D27" s="1068">
        <v>8</v>
      </c>
      <c r="E27" s="1069">
        <v>0</v>
      </c>
      <c r="F27" s="1070">
        <v>8</v>
      </c>
      <c r="G27" s="1071">
        <v>7</v>
      </c>
      <c r="H27" s="1069">
        <v>1</v>
      </c>
      <c r="I27" s="1070">
        <v>8</v>
      </c>
      <c r="J27" s="1071">
        <v>15</v>
      </c>
      <c r="K27" s="1069">
        <v>1</v>
      </c>
      <c r="L27" s="1070">
        <v>16</v>
      </c>
    </row>
    <row r="28" spans="1:21" ht="18.75" x14ac:dyDescent="0.3">
      <c r="B28" s="1798" t="s">
        <v>229</v>
      </c>
      <c r="C28" s="1799" t="s">
        <v>230</v>
      </c>
      <c r="D28" s="1068">
        <v>0</v>
      </c>
      <c r="E28" s="1069">
        <v>0</v>
      </c>
      <c r="F28" s="1070">
        <v>0</v>
      </c>
      <c r="G28" s="1071">
        <v>7</v>
      </c>
      <c r="H28" s="1069">
        <v>0</v>
      </c>
      <c r="I28" s="1070">
        <v>7</v>
      </c>
      <c r="J28" s="1071">
        <v>7</v>
      </c>
      <c r="K28" s="1069">
        <v>0</v>
      </c>
      <c r="L28" s="1070">
        <v>7</v>
      </c>
    </row>
    <row r="29" spans="1:21" ht="18.75" x14ac:dyDescent="0.3">
      <c r="B29" s="1798" t="s">
        <v>231</v>
      </c>
      <c r="C29" s="1799" t="s">
        <v>195</v>
      </c>
      <c r="D29" s="1068">
        <v>40</v>
      </c>
      <c r="E29" s="1069">
        <v>0</v>
      </c>
      <c r="F29" s="1070">
        <v>40</v>
      </c>
      <c r="G29" s="1071">
        <v>35</v>
      </c>
      <c r="H29" s="1069">
        <v>0</v>
      </c>
      <c r="I29" s="1070">
        <v>35</v>
      </c>
      <c r="J29" s="1071">
        <v>75</v>
      </c>
      <c r="K29" s="1069">
        <v>0</v>
      </c>
      <c r="L29" s="1070">
        <v>75</v>
      </c>
    </row>
    <row r="30" spans="1:21" ht="18.75" x14ac:dyDescent="0.3">
      <c r="B30" s="1798" t="s">
        <v>232</v>
      </c>
      <c r="C30" s="1799" t="s">
        <v>197</v>
      </c>
      <c r="D30" s="1068">
        <v>9</v>
      </c>
      <c r="E30" s="1069">
        <v>0</v>
      </c>
      <c r="F30" s="1070">
        <v>9</v>
      </c>
      <c r="G30" s="1071">
        <v>14</v>
      </c>
      <c r="H30" s="1069">
        <v>0</v>
      </c>
      <c r="I30" s="1070">
        <v>14</v>
      </c>
      <c r="J30" s="1071">
        <v>23</v>
      </c>
      <c r="K30" s="1069">
        <v>0</v>
      </c>
      <c r="L30" s="1070">
        <v>23</v>
      </c>
    </row>
    <row r="31" spans="1:21" ht="18.75" x14ac:dyDescent="0.3">
      <c r="B31" s="1798" t="s">
        <v>233</v>
      </c>
      <c r="C31" s="1799" t="s">
        <v>201</v>
      </c>
      <c r="D31" s="1068">
        <v>24</v>
      </c>
      <c r="E31" s="1069">
        <v>0</v>
      </c>
      <c r="F31" s="1070">
        <v>24</v>
      </c>
      <c r="G31" s="1071">
        <v>24</v>
      </c>
      <c r="H31" s="1069">
        <v>0</v>
      </c>
      <c r="I31" s="1070">
        <v>24</v>
      </c>
      <c r="J31" s="1071">
        <v>48</v>
      </c>
      <c r="K31" s="1069">
        <v>0</v>
      </c>
      <c r="L31" s="1070">
        <v>48</v>
      </c>
    </row>
    <row r="32" spans="1:21" ht="18.75" x14ac:dyDescent="0.3">
      <c r="B32" s="1798" t="s">
        <v>234</v>
      </c>
      <c r="C32" s="1799" t="s">
        <v>203</v>
      </c>
      <c r="D32" s="1068">
        <v>6</v>
      </c>
      <c r="E32" s="1069">
        <v>0</v>
      </c>
      <c r="F32" s="1070">
        <v>6</v>
      </c>
      <c r="G32" s="1071">
        <v>9</v>
      </c>
      <c r="H32" s="1069">
        <v>1</v>
      </c>
      <c r="I32" s="1070">
        <v>10</v>
      </c>
      <c r="J32" s="1071">
        <v>15</v>
      </c>
      <c r="K32" s="1069">
        <v>1</v>
      </c>
      <c r="L32" s="1070">
        <v>16</v>
      </c>
    </row>
    <row r="33" spans="1:12" ht="18.75" x14ac:dyDescent="0.3">
      <c r="B33" s="1798" t="s">
        <v>238</v>
      </c>
      <c r="C33" s="1799" t="s">
        <v>223</v>
      </c>
      <c r="D33" s="1068">
        <v>15</v>
      </c>
      <c r="E33" s="1069">
        <v>0</v>
      </c>
      <c r="F33" s="1070">
        <v>15</v>
      </c>
      <c r="G33" s="1071">
        <v>0</v>
      </c>
      <c r="H33" s="1069">
        <v>0</v>
      </c>
      <c r="I33" s="1070">
        <v>0</v>
      </c>
      <c r="J33" s="1071">
        <v>15</v>
      </c>
      <c r="K33" s="1069">
        <v>0</v>
      </c>
      <c r="L33" s="1070">
        <v>15</v>
      </c>
    </row>
    <row r="34" spans="1:12" ht="19.5" thickBot="1" x14ac:dyDescent="0.35">
      <c r="B34" s="1087" t="s">
        <v>239</v>
      </c>
      <c r="C34" s="1088" t="s">
        <v>267</v>
      </c>
      <c r="D34" s="1072">
        <v>6</v>
      </c>
      <c r="E34" s="1073">
        <v>0</v>
      </c>
      <c r="F34" s="1074">
        <v>6</v>
      </c>
      <c r="G34" s="1075">
        <v>10</v>
      </c>
      <c r="H34" s="1073">
        <v>1</v>
      </c>
      <c r="I34" s="1074">
        <v>11</v>
      </c>
      <c r="J34" s="1075">
        <v>16</v>
      </c>
      <c r="K34" s="1073">
        <v>1</v>
      </c>
      <c r="L34" s="1074">
        <v>17</v>
      </c>
    </row>
    <row r="35" spans="1:12" ht="26.1" customHeight="1" thickBot="1" x14ac:dyDescent="0.25">
      <c r="B35" s="3749" t="s">
        <v>8</v>
      </c>
      <c r="C35" s="3750"/>
      <c r="D35" s="2035">
        <f t="shared" ref="D35:L35" si="2">SUM(D24:D34)</f>
        <v>133</v>
      </c>
      <c r="E35" s="149">
        <f t="shared" si="2"/>
        <v>1</v>
      </c>
      <c r="F35" s="241">
        <f t="shared" si="2"/>
        <v>134</v>
      </c>
      <c r="G35" s="240">
        <f t="shared" si="2"/>
        <v>132</v>
      </c>
      <c r="H35" s="149">
        <f t="shared" si="2"/>
        <v>3</v>
      </c>
      <c r="I35" s="241">
        <f t="shared" si="2"/>
        <v>135</v>
      </c>
      <c r="J35" s="240">
        <f t="shared" si="2"/>
        <v>265</v>
      </c>
      <c r="K35" s="149">
        <f t="shared" si="2"/>
        <v>4</v>
      </c>
      <c r="L35" s="241">
        <f t="shared" si="2"/>
        <v>269</v>
      </c>
    </row>
    <row r="36" spans="1:12" ht="21.6" customHeight="1" thickBot="1" x14ac:dyDescent="0.25">
      <c r="B36" s="3751" t="s">
        <v>25</v>
      </c>
      <c r="C36" s="3752"/>
      <c r="D36" s="827"/>
      <c r="E36" s="151"/>
      <c r="F36" s="209"/>
      <c r="G36" s="151"/>
      <c r="H36" s="151"/>
      <c r="I36" s="209"/>
      <c r="J36" s="151"/>
      <c r="K36" s="151"/>
      <c r="L36" s="209"/>
    </row>
    <row r="37" spans="1:12" s="87" customFormat="1" ht="18.75" x14ac:dyDescent="0.3">
      <c r="A37" s="127"/>
      <c r="B37" s="1844" t="s">
        <v>225</v>
      </c>
      <c r="C37" s="1845" t="s">
        <v>185</v>
      </c>
      <c r="D37" s="1846">
        <v>0</v>
      </c>
      <c r="E37" s="1847">
        <v>0</v>
      </c>
      <c r="F37" s="1848">
        <v>0</v>
      </c>
      <c r="G37" s="1849">
        <v>1</v>
      </c>
      <c r="H37" s="1847">
        <v>0</v>
      </c>
      <c r="I37" s="1848">
        <v>1</v>
      </c>
      <c r="J37" s="1849">
        <v>1</v>
      </c>
      <c r="K37" s="1847">
        <v>0</v>
      </c>
      <c r="L37" s="1848">
        <v>1</v>
      </c>
    </row>
    <row r="38" spans="1:12" s="87" customFormat="1" ht="18.75" x14ac:dyDescent="0.3">
      <c r="A38" s="127"/>
      <c r="B38" s="1798" t="s">
        <v>228</v>
      </c>
      <c r="C38" s="1799" t="s">
        <v>191</v>
      </c>
      <c r="D38" s="1068">
        <v>2</v>
      </c>
      <c r="E38" s="1069">
        <v>0</v>
      </c>
      <c r="F38" s="1070">
        <v>2</v>
      </c>
      <c r="G38" s="1071">
        <v>1</v>
      </c>
      <c r="H38" s="1069">
        <v>0</v>
      </c>
      <c r="I38" s="1070">
        <v>1</v>
      </c>
      <c r="J38" s="1071">
        <v>3</v>
      </c>
      <c r="K38" s="1069">
        <v>0</v>
      </c>
      <c r="L38" s="1070">
        <v>3</v>
      </c>
    </row>
    <row r="39" spans="1:12" s="87" customFormat="1" ht="18.75" x14ac:dyDescent="0.3">
      <c r="A39" s="127"/>
      <c r="B39" s="1798" t="s">
        <v>229</v>
      </c>
      <c r="C39" s="1799" t="s">
        <v>230</v>
      </c>
      <c r="D39" s="1068">
        <v>0</v>
      </c>
      <c r="E39" s="1069">
        <v>0</v>
      </c>
      <c r="F39" s="1070">
        <v>0</v>
      </c>
      <c r="G39" s="1071">
        <v>2</v>
      </c>
      <c r="H39" s="1069">
        <v>0</v>
      </c>
      <c r="I39" s="1070">
        <v>2</v>
      </c>
      <c r="J39" s="1071">
        <v>2</v>
      </c>
      <c r="K39" s="1069">
        <v>0</v>
      </c>
      <c r="L39" s="1070">
        <v>2</v>
      </c>
    </row>
    <row r="40" spans="1:12" s="87" customFormat="1" ht="18.75" x14ac:dyDescent="0.3">
      <c r="A40" s="127"/>
      <c r="B40" s="1798" t="s">
        <v>231</v>
      </c>
      <c r="C40" s="1799" t="s">
        <v>195</v>
      </c>
      <c r="D40" s="1068">
        <v>1</v>
      </c>
      <c r="E40" s="1069">
        <v>0</v>
      </c>
      <c r="F40" s="1070">
        <v>1</v>
      </c>
      <c r="G40" s="1071">
        <v>3</v>
      </c>
      <c r="H40" s="1069">
        <v>0</v>
      </c>
      <c r="I40" s="1070">
        <v>3</v>
      </c>
      <c r="J40" s="1071">
        <v>4</v>
      </c>
      <c r="K40" s="1069">
        <v>0</v>
      </c>
      <c r="L40" s="1070">
        <v>4</v>
      </c>
    </row>
    <row r="41" spans="1:12" s="87" customFormat="1" ht="18.75" x14ac:dyDescent="0.3">
      <c r="A41" s="127"/>
      <c r="B41" s="1798" t="s">
        <v>232</v>
      </c>
      <c r="C41" s="1799" t="s">
        <v>197</v>
      </c>
      <c r="D41" s="1068">
        <v>1</v>
      </c>
      <c r="E41" s="1069">
        <v>0</v>
      </c>
      <c r="F41" s="1070">
        <v>1</v>
      </c>
      <c r="G41" s="1071">
        <v>0</v>
      </c>
      <c r="H41" s="1069">
        <v>0</v>
      </c>
      <c r="I41" s="1070">
        <v>0</v>
      </c>
      <c r="J41" s="1071">
        <v>1</v>
      </c>
      <c r="K41" s="1069">
        <v>0</v>
      </c>
      <c r="L41" s="1070">
        <v>1</v>
      </c>
    </row>
    <row r="42" spans="1:12" s="87" customFormat="1" ht="18.75" x14ac:dyDescent="0.3">
      <c r="A42" s="127"/>
      <c r="B42" s="1798" t="s">
        <v>233</v>
      </c>
      <c r="C42" s="1799" t="s">
        <v>201</v>
      </c>
      <c r="D42" s="1068">
        <v>1</v>
      </c>
      <c r="E42" s="1069">
        <v>0</v>
      </c>
      <c r="F42" s="1070">
        <v>1</v>
      </c>
      <c r="G42" s="1071">
        <v>1</v>
      </c>
      <c r="H42" s="1069">
        <v>0</v>
      </c>
      <c r="I42" s="1070">
        <v>1</v>
      </c>
      <c r="J42" s="1071">
        <v>2</v>
      </c>
      <c r="K42" s="1069">
        <v>0</v>
      </c>
      <c r="L42" s="1070">
        <v>2</v>
      </c>
    </row>
    <row r="43" spans="1:12" s="87" customFormat="1" ht="18.75" x14ac:dyDescent="0.3">
      <c r="A43" s="127"/>
      <c r="B43" s="1798" t="s">
        <v>234</v>
      </c>
      <c r="C43" s="1799" t="s">
        <v>203</v>
      </c>
      <c r="D43" s="1068">
        <v>0</v>
      </c>
      <c r="E43" s="1069">
        <v>0</v>
      </c>
      <c r="F43" s="1070">
        <v>0</v>
      </c>
      <c r="G43" s="1071">
        <v>1</v>
      </c>
      <c r="H43" s="1069">
        <v>0</v>
      </c>
      <c r="I43" s="1070">
        <v>1</v>
      </c>
      <c r="J43" s="1071">
        <v>1</v>
      </c>
      <c r="K43" s="1069">
        <v>0</v>
      </c>
      <c r="L43" s="1070">
        <v>1</v>
      </c>
    </row>
    <row r="44" spans="1:12" s="87" customFormat="1" ht="19.5" thickBot="1" x14ac:dyDescent="0.35">
      <c r="A44" s="127"/>
      <c r="B44" s="1087" t="s">
        <v>238</v>
      </c>
      <c r="C44" s="1088" t="s">
        <v>223</v>
      </c>
      <c r="D44" s="1072">
        <v>1</v>
      </c>
      <c r="E44" s="1073">
        <v>0</v>
      </c>
      <c r="F44" s="1074">
        <v>1</v>
      </c>
      <c r="G44" s="1075">
        <v>0</v>
      </c>
      <c r="H44" s="1073">
        <v>0</v>
      </c>
      <c r="I44" s="1074">
        <v>0</v>
      </c>
      <c r="J44" s="1075">
        <v>1</v>
      </c>
      <c r="K44" s="1073">
        <v>0</v>
      </c>
      <c r="L44" s="1074">
        <v>1</v>
      </c>
    </row>
    <row r="45" spans="1:12" ht="21.6" customHeight="1" thickBot="1" x14ac:dyDescent="0.25">
      <c r="B45" s="3749" t="s">
        <v>13</v>
      </c>
      <c r="C45" s="3753"/>
      <c r="D45" s="1887">
        <f t="shared" ref="D45:L45" si="3">SUM(D37:D44)</f>
        <v>6</v>
      </c>
      <c r="E45" s="149">
        <f t="shared" si="3"/>
        <v>0</v>
      </c>
      <c r="F45" s="241">
        <f t="shared" si="3"/>
        <v>6</v>
      </c>
      <c r="G45" s="1887">
        <f t="shared" si="3"/>
        <v>9</v>
      </c>
      <c r="H45" s="149">
        <f t="shared" si="3"/>
        <v>0</v>
      </c>
      <c r="I45" s="2037">
        <f t="shared" si="3"/>
        <v>9</v>
      </c>
      <c r="J45" s="1887">
        <f t="shared" si="3"/>
        <v>15</v>
      </c>
      <c r="K45" s="149">
        <f t="shared" si="3"/>
        <v>0</v>
      </c>
      <c r="L45" s="2038">
        <f t="shared" si="3"/>
        <v>15</v>
      </c>
    </row>
    <row r="46" spans="1:12" ht="18.95" customHeight="1" x14ac:dyDescent="0.2">
      <c r="B46" s="3742" t="s">
        <v>10</v>
      </c>
      <c r="C46" s="3743"/>
      <c r="D46" s="404">
        <f t="shared" ref="D46:L46" si="4">D35</f>
        <v>133</v>
      </c>
      <c r="E46" s="403">
        <f t="shared" si="4"/>
        <v>1</v>
      </c>
      <c r="F46" s="2039">
        <f t="shared" si="4"/>
        <v>134</v>
      </c>
      <c r="G46" s="404">
        <f t="shared" si="4"/>
        <v>132</v>
      </c>
      <c r="H46" s="403">
        <f t="shared" si="4"/>
        <v>3</v>
      </c>
      <c r="I46" s="2039">
        <f t="shared" si="4"/>
        <v>135</v>
      </c>
      <c r="J46" s="402">
        <f t="shared" si="4"/>
        <v>265</v>
      </c>
      <c r="K46" s="403">
        <f t="shared" si="4"/>
        <v>4</v>
      </c>
      <c r="L46" s="2040">
        <f t="shared" si="4"/>
        <v>269</v>
      </c>
    </row>
    <row r="47" spans="1:12" ht="21.6" customHeight="1" thickBot="1" x14ac:dyDescent="0.25">
      <c r="B47" s="3745" t="s">
        <v>17</v>
      </c>
      <c r="C47" s="3746"/>
      <c r="D47" s="1095">
        <f>D45</f>
        <v>6</v>
      </c>
      <c r="E47" s="1093">
        <f t="shared" ref="E47:L47" si="5">E45</f>
        <v>0</v>
      </c>
      <c r="F47" s="2041">
        <f t="shared" si="5"/>
        <v>6</v>
      </c>
      <c r="G47" s="1095">
        <f t="shared" si="5"/>
        <v>9</v>
      </c>
      <c r="H47" s="1093">
        <f t="shared" si="5"/>
        <v>0</v>
      </c>
      <c r="I47" s="2041">
        <f t="shared" si="5"/>
        <v>9</v>
      </c>
      <c r="J47" s="1092">
        <f t="shared" si="5"/>
        <v>15</v>
      </c>
      <c r="K47" s="1093">
        <f t="shared" si="5"/>
        <v>0</v>
      </c>
      <c r="L47" s="2042">
        <f t="shared" si="5"/>
        <v>15</v>
      </c>
    </row>
    <row r="48" spans="1:12" ht="24.6" customHeight="1" thickBot="1" x14ac:dyDescent="0.25">
      <c r="B48" s="3754" t="s">
        <v>18</v>
      </c>
      <c r="C48" s="3755"/>
      <c r="D48" s="1871">
        <f>D46+D47</f>
        <v>139</v>
      </c>
      <c r="E48" s="1870">
        <f t="shared" ref="E48:L48" si="6">E46+E47</f>
        <v>1</v>
      </c>
      <c r="F48" s="391">
        <f t="shared" si="6"/>
        <v>140</v>
      </c>
      <c r="G48" s="1871">
        <f t="shared" si="6"/>
        <v>141</v>
      </c>
      <c r="H48" s="1870">
        <f t="shared" si="6"/>
        <v>3</v>
      </c>
      <c r="I48" s="391">
        <f t="shared" si="6"/>
        <v>144</v>
      </c>
      <c r="J48" s="1871">
        <f t="shared" si="6"/>
        <v>280</v>
      </c>
      <c r="K48" s="1870">
        <f t="shared" si="6"/>
        <v>4</v>
      </c>
      <c r="L48" s="391">
        <f t="shared" si="6"/>
        <v>284</v>
      </c>
    </row>
    <row r="51" spans="2:19" ht="18.75" x14ac:dyDescent="0.2">
      <c r="B51" s="3597"/>
      <c r="C51" s="3597"/>
      <c r="D51" s="3597"/>
      <c r="E51" s="3597"/>
      <c r="F51" s="3597"/>
      <c r="G51" s="3597"/>
      <c r="H51" s="3597"/>
      <c r="I51" s="3597"/>
      <c r="J51" s="3597"/>
      <c r="K51" s="3597"/>
      <c r="L51" s="3597"/>
    </row>
    <row r="52" spans="2:19" ht="18.75" x14ac:dyDescent="0.2">
      <c r="B52" s="3597"/>
      <c r="C52" s="3597"/>
      <c r="D52" s="3597"/>
      <c r="E52" s="3597"/>
      <c r="F52" s="3597"/>
      <c r="G52" s="3597"/>
      <c r="H52" s="3597"/>
      <c r="I52" s="3597"/>
      <c r="J52" s="3597"/>
      <c r="K52" s="3597"/>
      <c r="L52" s="3597"/>
      <c r="M52" s="91"/>
      <c r="N52" s="91"/>
      <c r="O52" s="91"/>
      <c r="P52" s="91"/>
      <c r="Q52" s="91"/>
      <c r="R52" s="105"/>
      <c r="S52" s="105"/>
    </row>
    <row r="55" spans="2:19" x14ac:dyDescent="0.2">
      <c r="D55" s="843"/>
      <c r="E55" s="843"/>
      <c r="F55" s="843"/>
      <c r="G55" s="843"/>
      <c r="H55" s="843"/>
      <c r="I55" s="843"/>
      <c r="J55" s="843"/>
      <c r="K55" s="843"/>
      <c r="L55" s="843"/>
    </row>
  </sheetData>
  <mergeCells count="21">
    <mergeCell ref="B51:L51"/>
    <mergeCell ref="B52:L52"/>
    <mergeCell ref="B8:C8"/>
    <mergeCell ref="B47:C47"/>
    <mergeCell ref="B21:C21"/>
    <mergeCell ref="B22:C22"/>
    <mergeCell ref="B23:C23"/>
    <mergeCell ref="B35:C35"/>
    <mergeCell ref="B36:C36"/>
    <mergeCell ref="B45:C45"/>
    <mergeCell ref="B48:C48"/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60"/>
  <sheetViews>
    <sheetView topLeftCell="A19" zoomScale="65" zoomScaleNormal="65" workbookViewId="0">
      <selection activeCell="M25" sqref="M25"/>
    </sheetView>
  </sheetViews>
  <sheetFormatPr defaultRowHeight="18" x14ac:dyDescent="0.25"/>
  <cols>
    <col min="1" max="1" width="9.140625" style="92"/>
    <col min="2" max="2" width="13.5703125" style="92" customWidth="1"/>
    <col min="3" max="3" width="66.7109375" style="92" customWidth="1"/>
    <col min="4" max="4" width="13.5703125" style="92" customWidth="1"/>
    <col min="5" max="5" width="12.42578125" style="92" customWidth="1"/>
    <col min="6" max="6" width="10.7109375" style="93" customWidth="1"/>
    <col min="7" max="7" width="13.5703125" style="92" customWidth="1"/>
    <col min="8" max="8" width="11.28515625" style="92" customWidth="1"/>
    <col min="9" max="9" width="12.140625" style="93" customWidth="1"/>
    <col min="10" max="10" width="14.85546875" style="92" customWidth="1"/>
    <col min="11" max="11" width="13.140625" style="92" customWidth="1"/>
    <col min="12" max="12" width="11.140625" style="93" customWidth="1"/>
    <col min="13" max="13" width="14.140625" style="92" customWidth="1"/>
    <col min="14" max="14" width="13.5703125" style="92" customWidth="1"/>
    <col min="15" max="15" width="14.28515625" style="93" customWidth="1"/>
    <col min="16" max="257" width="9.140625" style="92"/>
    <col min="258" max="258" width="13.5703125" style="92" customWidth="1"/>
    <col min="259" max="259" width="66.7109375" style="92" customWidth="1"/>
    <col min="260" max="260" width="11.42578125" style="92" bestFit="1" customWidth="1"/>
    <col min="261" max="261" width="11.28515625" style="92" customWidth="1"/>
    <col min="262" max="262" width="10.7109375" style="92" customWidth="1"/>
    <col min="263" max="263" width="9.140625" style="92"/>
    <col min="264" max="264" width="11.28515625" style="92" customWidth="1"/>
    <col min="265" max="265" width="12.140625" style="92" customWidth="1"/>
    <col min="266" max="266" width="9.140625" style="92"/>
    <col min="267" max="267" width="11" style="92" customWidth="1"/>
    <col min="268" max="268" width="11.140625" style="92" customWidth="1"/>
    <col min="269" max="269" width="9.140625" style="92"/>
    <col min="270" max="270" width="11.42578125" style="92" customWidth="1"/>
    <col min="271" max="271" width="10.5703125" style="92" customWidth="1"/>
    <col min="272" max="513" width="9.140625" style="92"/>
    <col min="514" max="514" width="13.5703125" style="92" customWidth="1"/>
    <col min="515" max="515" width="66.7109375" style="92" customWidth="1"/>
    <col min="516" max="516" width="11.42578125" style="92" bestFit="1" customWidth="1"/>
    <col min="517" max="517" width="11.28515625" style="92" customWidth="1"/>
    <col min="518" max="518" width="10.7109375" style="92" customWidth="1"/>
    <col min="519" max="519" width="9.140625" style="92"/>
    <col min="520" max="520" width="11.28515625" style="92" customWidth="1"/>
    <col min="521" max="521" width="12.140625" style="92" customWidth="1"/>
    <col min="522" max="522" width="9.140625" style="92"/>
    <col min="523" max="523" width="11" style="92" customWidth="1"/>
    <col min="524" max="524" width="11.140625" style="92" customWidth="1"/>
    <col min="525" max="525" width="9.140625" style="92"/>
    <col min="526" max="526" width="11.42578125" style="92" customWidth="1"/>
    <col min="527" max="527" width="10.5703125" style="92" customWidth="1"/>
    <col min="528" max="769" width="9.140625" style="92"/>
    <col min="770" max="770" width="13.5703125" style="92" customWidth="1"/>
    <col min="771" max="771" width="66.7109375" style="92" customWidth="1"/>
    <col min="772" max="772" width="11.42578125" style="92" bestFit="1" customWidth="1"/>
    <col min="773" max="773" width="11.28515625" style="92" customWidth="1"/>
    <col min="774" max="774" width="10.7109375" style="92" customWidth="1"/>
    <col min="775" max="775" width="9.140625" style="92"/>
    <col min="776" max="776" width="11.28515625" style="92" customWidth="1"/>
    <col min="777" max="777" width="12.140625" style="92" customWidth="1"/>
    <col min="778" max="778" width="9.140625" style="92"/>
    <col min="779" max="779" width="11" style="92" customWidth="1"/>
    <col min="780" max="780" width="11.140625" style="92" customWidth="1"/>
    <col min="781" max="781" width="9.140625" style="92"/>
    <col min="782" max="782" width="11.42578125" style="92" customWidth="1"/>
    <col min="783" max="783" width="10.5703125" style="92" customWidth="1"/>
    <col min="784" max="1025" width="9.140625" style="92"/>
    <col min="1026" max="1026" width="13.5703125" style="92" customWidth="1"/>
    <col min="1027" max="1027" width="66.7109375" style="92" customWidth="1"/>
    <col min="1028" max="1028" width="11.42578125" style="92" bestFit="1" customWidth="1"/>
    <col min="1029" max="1029" width="11.28515625" style="92" customWidth="1"/>
    <col min="1030" max="1030" width="10.7109375" style="92" customWidth="1"/>
    <col min="1031" max="1031" width="9.140625" style="92"/>
    <col min="1032" max="1032" width="11.28515625" style="92" customWidth="1"/>
    <col min="1033" max="1033" width="12.140625" style="92" customWidth="1"/>
    <col min="1034" max="1034" width="9.140625" style="92"/>
    <col min="1035" max="1035" width="11" style="92" customWidth="1"/>
    <col min="1036" max="1036" width="11.140625" style="92" customWidth="1"/>
    <col min="1037" max="1037" width="9.140625" style="92"/>
    <col min="1038" max="1038" width="11.42578125" style="92" customWidth="1"/>
    <col min="1039" max="1039" width="10.5703125" style="92" customWidth="1"/>
    <col min="1040" max="1281" width="9.140625" style="92"/>
    <col min="1282" max="1282" width="13.5703125" style="92" customWidth="1"/>
    <col min="1283" max="1283" width="66.7109375" style="92" customWidth="1"/>
    <col min="1284" max="1284" width="11.42578125" style="92" bestFit="1" customWidth="1"/>
    <col min="1285" max="1285" width="11.28515625" style="92" customWidth="1"/>
    <col min="1286" max="1286" width="10.7109375" style="92" customWidth="1"/>
    <col min="1287" max="1287" width="9.140625" style="92"/>
    <col min="1288" max="1288" width="11.28515625" style="92" customWidth="1"/>
    <col min="1289" max="1289" width="12.140625" style="92" customWidth="1"/>
    <col min="1290" max="1290" width="9.140625" style="92"/>
    <col min="1291" max="1291" width="11" style="92" customWidth="1"/>
    <col min="1292" max="1292" width="11.140625" style="92" customWidth="1"/>
    <col min="1293" max="1293" width="9.140625" style="92"/>
    <col min="1294" max="1294" width="11.42578125" style="92" customWidth="1"/>
    <col min="1295" max="1295" width="10.5703125" style="92" customWidth="1"/>
    <col min="1296" max="1537" width="9.140625" style="92"/>
    <col min="1538" max="1538" width="13.5703125" style="92" customWidth="1"/>
    <col min="1539" max="1539" width="66.7109375" style="92" customWidth="1"/>
    <col min="1540" max="1540" width="11.42578125" style="92" bestFit="1" customWidth="1"/>
    <col min="1541" max="1541" width="11.28515625" style="92" customWidth="1"/>
    <col min="1542" max="1542" width="10.7109375" style="92" customWidth="1"/>
    <col min="1543" max="1543" width="9.140625" style="92"/>
    <col min="1544" max="1544" width="11.28515625" style="92" customWidth="1"/>
    <col min="1545" max="1545" width="12.140625" style="92" customWidth="1"/>
    <col min="1546" max="1546" width="9.140625" style="92"/>
    <col min="1547" max="1547" width="11" style="92" customWidth="1"/>
    <col min="1548" max="1548" width="11.140625" style="92" customWidth="1"/>
    <col min="1549" max="1549" width="9.140625" style="92"/>
    <col min="1550" max="1550" width="11.42578125" style="92" customWidth="1"/>
    <col min="1551" max="1551" width="10.5703125" style="92" customWidth="1"/>
    <col min="1552" max="1793" width="9.140625" style="92"/>
    <col min="1794" max="1794" width="13.5703125" style="92" customWidth="1"/>
    <col min="1795" max="1795" width="66.7109375" style="92" customWidth="1"/>
    <col min="1796" max="1796" width="11.42578125" style="92" bestFit="1" customWidth="1"/>
    <col min="1797" max="1797" width="11.28515625" style="92" customWidth="1"/>
    <col min="1798" max="1798" width="10.7109375" style="92" customWidth="1"/>
    <col min="1799" max="1799" width="9.140625" style="92"/>
    <col min="1800" max="1800" width="11.28515625" style="92" customWidth="1"/>
    <col min="1801" max="1801" width="12.140625" style="92" customWidth="1"/>
    <col min="1802" max="1802" width="9.140625" style="92"/>
    <col min="1803" max="1803" width="11" style="92" customWidth="1"/>
    <col min="1804" max="1804" width="11.140625" style="92" customWidth="1"/>
    <col min="1805" max="1805" width="9.140625" style="92"/>
    <col min="1806" max="1806" width="11.42578125" style="92" customWidth="1"/>
    <col min="1807" max="1807" width="10.5703125" style="92" customWidth="1"/>
    <col min="1808" max="2049" width="9.140625" style="92"/>
    <col min="2050" max="2050" width="13.5703125" style="92" customWidth="1"/>
    <col min="2051" max="2051" width="66.7109375" style="92" customWidth="1"/>
    <col min="2052" max="2052" width="11.42578125" style="92" bestFit="1" customWidth="1"/>
    <col min="2053" max="2053" width="11.28515625" style="92" customWidth="1"/>
    <col min="2054" max="2054" width="10.7109375" style="92" customWidth="1"/>
    <col min="2055" max="2055" width="9.140625" style="92"/>
    <col min="2056" max="2056" width="11.28515625" style="92" customWidth="1"/>
    <col min="2057" max="2057" width="12.140625" style="92" customWidth="1"/>
    <col min="2058" max="2058" width="9.140625" style="92"/>
    <col min="2059" max="2059" width="11" style="92" customWidth="1"/>
    <col min="2060" max="2060" width="11.140625" style="92" customWidth="1"/>
    <col min="2061" max="2061" width="9.140625" style="92"/>
    <col min="2062" max="2062" width="11.42578125" style="92" customWidth="1"/>
    <col min="2063" max="2063" width="10.5703125" style="92" customWidth="1"/>
    <col min="2064" max="2305" width="9.140625" style="92"/>
    <col min="2306" max="2306" width="13.5703125" style="92" customWidth="1"/>
    <col min="2307" max="2307" width="66.7109375" style="92" customWidth="1"/>
    <col min="2308" max="2308" width="11.42578125" style="92" bestFit="1" customWidth="1"/>
    <col min="2309" max="2309" width="11.28515625" style="92" customWidth="1"/>
    <col min="2310" max="2310" width="10.7109375" style="92" customWidth="1"/>
    <col min="2311" max="2311" width="9.140625" style="92"/>
    <col min="2312" max="2312" width="11.28515625" style="92" customWidth="1"/>
    <col min="2313" max="2313" width="12.140625" style="92" customWidth="1"/>
    <col min="2314" max="2314" width="9.140625" style="92"/>
    <col min="2315" max="2315" width="11" style="92" customWidth="1"/>
    <col min="2316" max="2316" width="11.140625" style="92" customWidth="1"/>
    <col min="2317" max="2317" width="9.140625" style="92"/>
    <col min="2318" max="2318" width="11.42578125" style="92" customWidth="1"/>
    <col min="2319" max="2319" width="10.5703125" style="92" customWidth="1"/>
    <col min="2320" max="2561" width="9.140625" style="92"/>
    <col min="2562" max="2562" width="13.5703125" style="92" customWidth="1"/>
    <col min="2563" max="2563" width="66.7109375" style="92" customWidth="1"/>
    <col min="2564" max="2564" width="11.42578125" style="92" bestFit="1" customWidth="1"/>
    <col min="2565" max="2565" width="11.28515625" style="92" customWidth="1"/>
    <col min="2566" max="2566" width="10.7109375" style="92" customWidth="1"/>
    <col min="2567" max="2567" width="9.140625" style="92"/>
    <col min="2568" max="2568" width="11.28515625" style="92" customWidth="1"/>
    <col min="2569" max="2569" width="12.140625" style="92" customWidth="1"/>
    <col min="2570" max="2570" width="9.140625" style="92"/>
    <col min="2571" max="2571" width="11" style="92" customWidth="1"/>
    <col min="2572" max="2572" width="11.140625" style="92" customWidth="1"/>
    <col min="2573" max="2573" width="9.140625" style="92"/>
    <col min="2574" max="2574" width="11.42578125" style="92" customWidth="1"/>
    <col min="2575" max="2575" width="10.5703125" style="92" customWidth="1"/>
    <col min="2576" max="2817" width="9.140625" style="92"/>
    <col min="2818" max="2818" width="13.5703125" style="92" customWidth="1"/>
    <col min="2819" max="2819" width="66.7109375" style="92" customWidth="1"/>
    <col min="2820" max="2820" width="11.42578125" style="92" bestFit="1" customWidth="1"/>
    <col min="2821" max="2821" width="11.28515625" style="92" customWidth="1"/>
    <col min="2822" max="2822" width="10.7109375" style="92" customWidth="1"/>
    <col min="2823" max="2823" width="9.140625" style="92"/>
    <col min="2824" max="2824" width="11.28515625" style="92" customWidth="1"/>
    <col min="2825" max="2825" width="12.140625" style="92" customWidth="1"/>
    <col min="2826" max="2826" width="9.140625" style="92"/>
    <col min="2827" max="2827" width="11" style="92" customWidth="1"/>
    <col min="2828" max="2828" width="11.140625" style="92" customWidth="1"/>
    <col min="2829" max="2829" width="9.140625" style="92"/>
    <col min="2830" max="2830" width="11.42578125" style="92" customWidth="1"/>
    <col min="2831" max="2831" width="10.5703125" style="92" customWidth="1"/>
    <col min="2832" max="3073" width="9.140625" style="92"/>
    <col min="3074" max="3074" width="13.5703125" style="92" customWidth="1"/>
    <col min="3075" max="3075" width="66.7109375" style="92" customWidth="1"/>
    <col min="3076" max="3076" width="11.42578125" style="92" bestFit="1" customWidth="1"/>
    <col min="3077" max="3077" width="11.28515625" style="92" customWidth="1"/>
    <col min="3078" max="3078" width="10.7109375" style="92" customWidth="1"/>
    <col min="3079" max="3079" width="9.140625" style="92"/>
    <col min="3080" max="3080" width="11.28515625" style="92" customWidth="1"/>
    <col min="3081" max="3081" width="12.140625" style="92" customWidth="1"/>
    <col min="3082" max="3082" width="9.140625" style="92"/>
    <col min="3083" max="3083" width="11" style="92" customWidth="1"/>
    <col min="3084" max="3084" width="11.140625" style="92" customWidth="1"/>
    <col min="3085" max="3085" width="9.140625" style="92"/>
    <col min="3086" max="3086" width="11.42578125" style="92" customWidth="1"/>
    <col min="3087" max="3087" width="10.5703125" style="92" customWidth="1"/>
    <col min="3088" max="3329" width="9.140625" style="92"/>
    <col min="3330" max="3330" width="13.5703125" style="92" customWidth="1"/>
    <col min="3331" max="3331" width="66.7109375" style="92" customWidth="1"/>
    <col min="3332" max="3332" width="11.42578125" style="92" bestFit="1" customWidth="1"/>
    <col min="3333" max="3333" width="11.28515625" style="92" customWidth="1"/>
    <col min="3334" max="3334" width="10.7109375" style="92" customWidth="1"/>
    <col min="3335" max="3335" width="9.140625" style="92"/>
    <col min="3336" max="3336" width="11.28515625" style="92" customWidth="1"/>
    <col min="3337" max="3337" width="12.140625" style="92" customWidth="1"/>
    <col min="3338" max="3338" width="9.140625" style="92"/>
    <col min="3339" max="3339" width="11" style="92" customWidth="1"/>
    <col min="3340" max="3340" width="11.140625" style="92" customWidth="1"/>
    <col min="3341" max="3341" width="9.140625" style="92"/>
    <col min="3342" max="3342" width="11.42578125" style="92" customWidth="1"/>
    <col min="3343" max="3343" width="10.5703125" style="92" customWidth="1"/>
    <col min="3344" max="3585" width="9.140625" style="92"/>
    <col min="3586" max="3586" width="13.5703125" style="92" customWidth="1"/>
    <col min="3587" max="3587" width="66.7109375" style="92" customWidth="1"/>
    <col min="3588" max="3588" width="11.42578125" style="92" bestFit="1" customWidth="1"/>
    <col min="3589" max="3589" width="11.28515625" style="92" customWidth="1"/>
    <col min="3590" max="3590" width="10.7109375" style="92" customWidth="1"/>
    <col min="3591" max="3591" width="9.140625" style="92"/>
    <col min="3592" max="3592" width="11.28515625" style="92" customWidth="1"/>
    <col min="3593" max="3593" width="12.140625" style="92" customWidth="1"/>
    <col min="3594" max="3594" width="9.140625" style="92"/>
    <col min="3595" max="3595" width="11" style="92" customWidth="1"/>
    <col min="3596" max="3596" width="11.140625" style="92" customWidth="1"/>
    <col min="3597" max="3597" width="9.140625" style="92"/>
    <col min="3598" max="3598" width="11.42578125" style="92" customWidth="1"/>
    <col min="3599" max="3599" width="10.5703125" style="92" customWidth="1"/>
    <col min="3600" max="3841" width="9.140625" style="92"/>
    <col min="3842" max="3842" width="13.5703125" style="92" customWidth="1"/>
    <col min="3843" max="3843" width="66.7109375" style="92" customWidth="1"/>
    <col min="3844" max="3844" width="11.42578125" style="92" bestFit="1" customWidth="1"/>
    <col min="3845" max="3845" width="11.28515625" style="92" customWidth="1"/>
    <col min="3846" max="3846" width="10.7109375" style="92" customWidth="1"/>
    <col min="3847" max="3847" width="9.140625" style="92"/>
    <col min="3848" max="3848" width="11.28515625" style="92" customWidth="1"/>
    <col min="3849" max="3849" width="12.140625" style="92" customWidth="1"/>
    <col min="3850" max="3850" width="9.140625" style="92"/>
    <col min="3851" max="3851" width="11" style="92" customWidth="1"/>
    <col min="3852" max="3852" width="11.140625" style="92" customWidth="1"/>
    <col min="3853" max="3853" width="9.140625" style="92"/>
    <col min="3854" max="3854" width="11.42578125" style="92" customWidth="1"/>
    <col min="3855" max="3855" width="10.5703125" style="92" customWidth="1"/>
    <col min="3856" max="4097" width="9.140625" style="92"/>
    <col min="4098" max="4098" width="13.5703125" style="92" customWidth="1"/>
    <col min="4099" max="4099" width="66.7109375" style="92" customWidth="1"/>
    <col min="4100" max="4100" width="11.42578125" style="92" bestFit="1" customWidth="1"/>
    <col min="4101" max="4101" width="11.28515625" style="92" customWidth="1"/>
    <col min="4102" max="4102" width="10.7109375" style="92" customWidth="1"/>
    <col min="4103" max="4103" width="9.140625" style="92"/>
    <col min="4104" max="4104" width="11.28515625" style="92" customWidth="1"/>
    <col min="4105" max="4105" width="12.140625" style="92" customWidth="1"/>
    <col min="4106" max="4106" width="9.140625" style="92"/>
    <col min="4107" max="4107" width="11" style="92" customWidth="1"/>
    <col min="4108" max="4108" width="11.140625" style="92" customWidth="1"/>
    <col min="4109" max="4109" width="9.140625" style="92"/>
    <col min="4110" max="4110" width="11.42578125" style="92" customWidth="1"/>
    <col min="4111" max="4111" width="10.5703125" style="92" customWidth="1"/>
    <col min="4112" max="4353" width="9.140625" style="92"/>
    <col min="4354" max="4354" width="13.5703125" style="92" customWidth="1"/>
    <col min="4355" max="4355" width="66.7109375" style="92" customWidth="1"/>
    <col min="4356" max="4356" width="11.42578125" style="92" bestFit="1" customWidth="1"/>
    <col min="4357" max="4357" width="11.28515625" style="92" customWidth="1"/>
    <col min="4358" max="4358" width="10.7109375" style="92" customWidth="1"/>
    <col min="4359" max="4359" width="9.140625" style="92"/>
    <col min="4360" max="4360" width="11.28515625" style="92" customWidth="1"/>
    <col min="4361" max="4361" width="12.140625" style="92" customWidth="1"/>
    <col min="4362" max="4362" width="9.140625" style="92"/>
    <col min="4363" max="4363" width="11" style="92" customWidth="1"/>
    <col min="4364" max="4364" width="11.140625" style="92" customWidth="1"/>
    <col min="4365" max="4365" width="9.140625" style="92"/>
    <col min="4366" max="4366" width="11.42578125" style="92" customWidth="1"/>
    <col min="4367" max="4367" width="10.5703125" style="92" customWidth="1"/>
    <col min="4368" max="4609" width="9.140625" style="92"/>
    <col min="4610" max="4610" width="13.5703125" style="92" customWidth="1"/>
    <col min="4611" max="4611" width="66.7109375" style="92" customWidth="1"/>
    <col min="4612" max="4612" width="11.42578125" style="92" bestFit="1" customWidth="1"/>
    <col min="4613" max="4613" width="11.28515625" style="92" customWidth="1"/>
    <col min="4614" max="4614" width="10.7109375" style="92" customWidth="1"/>
    <col min="4615" max="4615" width="9.140625" style="92"/>
    <col min="4616" max="4616" width="11.28515625" style="92" customWidth="1"/>
    <col min="4617" max="4617" width="12.140625" style="92" customWidth="1"/>
    <col min="4618" max="4618" width="9.140625" style="92"/>
    <col min="4619" max="4619" width="11" style="92" customWidth="1"/>
    <col min="4620" max="4620" width="11.140625" style="92" customWidth="1"/>
    <col min="4621" max="4621" width="9.140625" style="92"/>
    <col min="4622" max="4622" width="11.42578125" style="92" customWidth="1"/>
    <col min="4623" max="4623" width="10.5703125" style="92" customWidth="1"/>
    <col min="4624" max="4865" width="9.140625" style="92"/>
    <col min="4866" max="4866" width="13.5703125" style="92" customWidth="1"/>
    <col min="4867" max="4867" width="66.7109375" style="92" customWidth="1"/>
    <col min="4868" max="4868" width="11.42578125" style="92" bestFit="1" customWidth="1"/>
    <col min="4869" max="4869" width="11.28515625" style="92" customWidth="1"/>
    <col min="4870" max="4870" width="10.7109375" style="92" customWidth="1"/>
    <col min="4871" max="4871" width="9.140625" style="92"/>
    <col min="4872" max="4872" width="11.28515625" style="92" customWidth="1"/>
    <col min="4873" max="4873" width="12.140625" style="92" customWidth="1"/>
    <col min="4874" max="4874" width="9.140625" style="92"/>
    <col min="4875" max="4875" width="11" style="92" customWidth="1"/>
    <col min="4876" max="4876" width="11.140625" style="92" customWidth="1"/>
    <col min="4877" max="4877" width="9.140625" style="92"/>
    <col min="4878" max="4878" width="11.42578125" style="92" customWidth="1"/>
    <col min="4879" max="4879" width="10.5703125" style="92" customWidth="1"/>
    <col min="4880" max="5121" width="9.140625" style="92"/>
    <col min="5122" max="5122" width="13.5703125" style="92" customWidth="1"/>
    <col min="5123" max="5123" width="66.7109375" style="92" customWidth="1"/>
    <col min="5124" max="5124" width="11.42578125" style="92" bestFit="1" customWidth="1"/>
    <col min="5125" max="5125" width="11.28515625" style="92" customWidth="1"/>
    <col min="5126" max="5126" width="10.7109375" style="92" customWidth="1"/>
    <col min="5127" max="5127" width="9.140625" style="92"/>
    <col min="5128" max="5128" width="11.28515625" style="92" customWidth="1"/>
    <col min="5129" max="5129" width="12.140625" style="92" customWidth="1"/>
    <col min="5130" max="5130" width="9.140625" style="92"/>
    <col min="5131" max="5131" width="11" style="92" customWidth="1"/>
    <col min="5132" max="5132" width="11.140625" style="92" customWidth="1"/>
    <col min="5133" max="5133" width="9.140625" style="92"/>
    <col min="5134" max="5134" width="11.42578125" style="92" customWidth="1"/>
    <col min="5135" max="5135" width="10.5703125" style="92" customWidth="1"/>
    <col min="5136" max="5377" width="9.140625" style="92"/>
    <col min="5378" max="5378" width="13.5703125" style="92" customWidth="1"/>
    <col min="5379" max="5379" width="66.7109375" style="92" customWidth="1"/>
    <col min="5380" max="5380" width="11.42578125" style="92" bestFit="1" customWidth="1"/>
    <col min="5381" max="5381" width="11.28515625" style="92" customWidth="1"/>
    <col min="5382" max="5382" width="10.7109375" style="92" customWidth="1"/>
    <col min="5383" max="5383" width="9.140625" style="92"/>
    <col min="5384" max="5384" width="11.28515625" style="92" customWidth="1"/>
    <col min="5385" max="5385" width="12.140625" style="92" customWidth="1"/>
    <col min="5386" max="5386" width="9.140625" style="92"/>
    <col min="5387" max="5387" width="11" style="92" customWidth="1"/>
    <col min="5388" max="5388" width="11.140625" style="92" customWidth="1"/>
    <col min="5389" max="5389" width="9.140625" style="92"/>
    <col min="5390" max="5390" width="11.42578125" style="92" customWidth="1"/>
    <col min="5391" max="5391" width="10.5703125" style="92" customWidth="1"/>
    <col min="5392" max="5633" width="9.140625" style="92"/>
    <col min="5634" max="5634" width="13.5703125" style="92" customWidth="1"/>
    <col min="5635" max="5635" width="66.7109375" style="92" customWidth="1"/>
    <col min="5636" max="5636" width="11.42578125" style="92" bestFit="1" customWidth="1"/>
    <col min="5637" max="5637" width="11.28515625" style="92" customWidth="1"/>
    <col min="5638" max="5638" width="10.7109375" style="92" customWidth="1"/>
    <col min="5639" max="5639" width="9.140625" style="92"/>
    <col min="5640" max="5640" width="11.28515625" style="92" customWidth="1"/>
    <col min="5641" max="5641" width="12.140625" style="92" customWidth="1"/>
    <col min="5642" max="5642" width="9.140625" style="92"/>
    <col min="5643" max="5643" width="11" style="92" customWidth="1"/>
    <col min="5644" max="5644" width="11.140625" style="92" customWidth="1"/>
    <col min="5645" max="5645" width="9.140625" style="92"/>
    <col min="5646" max="5646" width="11.42578125" style="92" customWidth="1"/>
    <col min="5647" max="5647" width="10.5703125" style="92" customWidth="1"/>
    <col min="5648" max="5889" width="9.140625" style="92"/>
    <col min="5890" max="5890" width="13.5703125" style="92" customWidth="1"/>
    <col min="5891" max="5891" width="66.7109375" style="92" customWidth="1"/>
    <col min="5892" max="5892" width="11.42578125" style="92" bestFit="1" customWidth="1"/>
    <col min="5893" max="5893" width="11.28515625" style="92" customWidth="1"/>
    <col min="5894" max="5894" width="10.7109375" style="92" customWidth="1"/>
    <col min="5895" max="5895" width="9.140625" style="92"/>
    <col min="5896" max="5896" width="11.28515625" style="92" customWidth="1"/>
    <col min="5897" max="5897" width="12.140625" style="92" customWidth="1"/>
    <col min="5898" max="5898" width="9.140625" style="92"/>
    <col min="5899" max="5899" width="11" style="92" customWidth="1"/>
    <col min="5900" max="5900" width="11.140625" style="92" customWidth="1"/>
    <col min="5901" max="5901" width="9.140625" style="92"/>
    <col min="5902" max="5902" width="11.42578125" style="92" customWidth="1"/>
    <col min="5903" max="5903" width="10.5703125" style="92" customWidth="1"/>
    <col min="5904" max="6145" width="9.140625" style="92"/>
    <col min="6146" max="6146" width="13.5703125" style="92" customWidth="1"/>
    <col min="6147" max="6147" width="66.7109375" style="92" customWidth="1"/>
    <col min="6148" max="6148" width="11.42578125" style="92" bestFit="1" customWidth="1"/>
    <col min="6149" max="6149" width="11.28515625" style="92" customWidth="1"/>
    <col min="6150" max="6150" width="10.7109375" style="92" customWidth="1"/>
    <col min="6151" max="6151" width="9.140625" style="92"/>
    <col min="6152" max="6152" width="11.28515625" style="92" customWidth="1"/>
    <col min="6153" max="6153" width="12.140625" style="92" customWidth="1"/>
    <col min="6154" max="6154" width="9.140625" style="92"/>
    <col min="6155" max="6155" width="11" style="92" customWidth="1"/>
    <col min="6156" max="6156" width="11.140625" style="92" customWidth="1"/>
    <col min="6157" max="6157" width="9.140625" style="92"/>
    <col min="6158" max="6158" width="11.42578125" style="92" customWidth="1"/>
    <col min="6159" max="6159" width="10.5703125" style="92" customWidth="1"/>
    <col min="6160" max="6401" width="9.140625" style="92"/>
    <col min="6402" max="6402" width="13.5703125" style="92" customWidth="1"/>
    <col min="6403" max="6403" width="66.7109375" style="92" customWidth="1"/>
    <col min="6404" max="6404" width="11.42578125" style="92" bestFit="1" customWidth="1"/>
    <col min="6405" max="6405" width="11.28515625" style="92" customWidth="1"/>
    <col min="6406" max="6406" width="10.7109375" style="92" customWidth="1"/>
    <col min="6407" max="6407" width="9.140625" style="92"/>
    <col min="6408" max="6408" width="11.28515625" style="92" customWidth="1"/>
    <col min="6409" max="6409" width="12.140625" style="92" customWidth="1"/>
    <col min="6410" max="6410" width="9.140625" style="92"/>
    <col min="6411" max="6411" width="11" style="92" customWidth="1"/>
    <col min="6412" max="6412" width="11.140625" style="92" customWidth="1"/>
    <col min="6413" max="6413" width="9.140625" style="92"/>
    <col min="6414" max="6414" width="11.42578125" style="92" customWidth="1"/>
    <col min="6415" max="6415" width="10.5703125" style="92" customWidth="1"/>
    <col min="6416" max="6657" width="9.140625" style="92"/>
    <col min="6658" max="6658" width="13.5703125" style="92" customWidth="1"/>
    <col min="6659" max="6659" width="66.7109375" style="92" customWidth="1"/>
    <col min="6660" max="6660" width="11.42578125" style="92" bestFit="1" customWidth="1"/>
    <col min="6661" max="6661" width="11.28515625" style="92" customWidth="1"/>
    <col min="6662" max="6662" width="10.7109375" style="92" customWidth="1"/>
    <col min="6663" max="6663" width="9.140625" style="92"/>
    <col min="6664" max="6664" width="11.28515625" style="92" customWidth="1"/>
    <col min="6665" max="6665" width="12.140625" style="92" customWidth="1"/>
    <col min="6666" max="6666" width="9.140625" style="92"/>
    <col min="6667" max="6667" width="11" style="92" customWidth="1"/>
    <col min="6668" max="6668" width="11.140625" style="92" customWidth="1"/>
    <col min="6669" max="6669" width="9.140625" style="92"/>
    <col min="6670" max="6670" width="11.42578125" style="92" customWidth="1"/>
    <col min="6671" max="6671" width="10.5703125" style="92" customWidth="1"/>
    <col min="6672" max="6913" width="9.140625" style="92"/>
    <col min="6914" max="6914" width="13.5703125" style="92" customWidth="1"/>
    <col min="6915" max="6915" width="66.7109375" style="92" customWidth="1"/>
    <col min="6916" max="6916" width="11.42578125" style="92" bestFit="1" customWidth="1"/>
    <col min="6917" max="6917" width="11.28515625" style="92" customWidth="1"/>
    <col min="6918" max="6918" width="10.7109375" style="92" customWidth="1"/>
    <col min="6919" max="6919" width="9.140625" style="92"/>
    <col min="6920" max="6920" width="11.28515625" style="92" customWidth="1"/>
    <col min="6921" max="6921" width="12.140625" style="92" customWidth="1"/>
    <col min="6922" max="6922" width="9.140625" style="92"/>
    <col min="6923" max="6923" width="11" style="92" customWidth="1"/>
    <col min="6924" max="6924" width="11.140625" style="92" customWidth="1"/>
    <col min="6925" max="6925" width="9.140625" style="92"/>
    <col min="6926" max="6926" width="11.42578125" style="92" customWidth="1"/>
    <col min="6927" max="6927" width="10.5703125" style="92" customWidth="1"/>
    <col min="6928" max="7169" width="9.140625" style="92"/>
    <col min="7170" max="7170" width="13.5703125" style="92" customWidth="1"/>
    <col min="7171" max="7171" width="66.7109375" style="92" customWidth="1"/>
    <col min="7172" max="7172" width="11.42578125" style="92" bestFit="1" customWidth="1"/>
    <col min="7173" max="7173" width="11.28515625" style="92" customWidth="1"/>
    <col min="7174" max="7174" width="10.7109375" style="92" customWidth="1"/>
    <col min="7175" max="7175" width="9.140625" style="92"/>
    <col min="7176" max="7176" width="11.28515625" style="92" customWidth="1"/>
    <col min="7177" max="7177" width="12.140625" style="92" customWidth="1"/>
    <col min="7178" max="7178" width="9.140625" style="92"/>
    <col min="7179" max="7179" width="11" style="92" customWidth="1"/>
    <col min="7180" max="7180" width="11.140625" style="92" customWidth="1"/>
    <col min="7181" max="7181" width="9.140625" style="92"/>
    <col min="7182" max="7182" width="11.42578125" style="92" customWidth="1"/>
    <col min="7183" max="7183" width="10.5703125" style="92" customWidth="1"/>
    <col min="7184" max="7425" width="9.140625" style="92"/>
    <col min="7426" max="7426" width="13.5703125" style="92" customWidth="1"/>
    <col min="7427" max="7427" width="66.7109375" style="92" customWidth="1"/>
    <col min="7428" max="7428" width="11.42578125" style="92" bestFit="1" customWidth="1"/>
    <col min="7429" max="7429" width="11.28515625" style="92" customWidth="1"/>
    <col min="7430" max="7430" width="10.7109375" style="92" customWidth="1"/>
    <col min="7431" max="7431" width="9.140625" style="92"/>
    <col min="7432" max="7432" width="11.28515625" style="92" customWidth="1"/>
    <col min="7433" max="7433" width="12.140625" style="92" customWidth="1"/>
    <col min="7434" max="7434" width="9.140625" style="92"/>
    <col min="7435" max="7435" width="11" style="92" customWidth="1"/>
    <col min="7436" max="7436" width="11.140625" style="92" customWidth="1"/>
    <col min="7437" max="7437" width="9.140625" style="92"/>
    <col min="7438" max="7438" width="11.42578125" style="92" customWidth="1"/>
    <col min="7439" max="7439" width="10.5703125" style="92" customWidth="1"/>
    <col min="7440" max="7681" width="9.140625" style="92"/>
    <col min="7682" max="7682" width="13.5703125" style="92" customWidth="1"/>
    <col min="7683" max="7683" width="66.7109375" style="92" customWidth="1"/>
    <col min="7684" max="7684" width="11.42578125" style="92" bestFit="1" customWidth="1"/>
    <col min="7685" max="7685" width="11.28515625" style="92" customWidth="1"/>
    <col min="7686" max="7686" width="10.7109375" style="92" customWidth="1"/>
    <col min="7687" max="7687" width="9.140625" style="92"/>
    <col min="7688" max="7688" width="11.28515625" style="92" customWidth="1"/>
    <col min="7689" max="7689" width="12.140625" style="92" customWidth="1"/>
    <col min="7690" max="7690" width="9.140625" style="92"/>
    <col min="7691" max="7691" width="11" style="92" customWidth="1"/>
    <col min="7692" max="7692" width="11.140625" style="92" customWidth="1"/>
    <col min="7693" max="7693" width="9.140625" style="92"/>
    <col min="7694" max="7694" width="11.42578125" style="92" customWidth="1"/>
    <col min="7695" max="7695" width="10.5703125" style="92" customWidth="1"/>
    <col min="7696" max="7937" width="9.140625" style="92"/>
    <col min="7938" max="7938" width="13.5703125" style="92" customWidth="1"/>
    <col min="7939" max="7939" width="66.7109375" style="92" customWidth="1"/>
    <col min="7940" max="7940" width="11.42578125" style="92" bestFit="1" customWidth="1"/>
    <col min="7941" max="7941" width="11.28515625" style="92" customWidth="1"/>
    <col min="7942" max="7942" width="10.7109375" style="92" customWidth="1"/>
    <col min="7943" max="7943" width="9.140625" style="92"/>
    <col min="7944" max="7944" width="11.28515625" style="92" customWidth="1"/>
    <col min="7945" max="7945" width="12.140625" style="92" customWidth="1"/>
    <col min="7946" max="7946" width="9.140625" style="92"/>
    <col min="7947" max="7947" width="11" style="92" customWidth="1"/>
    <col min="7948" max="7948" width="11.140625" style="92" customWidth="1"/>
    <col min="7949" max="7949" width="9.140625" style="92"/>
    <col min="7950" max="7950" width="11.42578125" style="92" customWidth="1"/>
    <col min="7951" max="7951" width="10.5703125" style="92" customWidth="1"/>
    <col min="7952" max="8193" width="9.140625" style="92"/>
    <col min="8194" max="8194" width="13.5703125" style="92" customWidth="1"/>
    <col min="8195" max="8195" width="66.7109375" style="92" customWidth="1"/>
    <col min="8196" max="8196" width="11.42578125" style="92" bestFit="1" customWidth="1"/>
    <col min="8197" max="8197" width="11.28515625" style="92" customWidth="1"/>
    <col min="8198" max="8198" width="10.7109375" style="92" customWidth="1"/>
    <col min="8199" max="8199" width="9.140625" style="92"/>
    <col min="8200" max="8200" width="11.28515625" style="92" customWidth="1"/>
    <col min="8201" max="8201" width="12.140625" style="92" customWidth="1"/>
    <col min="8202" max="8202" width="9.140625" style="92"/>
    <col min="8203" max="8203" width="11" style="92" customWidth="1"/>
    <col min="8204" max="8204" width="11.140625" style="92" customWidth="1"/>
    <col min="8205" max="8205" width="9.140625" style="92"/>
    <col min="8206" max="8206" width="11.42578125" style="92" customWidth="1"/>
    <col min="8207" max="8207" width="10.5703125" style="92" customWidth="1"/>
    <col min="8208" max="8449" width="9.140625" style="92"/>
    <col min="8450" max="8450" width="13.5703125" style="92" customWidth="1"/>
    <col min="8451" max="8451" width="66.7109375" style="92" customWidth="1"/>
    <col min="8452" max="8452" width="11.42578125" style="92" bestFit="1" customWidth="1"/>
    <col min="8453" max="8453" width="11.28515625" style="92" customWidth="1"/>
    <col min="8454" max="8454" width="10.7109375" style="92" customWidth="1"/>
    <col min="8455" max="8455" width="9.140625" style="92"/>
    <col min="8456" max="8456" width="11.28515625" style="92" customWidth="1"/>
    <col min="8457" max="8457" width="12.140625" style="92" customWidth="1"/>
    <col min="8458" max="8458" width="9.140625" style="92"/>
    <col min="8459" max="8459" width="11" style="92" customWidth="1"/>
    <col min="8460" max="8460" width="11.140625" style="92" customWidth="1"/>
    <col min="8461" max="8461" width="9.140625" style="92"/>
    <col min="8462" max="8462" width="11.42578125" style="92" customWidth="1"/>
    <col min="8463" max="8463" width="10.5703125" style="92" customWidth="1"/>
    <col min="8464" max="8705" width="9.140625" style="92"/>
    <col min="8706" max="8706" width="13.5703125" style="92" customWidth="1"/>
    <col min="8707" max="8707" width="66.7109375" style="92" customWidth="1"/>
    <col min="8708" max="8708" width="11.42578125" style="92" bestFit="1" customWidth="1"/>
    <col min="8709" max="8709" width="11.28515625" style="92" customWidth="1"/>
    <col min="8710" max="8710" width="10.7109375" style="92" customWidth="1"/>
    <col min="8711" max="8711" width="9.140625" style="92"/>
    <col min="8712" max="8712" width="11.28515625" style="92" customWidth="1"/>
    <col min="8713" max="8713" width="12.140625" style="92" customWidth="1"/>
    <col min="8714" max="8714" width="9.140625" style="92"/>
    <col min="8715" max="8715" width="11" style="92" customWidth="1"/>
    <col min="8716" max="8716" width="11.140625" style="92" customWidth="1"/>
    <col min="8717" max="8717" width="9.140625" style="92"/>
    <col min="8718" max="8718" width="11.42578125" style="92" customWidth="1"/>
    <col min="8719" max="8719" width="10.5703125" style="92" customWidth="1"/>
    <col min="8720" max="8961" width="9.140625" style="92"/>
    <col min="8962" max="8962" width="13.5703125" style="92" customWidth="1"/>
    <col min="8963" max="8963" width="66.7109375" style="92" customWidth="1"/>
    <col min="8964" max="8964" width="11.42578125" style="92" bestFit="1" customWidth="1"/>
    <col min="8965" max="8965" width="11.28515625" style="92" customWidth="1"/>
    <col min="8966" max="8966" width="10.7109375" style="92" customWidth="1"/>
    <col min="8967" max="8967" width="9.140625" style="92"/>
    <col min="8968" max="8968" width="11.28515625" style="92" customWidth="1"/>
    <col min="8969" max="8969" width="12.140625" style="92" customWidth="1"/>
    <col min="8970" max="8970" width="9.140625" style="92"/>
    <col min="8971" max="8971" width="11" style="92" customWidth="1"/>
    <col min="8972" max="8972" width="11.140625" style="92" customWidth="1"/>
    <col min="8973" max="8973" width="9.140625" style="92"/>
    <col min="8974" max="8974" width="11.42578125" style="92" customWidth="1"/>
    <col min="8975" max="8975" width="10.5703125" style="92" customWidth="1"/>
    <col min="8976" max="9217" width="9.140625" style="92"/>
    <col min="9218" max="9218" width="13.5703125" style="92" customWidth="1"/>
    <col min="9219" max="9219" width="66.7109375" style="92" customWidth="1"/>
    <col min="9220" max="9220" width="11.42578125" style="92" bestFit="1" customWidth="1"/>
    <col min="9221" max="9221" width="11.28515625" style="92" customWidth="1"/>
    <col min="9222" max="9222" width="10.7109375" style="92" customWidth="1"/>
    <col min="9223" max="9223" width="9.140625" style="92"/>
    <col min="9224" max="9224" width="11.28515625" style="92" customWidth="1"/>
    <col min="9225" max="9225" width="12.140625" style="92" customWidth="1"/>
    <col min="9226" max="9226" width="9.140625" style="92"/>
    <col min="9227" max="9227" width="11" style="92" customWidth="1"/>
    <col min="9228" max="9228" width="11.140625" style="92" customWidth="1"/>
    <col min="9229" max="9229" width="9.140625" style="92"/>
    <col min="9230" max="9230" width="11.42578125" style="92" customWidth="1"/>
    <col min="9231" max="9231" width="10.5703125" style="92" customWidth="1"/>
    <col min="9232" max="9473" width="9.140625" style="92"/>
    <col min="9474" max="9474" width="13.5703125" style="92" customWidth="1"/>
    <col min="9475" max="9475" width="66.7109375" style="92" customWidth="1"/>
    <col min="9476" max="9476" width="11.42578125" style="92" bestFit="1" customWidth="1"/>
    <col min="9477" max="9477" width="11.28515625" style="92" customWidth="1"/>
    <col min="9478" max="9478" width="10.7109375" style="92" customWidth="1"/>
    <col min="9479" max="9479" width="9.140625" style="92"/>
    <col min="9480" max="9480" width="11.28515625" style="92" customWidth="1"/>
    <col min="9481" max="9481" width="12.140625" style="92" customWidth="1"/>
    <col min="9482" max="9482" width="9.140625" style="92"/>
    <col min="9483" max="9483" width="11" style="92" customWidth="1"/>
    <col min="9484" max="9484" width="11.140625" style="92" customWidth="1"/>
    <col min="9485" max="9485" width="9.140625" style="92"/>
    <col min="9486" max="9486" width="11.42578125" style="92" customWidth="1"/>
    <col min="9487" max="9487" width="10.5703125" style="92" customWidth="1"/>
    <col min="9488" max="9729" width="9.140625" style="92"/>
    <col min="9730" max="9730" width="13.5703125" style="92" customWidth="1"/>
    <col min="9731" max="9731" width="66.7109375" style="92" customWidth="1"/>
    <col min="9732" max="9732" width="11.42578125" style="92" bestFit="1" customWidth="1"/>
    <col min="9733" max="9733" width="11.28515625" style="92" customWidth="1"/>
    <col min="9734" max="9734" width="10.7109375" style="92" customWidth="1"/>
    <col min="9735" max="9735" width="9.140625" style="92"/>
    <col min="9736" max="9736" width="11.28515625" style="92" customWidth="1"/>
    <col min="9737" max="9737" width="12.140625" style="92" customWidth="1"/>
    <col min="9738" max="9738" width="9.140625" style="92"/>
    <col min="9739" max="9739" width="11" style="92" customWidth="1"/>
    <col min="9740" max="9740" width="11.140625" style="92" customWidth="1"/>
    <col min="9741" max="9741" width="9.140625" style="92"/>
    <col min="9742" max="9742" width="11.42578125" style="92" customWidth="1"/>
    <col min="9743" max="9743" width="10.5703125" style="92" customWidth="1"/>
    <col min="9744" max="9985" width="9.140625" style="92"/>
    <col min="9986" max="9986" width="13.5703125" style="92" customWidth="1"/>
    <col min="9987" max="9987" width="66.7109375" style="92" customWidth="1"/>
    <col min="9988" max="9988" width="11.42578125" style="92" bestFit="1" customWidth="1"/>
    <col min="9989" max="9989" width="11.28515625" style="92" customWidth="1"/>
    <col min="9990" max="9990" width="10.7109375" style="92" customWidth="1"/>
    <col min="9991" max="9991" width="9.140625" style="92"/>
    <col min="9992" max="9992" width="11.28515625" style="92" customWidth="1"/>
    <col min="9993" max="9993" width="12.140625" style="92" customWidth="1"/>
    <col min="9994" max="9994" width="9.140625" style="92"/>
    <col min="9995" max="9995" width="11" style="92" customWidth="1"/>
    <col min="9996" max="9996" width="11.140625" style="92" customWidth="1"/>
    <col min="9997" max="9997" width="9.140625" style="92"/>
    <col min="9998" max="9998" width="11.42578125" style="92" customWidth="1"/>
    <col min="9999" max="9999" width="10.5703125" style="92" customWidth="1"/>
    <col min="10000" max="10241" width="9.140625" style="92"/>
    <col min="10242" max="10242" width="13.5703125" style="92" customWidth="1"/>
    <col min="10243" max="10243" width="66.7109375" style="92" customWidth="1"/>
    <col min="10244" max="10244" width="11.42578125" style="92" bestFit="1" customWidth="1"/>
    <col min="10245" max="10245" width="11.28515625" style="92" customWidth="1"/>
    <col min="10246" max="10246" width="10.7109375" style="92" customWidth="1"/>
    <col min="10247" max="10247" width="9.140625" style="92"/>
    <col min="10248" max="10248" width="11.28515625" style="92" customWidth="1"/>
    <col min="10249" max="10249" width="12.140625" style="92" customWidth="1"/>
    <col min="10250" max="10250" width="9.140625" style="92"/>
    <col min="10251" max="10251" width="11" style="92" customWidth="1"/>
    <col min="10252" max="10252" width="11.140625" style="92" customWidth="1"/>
    <col min="10253" max="10253" width="9.140625" style="92"/>
    <col min="10254" max="10254" width="11.42578125" style="92" customWidth="1"/>
    <col min="10255" max="10255" width="10.5703125" style="92" customWidth="1"/>
    <col min="10256" max="10497" width="9.140625" style="92"/>
    <col min="10498" max="10498" width="13.5703125" style="92" customWidth="1"/>
    <col min="10499" max="10499" width="66.7109375" style="92" customWidth="1"/>
    <col min="10500" max="10500" width="11.42578125" style="92" bestFit="1" customWidth="1"/>
    <col min="10501" max="10501" width="11.28515625" style="92" customWidth="1"/>
    <col min="10502" max="10502" width="10.7109375" style="92" customWidth="1"/>
    <col min="10503" max="10503" width="9.140625" style="92"/>
    <col min="10504" max="10504" width="11.28515625" style="92" customWidth="1"/>
    <col min="10505" max="10505" width="12.140625" style="92" customWidth="1"/>
    <col min="10506" max="10506" width="9.140625" style="92"/>
    <col min="10507" max="10507" width="11" style="92" customWidth="1"/>
    <col min="10508" max="10508" width="11.140625" style="92" customWidth="1"/>
    <col min="10509" max="10509" width="9.140625" style="92"/>
    <col min="10510" max="10510" width="11.42578125" style="92" customWidth="1"/>
    <col min="10511" max="10511" width="10.5703125" style="92" customWidth="1"/>
    <col min="10512" max="10753" width="9.140625" style="92"/>
    <col min="10754" max="10754" width="13.5703125" style="92" customWidth="1"/>
    <col min="10755" max="10755" width="66.7109375" style="92" customWidth="1"/>
    <col min="10756" max="10756" width="11.42578125" style="92" bestFit="1" customWidth="1"/>
    <col min="10757" max="10757" width="11.28515625" style="92" customWidth="1"/>
    <col min="10758" max="10758" width="10.7109375" style="92" customWidth="1"/>
    <col min="10759" max="10759" width="9.140625" style="92"/>
    <col min="10760" max="10760" width="11.28515625" style="92" customWidth="1"/>
    <col min="10761" max="10761" width="12.140625" style="92" customWidth="1"/>
    <col min="10762" max="10762" width="9.140625" style="92"/>
    <col min="10763" max="10763" width="11" style="92" customWidth="1"/>
    <col min="10764" max="10764" width="11.140625" style="92" customWidth="1"/>
    <col min="10765" max="10765" width="9.140625" style="92"/>
    <col min="10766" max="10766" width="11.42578125" style="92" customWidth="1"/>
    <col min="10767" max="10767" width="10.5703125" style="92" customWidth="1"/>
    <col min="10768" max="11009" width="9.140625" style="92"/>
    <col min="11010" max="11010" width="13.5703125" style="92" customWidth="1"/>
    <col min="11011" max="11011" width="66.7109375" style="92" customWidth="1"/>
    <col min="11012" max="11012" width="11.42578125" style="92" bestFit="1" customWidth="1"/>
    <col min="11013" max="11013" width="11.28515625" style="92" customWidth="1"/>
    <col min="11014" max="11014" width="10.7109375" style="92" customWidth="1"/>
    <col min="11015" max="11015" width="9.140625" style="92"/>
    <col min="11016" max="11016" width="11.28515625" style="92" customWidth="1"/>
    <col min="11017" max="11017" width="12.140625" style="92" customWidth="1"/>
    <col min="11018" max="11018" width="9.140625" style="92"/>
    <col min="11019" max="11019" width="11" style="92" customWidth="1"/>
    <col min="11020" max="11020" width="11.140625" style="92" customWidth="1"/>
    <col min="11021" max="11021" width="9.140625" style="92"/>
    <col min="11022" max="11022" width="11.42578125" style="92" customWidth="1"/>
    <col min="11023" max="11023" width="10.5703125" style="92" customWidth="1"/>
    <col min="11024" max="11265" width="9.140625" style="92"/>
    <col min="11266" max="11266" width="13.5703125" style="92" customWidth="1"/>
    <col min="11267" max="11267" width="66.7109375" style="92" customWidth="1"/>
    <col min="11268" max="11268" width="11.42578125" style="92" bestFit="1" customWidth="1"/>
    <col min="11269" max="11269" width="11.28515625" style="92" customWidth="1"/>
    <col min="11270" max="11270" width="10.7109375" style="92" customWidth="1"/>
    <col min="11271" max="11271" width="9.140625" style="92"/>
    <col min="11272" max="11272" width="11.28515625" style="92" customWidth="1"/>
    <col min="11273" max="11273" width="12.140625" style="92" customWidth="1"/>
    <col min="11274" max="11274" width="9.140625" style="92"/>
    <col min="11275" max="11275" width="11" style="92" customWidth="1"/>
    <col min="11276" max="11276" width="11.140625" style="92" customWidth="1"/>
    <col min="11277" max="11277" width="9.140625" style="92"/>
    <col min="11278" max="11278" width="11.42578125" style="92" customWidth="1"/>
    <col min="11279" max="11279" width="10.5703125" style="92" customWidth="1"/>
    <col min="11280" max="11521" width="9.140625" style="92"/>
    <col min="11522" max="11522" width="13.5703125" style="92" customWidth="1"/>
    <col min="11523" max="11523" width="66.7109375" style="92" customWidth="1"/>
    <col min="11524" max="11524" width="11.42578125" style="92" bestFit="1" customWidth="1"/>
    <col min="11525" max="11525" width="11.28515625" style="92" customWidth="1"/>
    <col min="11526" max="11526" width="10.7109375" style="92" customWidth="1"/>
    <col min="11527" max="11527" width="9.140625" style="92"/>
    <col min="11528" max="11528" width="11.28515625" style="92" customWidth="1"/>
    <col min="11529" max="11529" width="12.140625" style="92" customWidth="1"/>
    <col min="11530" max="11530" width="9.140625" style="92"/>
    <col min="11531" max="11531" width="11" style="92" customWidth="1"/>
    <col min="11532" max="11532" width="11.140625" style="92" customWidth="1"/>
    <col min="11533" max="11533" width="9.140625" style="92"/>
    <col min="11534" max="11534" width="11.42578125" style="92" customWidth="1"/>
    <col min="11535" max="11535" width="10.5703125" style="92" customWidth="1"/>
    <col min="11536" max="11777" width="9.140625" style="92"/>
    <col min="11778" max="11778" width="13.5703125" style="92" customWidth="1"/>
    <col min="11779" max="11779" width="66.7109375" style="92" customWidth="1"/>
    <col min="11780" max="11780" width="11.42578125" style="92" bestFit="1" customWidth="1"/>
    <col min="11781" max="11781" width="11.28515625" style="92" customWidth="1"/>
    <col min="11782" max="11782" width="10.7109375" style="92" customWidth="1"/>
    <col min="11783" max="11783" width="9.140625" style="92"/>
    <col min="11784" max="11784" width="11.28515625" style="92" customWidth="1"/>
    <col min="11785" max="11785" width="12.140625" style="92" customWidth="1"/>
    <col min="11786" max="11786" width="9.140625" style="92"/>
    <col min="11787" max="11787" width="11" style="92" customWidth="1"/>
    <col min="11788" max="11788" width="11.140625" style="92" customWidth="1"/>
    <col min="11789" max="11789" width="9.140625" style="92"/>
    <col min="11790" max="11790" width="11.42578125" style="92" customWidth="1"/>
    <col min="11791" max="11791" width="10.5703125" style="92" customWidth="1"/>
    <col min="11792" max="12033" width="9.140625" style="92"/>
    <col min="12034" max="12034" width="13.5703125" style="92" customWidth="1"/>
    <col min="12035" max="12035" width="66.7109375" style="92" customWidth="1"/>
    <col min="12036" max="12036" width="11.42578125" style="92" bestFit="1" customWidth="1"/>
    <col min="12037" max="12037" width="11.28515625" style="92" customWidth="1"/>
    <col min="12038" max="12038" width="10.7109375" style="92" customWidth="1"/>
    <col min="12039" max="12039" width="9.140625" style="92"/>
    <col min="12040" max="12040" width="11.28515625" style="92" customWidth="1"/>
    <col min="12041" max="12041" width="12.140625" style="92" customWidth="1"/>
    <col min="12042" max="12042" width="9.140625" style="92"/>
    <col min="12043" max="12043" width="11" style="92" customWidth="1"/>
    <col min="12044" max="12044" width="11.140625" style="92" customWidth="1"/>
    <col min="12045" max="12045" width="9.140625" style="92"/>
    <col min="12046" max="12046" width="11.42578125" style="92" customWidth="1"/>
    <col min="12047" max="12047" width="10.5703125" style="92" customWidth="1"/>
    <col min="12048" max="12289" width="9.140625" style="92"/>
    <col min="12290" max="12290" width="13.5703125" style="92" customWidth="1"/>
    <col min="12291" max="12291" width="66.7109375" style="92" customWidth="1"/>
    <col min="12292" max="12292" width="11.42578125" style="92" bestFit="1" customWidth="1"/>
    <col min="12293" max="12293" width="11.28515625" style="92" customWidth="1"/>
    <col min="12294" max="12294" width="10.7109375" style="92" customWidth="1"/>
    <col min="12295" max="12295" width="9.140625" style="92"/>
    <col min="12296" max="12296" width="11.28515625" style="92" customWidth="1"/>
    <col min="12297" max="12297" width="12.140625" style="92" customWidth="1"/>
    <col min="12298" max="12298" width="9.140625" style="92"/>
    <col min="12299" max="12299" width="11" style="92" customWidth="1"/>
    <col min="12300" max="12300" width="11.140625" style="92" customWidth="1"/>
    <col min="12301" max="12301" width="9.140625" style="92"/>
    <col min="12302" max="12302" width="11.42578125" style="92" customWidth="1"/>
    <col min="12303" max="12303" width="10.5703125" style="92" customWidth="1"/>
    <col min="12304" max="12545" width="9.140625" style="92"/>
    <col min="12546" max="12546" width="13.5703125" style="92" customWidth="1"/>
    <col min="12547" max="12547" width="66.7109375" style="92" customWidth="1"/>
    <col min="12548" max="12548" width="11.42578125" style="92" bestFit="1" customWidth="1"/>
    <col min="12549" max="12549" width="11.28515625" style="92" customWidth="1"/>
    <col min="12550" max="12550" width="10.7109375" style="92" customWidth="1"/>
    <col min="12551" max="12551" width="9.140625" style="92"/>
    <col min="12552" max="12552" width="11.28515625" style="92" customWidth="1"/>
    <col min="12553" max="12553" width="12.140625" style="92" customWidth="1"/>
    <col min="12554" max="12554" width="9.140625" style="92"/>
    <col min="12555" max="12555" width="11" style="92" customWidth="1"/>
    <col min="12556" max="12556" width="11.140625" style="92" customWidth="1"/>
    <col min="12557" max="12557" width="9.140625" style="92"/>
    <col min="12558" max="12558" width="11.42578125" style="92" customWidth="1"/>
    <col min="12559" max="12559" width="10.5703125" style="92" customWidth="1"/>
    <col min="12560" max="12801" width="9.140625" style="92"/>
    <col min="12802" max="12802" width="13.5703125" style="92" customWidth="1"/>
    <col min="12803" max="12803" width="66.7109375" style="92" customWidth="1"/>
    <col min="12804" max="12804" width="11.42578125" style="92" bestFit="1" customWidth="1"/>
    <col min="12805" max="12805" width="11.28515625" style="92" customWidth="1"/>
    <col min="12806" max="12806" width="10.7109375" style="92" customWidth="1"/>
    <col min="12807" max="12807" width="9.140625" style="92"/>
    <col min="12808" max="12808" width="11.28515625" style="92" customWidth="1"/>
    <col min="12809" max="12809" width="12.140625" style="92" customWidth="1"/>
    <col min="12810" max="12810" width="9.140625" style="92"/>
    <col min="12811" max="12811" width="11" style="92" customWidth="1"/>
    <col min="12812" max="12812" width="11.140625" style="92" customWidth="1"/>
    <col min="12813" max="12813" width="9.140625" style="92"/>
    <col min="12814" max="12814" width="11.42578125" style="92" customWidth="1"/>
    <col min="12815" max="12815" width="10.5703125" style="92" customWidth="1"/>
    <col min="12816" max="13057" width="9.140625" style="92"/>
    <col min="13058" max="13058" width="13.5703125" style="92" customWidth="1"/>
    <col min="13059" max="13059" width="66.7109375" style="92" customWidth="1"/>
    <col min="13060" max="13060" width="11.42578125" style="92" bestFit="1" customWidth="1"/>
    <col min="13061" max="13061" width="11.28515625" style="92" customWidth="1"/>
    <col min="13062" max="13062" width="10.7109375" style="92" customWidth="1"/>
    <col min="13063" max="13063" width="9.140625" style="92"/>
    <col min="13064" max="13064" width="11.28515625" style="92" customWidth="1"/>
    <col min="13065" max="13065" width="12.140625" style="92" customWidth="1"/>
    <col min="13066" max="13066" width="9.140625" style="92"/>
    <col min="13067" max="13067" width="11" style="92" customWidth="1"/>
    <col min="13068" max="13068" width="11.140625" style="92" customWidth="1"/>
    <col min="13069" max="13069" width="9.140625" style="92"/>
    <col min="13070" max="13070" width="11.42578125" style="92" customWidth="1"/>
    <col min="13071" max="13071" width="10.5703125" style="92" customWidth="1"/>
    <col min="13072" max="13313" width="9.140625" style="92"/>
    <col min="13314" max="13314" width="13.5703125" style="92" customWidth="1"/>
    <col min="13315" max="13315" width="66.7109375" style="92" customWidth="1"/>
    <col min="13316" max="13316" width="11.42578125" style="92" bestFit="1" customWidth="1"/>
    <col min="13317" max="13317" width="11.28515625" style="92" customWidth="1"/>
    <col min="13318" max="13318" width="10.7109375" style="92" customWidth="1"/>
    <col min="13319" max="13319" width="9.140625" style="92"/>
    <col min="13320" max="13320" width="11.28515625" style="92" customWidth="1"/>
    <col min="13321" max="13321" width="12.140625" style="92" customWidth="1"/>
    <col min="13322" max="13322" width="9.140625" style="92"/>
    <col min="13323" max="13323" width="11" style="92" customWidth="1"/>
    <col min="13324" max="13324" width="11.140625" style="92" customWidth="1"/>
    <col min="13325" max="13325" width="9.140625" style="92"/>
    <col min="13326" max="13326" width="11.42578125" style="92" customWidth="1"/>
    <col min="13327" max="13327" width="10.5703125" style="92" customWidth="1"/>
    <col min="13328" max="13569" width="9.140625" style="92"/>
    <col min="13570" max="13570" width="13.5703125" style="92" customWidth="1"/>
    <col min="13571" max="13571" width="66.7109375" style="92" customWidth="1"/>
    <col min="13572" max="13572" width="11.42578125" style="92" bestFit="1" customWidth="1"/>
    <col min="13573" max="13573" width="11.28515625" style="92" customWidth="1"/>
    <col min="13574" max="13574" width="10.7109375" style="92" customWidth="1"/>
    <col min="13575" max="13575" width="9.140625" style="92"/>
    <col min="13576" max="13576" width="11.28515625" style="92" customWidth="1"/>
    <col min="13577" max="13577" width="12.140625" style="92" customWidth="1"/>
    <col min="13578" max="13578" width="9.140625" style="92"/>
    <col min="13579" max="13579" width="11" style="92" customWidth="1"/>
    <col min="13580" max="13580" width="11.140625" style="92" customWidth="1"/>
    <col min="13581" max="13581" width="9.140625" style="92"/>
    <col min="13582" max="13582" width="11.42578125" style="92" customWidth="1"/>
    <col min="13583" max="13583" width="10.5703125" style="92" customWidth="1"/>
    <col min="13584" max="13825" width="9.140625" style="92"/>
    <col min="13826" max="13826" width="13.5703125" style="92" customWidth="1"/>
    <col min="13827" max="13827" width="66.7109375" style="92" customWidth="1"/>
    <col min="13828" max="13828" width="11.42578125" style="92" bestFit="1" customWidth="1"/>
    <col min="13829" max="13829" width="11.28515625" style="92" customWidth="1"/>
    <col min="13830" max="13830" width="10.7109375" style="92" customWidth="1"/>
    <col min="13831" max="13831" width="9.140625" style="92"/>
    <col min="13832" max="13832" width="11.28515625" style="92" customWidth="1"/>
    <col min="13833" max="13833" width="12.140625" style="92" customWidth="1"/>
    <col min="13834" max="13834" width="9.140625" style="92"/>
    <col min="13835" max="13835" width="11" style="92" customWidth="1"/>
    <col min="13836" max="13836" width="11.140625" style="92" customWidth="1"/>
    <col min="13837" max="13837" width="9.140625" style="92"/>
    <col min="13838" max="13838" width="11.42578125" style="92" customWidth="1"/>
    <col min="13839" max="13839" width="10.5703125" style="92" customWidth="1"/>
    <col min="13840" max="14081" width="9.140625" style="92"/>
    <col min="14082" max="14082" width="13.5703125" style="92" customWidth="1"/>
    <col min="14083" max="14083" width="66.7109375" style="92" customWidth="1"/>
    <col min="14084" max="14084" width="11.42578125" style="92" bestFit="1" customWidth="1"/>
    <col min="14085" max="14085" width="11.28515625" style="92" customWidth="1"/>
    <col min="14086" max="14086" width="10.7109375" style="92" customWidth="1"/>
    <col min="14087" max="14087" width="9.140625" style="92"/>
    <col min="14088" max="14088" width="11.28515625" style="92" customWidth="1"/>
    <col min="14089" max="14089" width="12.140625" style="92" customWidth="1"/>
    <col min="14090" max="14090" width="9.140625" style="92"/>
    <col min="14091" max="14091" width="11" style="92" customWidth="1"/>
    <col min="14092" max="14092" width="11.140625" style="92" customWidth="1"/>
    <col min="14093" max="14093" width="9.140625" style="92"/>
    <col min="14094" max="14094" width="11.42578125" style="92" customWidth="1"/>
    <col min="14095" max="14095" width="10.5703125" style="92" customWidth="1"/>
    <col min="14096" max="14337" width="9.140625" style="92"/>
    <col min="14338" max="14338" width="13.5703125" style="92" customWidth="1"/>
    <col min="14339" max="14339" width="66.7109375" style="92" customWidth="1"/>
    <col min="14340" max="14340" width="11.42578125" style="92" bestFit="1" customWidth="1"/>
    <col min="14341" max="14341" width="11.28515625" style="92" customWidth="1"/>
    <col min="14342" max="14342" width="10.7109375" style="92" customWidth="1"/>
    <col min="14343" max="14343" width="9.140625" style="92"/>
    <col min="14344" max="14344" width="11.28515625" style="92" customWidth="1"/>
    <col min="14345" max="14345" width="12.140625" style="92" customWidth="1"/>
    <col min="14346" max="14346" width="9.140625" style="92"/>
    <col min="14347" max="14347" width="11" style="92" customWidth="1"/>
    <col min="14348" max="14348" width="11.140625" style="92" customWidth="1"/>
    <col min="14349" max="14349" width="9.140625" style="92"/>
    <col min="14350" max="14350" width="11.42578125" style="92" customWidth="1"/>
    <col min="14351" max="14351" width="10.5703125" style="92" customWidth="1"/>
    <col min="14352" max="14593" width="9.140625" style="92"/>
    <col min="14594" max="14594" width="13.5703125" style="92" customWidth="1"/>
    <col min="14595" max="14595" width="66.7109375" style="92" customWidth="1"/>
    <col min="14596" max="14596" width="11.42578125" style="92" bestFit="1" customWidth="1"/>
    <col min="14597" max="14597" width="11.28515625" style="92" customWidth="1"/>
    <col min="14598" max="14598" width="10.7109375" style="92" customWidth="1"/>
    <col min="14599" max="14599" width="9.140625" style="92"/>
    <col min="14600" max="14600" width="11.28515625" style="92" customWidth="1"/>
    <col min="14601" max="14601" width="12.140625" style="92" customWidth="1"/>
    <col min="14602" max="14602" width="9.140625" style="92"/>
    <col min="14603" max="14603" width="11" style="92" customWidth="1"/>
    <col min="14604" max="14604" width="11.140625" style="92" customWidth="1"/>
    <col min="14605" max="14605" width="9.140625" style="92"/>
    <col min="14606" max="14606" width="11.42578125" style="92" customWidth="1"/>
    <col min="14607" max="14607" width="10.5703125" style="92" customWidth="1"/>
    <col min="14608" max="14849" width="9.140625" style="92"/>
    <col min="14850" max="14850" width="13.5703125" style="92" customWidth="1"/>
    <col min="14851" max="14851" width="66.7109375" style="92" customWidth="1"/>
    <col min="14852" max="14852" width="11.42578125" style="92" bestFit="1" customWidth="1"/>
    <col min="14853" max="14853" width="11.28515625" style="92" customWidth="1"/>
    <col min="14854" max="14854" width="10.7109375" style="92" customWidth="1"/>
    <col min="14855" max="14855" width="9.140625" style="92"/>
    <col min="14856" max="14856" width="11.28515625" style="92" customWidth="1"/>
    <col min="14857" max="14857" width="12.140625" style="92" customWidth="1"/>
    <col min="14858" max="14858" width="9.140625" style="92"/>
    <col min="14859" max="14859" width="11" style="92" customWidth="1"/>
    <col min="14860" max="14860" width="11.140625" style="92" customWidth="1"/>
    <col min="14861" max="14861" width="9.140625" style="92"/>
    <col min="14862" max="14862" width="11.42578125" style="92" customWidth="1"/>
    <col min="14863" max="14863" width="10.5703125" style="92" customWidth="1"/>
    <col min="14864" max="15105" width="9.140625" style="92"/>
    <col min="15106" max="15106" width="13.5703125" style="92" customWidth="1"/>
    <col min="15107" max="15107" width="66.7109375" style="92" customWidth="1"/>
    <col min="15108" max="15108" width="11.42578125" style="92" bestFit="1" customWidth="1"/>
    <col min="15109" max="15109" width="11.28515625" style="92" customWidth="1"/>
    <col min="15110" max="15110" width="10.7109375" style="92" customWidth="1"/>
    <col min="15111" max="15111" width="9.140625" style="92"/>
    <col min="15112" max="15112" width="11.28515625" style="92" customWidth="1"/>
    <col min="15113" max="15113" width="12.140625" style="92" customWidth="1"/>
    <col min="15114" max="15114" width="9.140625" style="92"/>
    <col min="15115" max="15115" width="11" style="92" customWidth="1"/>
    <col min="15116" max="15116" width="11.140625" style="92" customWidth="1"/>
    <col min="15117" max="15117" width="9.140625" style="92"/>
    <col min="15118" max="15118" width="11.42578125" style="92" customWidth="1"/>
    <col min="15119" max="15119" width="10.5703125" style="92" customWidth="1"/>
    <col min="15120" max="15361" width="9.140625" style="92"/>
    <col min="15362" max="15362" width="13.5703125" style="92" customWidth="1"/>
    <col min="15363" max="15363" width="66.7109375" style="92" customWidth="1"/>
    <col min="15364" max="15364" width="11.42578125" style="92" bestFit="1" customWidth="1"/>
    <col min="15365" max="15365" width="11.28515625" style="92" customWidth="1"/>
    <col min="15366" max="15366" width="10.7109375" style="92" customWidth="1"/>
    <col min="15367" max="15367" width="9.140625" style="92"/>
    <col min="15368" max="15368" width="11.28515625" style="92" customWidth="1"/>
    <col min="15369" max="15369" width="12.140625" style="92" customWidth="1"/>
    <col min="15370" max="15370" width="9.140625" style="92"/>
    <col min="15371" max="15371" width="11" style="92" customWidth="1"/>
    <col min="15372" max="15372" width="11.140625" style="92" customWidth="1"/>
    <col min="15373" max="15373" width="9.140625" style="92"/>
    <col min="15374" max="15374" width="11.42578125" style="92" customWidth="1"/>
    <col min="15375" max="15375" width="10.5703125" style="92" customWidth="1"/>
    <col min="15376" max="15617" width="9.140625" style="92"/>
    <col min="15618" max="15618" width="13.5703125" style="92" customWidth="1"/>
    <col min="15619" max="15619" width="66.7109375" style="92" customWidth="1"/>
    <col min="15620" max="15620" width="11.42578125" style="92" bestFit="1" customWidth="1"/>
    <col min="15621" max="15621" width="11.28515625" style="92" customWidth="1"/>
    <col min="15622" max="15622" width="10.7109375" style="92" customWidth="1"/>
    <col min="15623" max="15623" width="9.140625" style="92"/>
    <col min="15624" max="15624" width="11.28515625" style="92" customWidth="1"/>
    <col min="15625" max="15625" width="12.140625" style="92" customWidth="1"/>
    <col min="15626" max="15626" width="9.140625" style="92"/>
    <col min="15627" max="15627" width="11" style="92" customWidth="1"/>
    <col min="15628" max="15628" width="11.140625" style="92" customWidth="1"/>
    <col min="15629" max="15629" width="9.140625" style="92"/>
    <col min="15630" max="15630" width="11.42578125" style="92" customWidth="1"/>
    <col min="15631" max="15631" width="10.5703125" style="92" customWidth="1"/>
    <col min="15632" max="15873" width="9.140625" style="92"/>
    <col min="15874" max="15874" width="13.5703125" style="92" customWidth="1"/>
    <col min="15875" max="15875" width="66.7109375" style="92" customWidth="1"/>
    <col min="15876" max="15876" width="11.42578125" style="92" bestFit="1" customWidth="1"/>
    <col min="15877" max="15877" width="11.28515625" style="92" customWidth="1"/>
    <col min="15878" max="15878" width="10.7109375" style="92" customWidth="1"/>
    <col min="15879" max="15879" width="9.140625" style="92"/>
    <col min="15880" max="15880" width="11.28515625" style="92" customWidth="1"/>
    <col min="15881" max="15881" width="12.140625" style="92" customWidth="1"/>
    <col min="15882" max="15882" width="9.140625" style="92"/>
    <col min="15883" max="15883" width="11" style="92" customWidth="1"/>
    <col min="15884" max="15884" width="11.140625" style="92" customWidth="1"/>
    <col min="15885" max="15885" width="9.140625" style="92"/>
    <col min="15886" max="15886" width="11.42578125" style="92" customWidth="1"/>
    <col min="15887" max="15887" width="10.5703125" style="92" customWidth="1"/>
    <col min="15888" max="16129" width="9.140625" style="92"/>
    <col min="16130" max="16130" width="13.5703125" style="92" customWidth="1"/>
    <col min="16131" max="16131" width="66.7109375" style="92" customWidth="1"/>
    <col min="16132" max="16132" width="11.42578125" style="92" bestFit="1" customWidth="1"/>
    <col min="16133" max="16133" width="11.28515625" style="92" customWidth="1"/>
    <col min="16134" max="16134" width="10.7109375" style="92" customWidth="1"/>
    <col min="16135" max="16135" width="9.140625" style="92"/>
    <col min="16136" max="16136" width="11.28515625" style="92" customWidth="1"/>
    <col min="16137" max="16137" width="12.140625" style="92" customWidth="1"/>
    <col min="16138" max="16138" width="9.140625" style="92"/>
    <col min="16139" max="16139" width="11" style="92" customWidth="1"/>
    <col min="16140" max="16140" width="11.140625" style="92" customWidth="1"/>
    <col min="16141" max="16141" width="9.140625" style="92"/>
    <col min="16142" max="16142" width="11.42578125" style="92" customWidth="1"/>
    <col min="16143" max="16143" width="10.5703125" style="92" customWidth="1"/>
    <col min="16144" max="16384" width="9.140625" style="92"/>
  </cols>
  <sheetData>
    <row r="1" spans="1:15" s="84" customFormat="1" ht="18.75" customHeight="1" x14ac:dyDescent="0.2">
      <c r="A1" s="90"/>
      <c r="B1" s="3592" t="str">
        <f>[2]СПО!B1</f>
        <v>Гуманитарно-педагогическая академия (филиал) ФГАОУ ВО «КФУ им. В. И. Вернадского» в г. Ялте</v>
      </c>
      <c r="C1" s="3592"/>
      <c r="D1" s="3592"/>
      <c r="E1" s="3592"/>
      <c r="F1" s="3592"/>
      <c r="G1" s="3592"/>
      <c r="H1" s="3592"/>
      <c r="I1" s="3592"/>
      <c r="J1" s="3592"/>
      <c r="K1" s="3592"/>
      <c r="L1" s="3592"/>
      <c r="M1" s="3592"/>
      <c r="N1" s="3592"/>
      <c r="O1" s="3592"/>
    </row>
    <row r="2" spans="1:15" s="84" customFormat="1" ht="18.75" x14ac:dyDescent="0.2">
      <c r="A2" s="3756"/>
      <c r="B2" s="3756"/>
      <c r="C2" s="3756"/>
      <c r="D2" s="3756"/>
      <c r="E2" s="3756"/>
      <c r="F2" s="3756"/>
      <c r="G2" s="3756"/>
      <c r="H2" s="3756"/>
      <c r="I2" s="3756"/>
      <c r="J2" s="3756"/>
      <c r="K2" s="3756"/>
      <c r="L2" s="3756"/>
      <c r="M2" s="3756"/>
      <c r="N2" s="3756"/>
      <c r="O2" s="3756"/>
    </row>
    <row r="3" spans="1:15" s="84" customFormat="1" ht="18.75" customHeight="1" x14ac:dyDescent="0.3">
      <c r="A3" s="90"/>
      <c r="B3" s="3702" t="s">
        <v>252</v>
      </c>
      <c r="C3" s="3702"/>
      <c r="D3" s="3702"/>
      <c r="E3" s="3702"/>
      <c r="F3" s="3700" t="str">
        <f>[2]СПО!F3</f>
        <v>01.09.2019 г.</v>
      </c>
      <c r="G3" s="3700"/>
      <c r="H3" s="3699" t="s">
        <v>251</v>
      </c>
      <c r="I3" s="3699"/>
      <c r="J3" s="3699"/>
      <c r="K3" s="3699"/>
      <c r="L3" s="3699"/>
      <c r="M3" s="3699"/>
      <c r="N3" s="3699"/>
      <c r="O3" s="3699"/>
    </row>
    <row r="4" spans="1:15" s="84" customFormat="1" ht="19.5" thickBot="1" x14ac:dyDescent="0.25">
      <c r="B4" s="1751"/>
      <c r="C4" s="1751"/>
      <c r="F4" s="85"/>
      <c r="I4" s="85"/>
      <c r="L4" s="85"/>
      <c r="O4" s="85"/>
    </row>
    <row r="5" spans="1:15" s="84" customFormat="1" ht="18.75" customHeight="1" thickBot="1" x14ac:dyDescent="0.25">
      <c r="A5" s="105"/>
      <c r="B5" s="3757" t="s">
        <v>9</v>
      </c>
      <c r="C5" s="3758"/>
      <c r="D5" s="3696" t="s">
        <v>0</v>
      </c>
      <c r="E5" s="3668"/>
      <c r="F5" s="3668"/>
      <c r="G5" s="3760" t="s">
        <v>1</v>
      </c>
      <c r="H5" s="3760"/>
      <c r="I5" s="3760"/>
      <c r="J5" s="3761">
        <v>3</v>
      </c>
      <c r="K5" s="3761"/>
      <c r="L5" s="3761"/>
      <c r="M5" s="3762" t="s">
        <v>21</v>
      </c>
      <c r="N5" s="3762"/>
      <c r="O5" s="3763"/>
    </row>
    <row r="6" spans="1:15" s="84" customFormat="1" ht="18.75" customHeight="1" thickBot="1" x14ac:dyDescent="0.25">
      <c r="A6" s="105"/>
      <c r="B6" s="3759"/>
      <c r="C6" s="3660"/>
      <c r="D6" s="3663"/>
      <c r="E6" s="3669"/>
      <c r="F6" s="3669"/>
      <c r="G6" s="3631"/>
      <c r="H6" s="3631"/>
      <c r="I6" s="3631"/>
      <c r="J6" s="3664"/>
      <c r="K6" s="3664"/>
      <c r="L6" s="3664"/>
      <c r="M6" s="3643"/>
      <c r="N6" s="3643"/>
      <c r="O6" s="3644"/>
    </row>
    <row r="7" spans="1:15" s="84" customFormat="1" ht="69.75" customHeight="1" thickBot="1" x14ac:dyDescent="0.25">
      <c r="A7" s="105"/>
      <c r="B7" s="3759"/>
      <c r="C7" s="3660"/>
      <c r="D7" s="1861" t="s">
        <v>26</v>
      </c>
      <c r="E7" s="1862" t="s">
        <v>27</v>
      </c>
      <c r="F7" s="1863" t="s">
        <v>4</v>
      </c>
      <c r="G7" s="1864" t="s">
        <v>26</v>
      </c>
      <c r="H7" s="1862" t="s">
        <v>27</v>
      </c>
      <c r="I7" s="1863" t="s">
        <v>4</v>
      </c>
      <c r="J7" s="2046" t="s">
        <v>26</v>
      </c>
      <c r="K7" s="2047" t="s">
        <v>27</v>
      </c>
      <c r="L7" s="1863" t="s">
        <v>4</v>
      </c>
      <c r="M7" s="1864" t="s">
        <v>26</v>
      </c>
      <c r="N7" s="1862" t="s">
        <v>27</v>
      </c>
      <c r="O7" s="1863" t="s">
        <v>4</v>
      </c>
    </row>
    <row r="8" spans="1:15" s="84" customFormat="1" ht="18.95" customHeight="1" thickBot="1" x14ac:dyDescent="0.25">
      <c r="A8" s="105"/>
      <c r="B8" s="3674" t="s">
        <v>22</v>
      </c>
      <c r="C8" s="3675"/>
      <c r="D8" s="2024">
        <f t="shared" ref="D8:O8" si="0">SUM(D10:D23)</f>
        <v>32</v>
      </c>
      <c r="E8" s="2025">
        <f t="shared" si="0"/>
        <v>27</v>
      </c>
      <c r="F8" s="1808">
        <f t="shared" si="0"/>
        <v>59</v>
      </c>
      <c r="G8" s="2043">
        <f t="shared" si="0"/>
        <v>74</v>
      </c>
      <c r="H8" s="2025">
        <f t="shared" si="0"/>
        <v>15</v>
      </c>
      <c r="I8" s="1808">
        <f t="shared" si="0"/>
        <v>89</v>
      </c>
      <c r="J8" s="2043">
        <f t="shared" si="0"/>
        <v>55</v>
      </c>
      <c r="K8" s="2025">
        <f t="shared" si="0"/>
        <v>5</v>
      </c>
      <c r="L8" s="1808">
        <f t="shared" si="0"/>
        <v>60</v>
      </c>
      <c r="M8" s="2043">
        <f t="shared" si="0"/>
        <v>161</v>
      </c>
      <c r="N8" s="2025">
        <f t="shared" si="0"/>
        <v>47</v>
      </c>
      <c r="O8" s="1808">
        <f t="shared" si="0"/>
        <v>208</v>
      </c>
    </row>
    <row r="9" spans="1:15" s="84" customFormat="1" ht="20.25" customHeight="1" x14ac:dyDescent="0.2">
      <c r="A9" s="105"/>
      <c r="B9" s="2027" t="s">
        <v>288</v>
      </c>
      <c r="C9" s="2028" t="s">
        <v>269</v>
      </c>
      <c r="D9" s="2029">
        <v>0</v>
      </c>
      <c r="E9" s="2030">
        <v>0</v>
      </c>
      <c r="F9" s="2031">
        <v>0</v>
      </c>
      <c r="G9" s="2032">
        <v>0</v>
      </c>
      <c r="H9" s="2033">
        <v>0</v>
      </c>
      <c r="I9" s="2034">
        <v>0</v>
      </c>
      <c r="J9" s="2032">
        <v>0</v>
      </c>
      <c r="K9" s="2033">
        <v>0</v>
      </c>
      <c r="L9" s="2034">
        <v>0</v>
      </c>
      <c r="M9" s="2032">
        <v>0</v>
      </c>
      <c r="N9" s="2033">
        <v>0</v>
      </c>
      <c r="O9" s="2034">
        <v>0</v>
      </c>
    </row>
    <row r="10" spans="1:15" s="84" customFormat="1" ht="20.25" customHeight="1" x14ac:dyDescent="0.3">
      <c r="A10" s="105"/>
      <c r="B10" s="1798" t="s">
        <v>225</v>
      </c>
      <c r="C10" s="1799" t="s">
        <v>185</v>
      </c>
      <c r="D10" s="1068">
        <v>0</v>
      </c>
      <c r="E10" s="1069">
        <v>0</v>
      </c>
      <c r="F10" s="1070">
        <v>0</v>
      </c>
      <c r="G10" s="1071">
        <v>6</v>
      </c>
      <c r="H10" s="1069">
        <v>0</v>
      </c>
      <c r="I10" s="1070">
        <v>6</v>
      </c>
      <c r="J10" s="1071">
        <v>4</v>
      </c>
      <c r="K10" s="1069">
        <v>0</v>
      </c>
      <c r="L10" s="1070">
        <v>4</v>
      </c>
      <c r="M10" s="1071">
        <v>10</v>
      </c>
      <c r="N10" s="1069">
        <v>0</v>
      </c>
      <c r="O10" s="1070">
        <v>10</v>
      </c>
    </row>
    <row r="11" spans="1:15" s="84" customFormat="1" ht="20.25" customHeight="1" x14ac:dyDescent="0.3">
      <c r="A11" s="105"/>
      <c r="B11" s="1798" t="s">
        <v>226</v>
      </c>
      <c r="C11" s="1799" t="s">
        <v>187</v>
      </c>
      <c r="D11" s="1068">
        <v>0</v>
      </c>
      <c r="E11" s="1069">
        <v>0</v>
      </c>
      <c r="F11" s="1070">
        <v>0</v>
      </c>
      <c r="G11" s="1071">
        <v>5</v>
      </c>
      <c r="H11" s="1069">
        <v>0</v>
      </c>
      <c r="I11" s="1070">
        <v>5</v>
      </c>
      <c r="J11" s="1071">
        <v>4</v>
      </c>
      <c r="K11" s="1069">
        <v>1</v>
      </c>
      <c r="L11" s="1070">
        <v>5</v>
      </c>
      <c r="M11" s="1071">
        <v>9</v>
      </c>
      <c r="N11" s="1069">
        <v>1</v>
      </c>
      <c r="O11" s="1070">
        <v>10</v>
      </c>
    </row>
    <row r="12" spans="1:15" s="84" customFormat="1" ht="20.25" customHeight="1" x14ac:dyDescent="0.3">
      <c r="A12" s="105"/>
      <c r="B12" s="1798" t="s">
        <v>227</v>
      </c>
      <c r="C12" s="1799" t="s">
        <v>189</v>
      </c>
      <c r="D12" s="1068">
        <v>0</v>
      </c>
      <c r="E12" s="1069">
        <v>0</v>
      </c>
      <c r="F12" s="1070">
        <v>0</v>
      </c>
      <c r="G12" s="1071">
        <v>6</v>
      </c>
      <c r="H12" s="1069">
        <v>0</v>
      </c>
      <c r="I12" s="1070">
        <v>6</v>
      </c>
      <c r="J12" s="1071">
        <v>3</v>
      </c>
      <c r="K12" s="1069">
        <v>0</v>
      </c>
      <c r="L12" s="1070">
        <v>3</v>
      </c>
      <c r="M12" s="1071">
        <v>9</v>
      </c>
      <c r="N12" s="1069">
        <v>0</v>
      </c>
      <c r="O12" s="1070">
        <v>9</v>
      </c>
    </row>
    <row r="13" spans="1:15" s="84" customFormat="1" ht="20.25" customHeight="1" x14ac:dyDescent="0.3">
      <c r="A13" s="105"/>
      <c r="B13" s="1798" t="s">
        <v>228</v>
      </c>
      <c r="C13" s="1799" t="s">
        <v>191</v>
      </c>
      <c r="D13" s="1068">
        <v>0</v>
      </c>
      <c r="E13" s="1069">
        <v>3</v>
      </c>
      <c r="F13" s="1070">
        <v>3</v>
      </c>
      <c r="G13" s="1071">
        <v>6</v>
      </c>
      <c r="H13" s="1069">
        <v>2</v>
      </c>
      <c r="I13" s="1070">
        <v>8</v>
      </c>
      <c r="J13" s="1071">
        <v>5</v>
      </c>
      <c r="K13" s="1069">
        <v>2</v>
      </c>
      <c r="L13" s="1070">
        <v>7</v>
      </c>
      <c r="M13" s="1071">
        <v>11</v>
      </c>
      <c r="N13" s="1069">
        <v>7</v>
      </c>
      <c r="O13" s="1070">
        <v>18</v>
      </c>
    </row>
    <row r="14" spans="1:15" s="84" customFormat="1" ht="20.25" customHeight="1" x14ac:dyDescent="0.3">
      <c r="A14" s="105"/>
      <c r="B14" s="1798" t="s">
        <v>229</v>
      </c>
      <c r="C14" s="1799" t="s">
        <v>230</v>
      </c>
      <c r="D14" s="1068">
        <v>5</v>
      </c>
      <c r="E14" s="1069">
        <v>3</v>
      </c>
      <c r="F14" s="1070">
        <v>8</v>
      </c>
      <c r="G14" s="1071">
        <v>4</v>
      </c>
      <c r="H14" s="1069">
        <v>2</v>
      </c>
      <c r="I14" s="1070">
        <v>6</v>
      </c>
      <c r="J14" s="1071">
        <v>4</v>
      </c>
      <c r="K14" s="1069">
        <v>0</v>
      </c>
      <c r="L14" s="1070">
        <v>4</v>
      </c>
      <c r="M14" s="1071">
        <v>13</v>
      </c>
      <c r="N14" s="1069">
        <v>5</v>
      </c>
      <c r="O14" s="1070">
        <v>18</v>
      </c>
    </row>
    <row r="15" spans="1:15" s="84" customFormat="1" ht="20.25" customHeight="1" x14ac:dyDescent="0.3">
      <c r="A15" s="105"/>
      <c r="B15" s="1798" t="s">
        <v>231</v>
      </c>
      <c r="C15" s="1799" t="s">
        <v>195</v>
      </c>
      <c r="D15" s="1068">
        <v>14</v>
      </c>
      <c r="E15" s="1069">
        <v>0</v>
      </c>
      <c r="F15" s="1070">
        <v>14</v>
      </c>
      <c r="G15" s="1071">
        <v>20</v>
      </c>
      <c r="H15" s="1069">
        <v>5</v>
      </c>
      <c r="I15" s="1070">
        <v>25</v>
      </c>
      <c r="J15" s="1071">
        <v>21</v>
      </c>
      <c r="K15" s="1069">
        <v>2</v>
      </c>
      <c r="L15" s="1070">
        <v>23</v>
      </c>
      <c r="M15" s="1071">
        <v>55</v>
      </c>
      <c r="N15" s="1069">
        <v>7</v>
      </c>
      <c r="O15" s="1070">
        <v>62</v>
      </c>
    </row>
    <row r="16" spans="1:15" ht="18.75" x14ac:dyDescent="0.3">
      <c r="A16" s="153"/>
      <c r="B16" s="1798" t="s">
        <v>232</v>
      </c>
      <c r="C16" s="1799" t="s">
        <v>197</v>
      </c>
      <c r="D16" s="1068">
        <v>7</v>
      </c>
      <c r="E16" s="1069">
        <v>2</v>
      </c>
      <c r="F16" s="1070">
        <v>9</v>
      </c>
      <c r="G16" s="1071">
        <v>10</v>
      </c>
      <c r="H16" s="1069">
        <v>0</v>
      </c>
      <c r="I16" s="1070">
        <v>10</v>
      </c>
      <c r="J16" s="1071">
        <v>4</v>
      </c>
      <c r="K16" s="1069">
        <v>0</v>
      </c>
      <c r="L16" s="1070">
        <v>4</v>
      </c>
      <c r="M16" s="1071">
        <v>21</v>
      </c>
      <c r="N16" s="1069">
        <v>2</v>
      </c>
      <c r="O16" s="1070">
        <v>23</v>
      </c>
    </row>
    <row r="17" spans="1:15" ht="18.75" x14ac:dyDescent="0.3">
      <c r="A17" s="105"/>
      <c r="B17" s="1798" t="s">
        <v>233</v>
      </c>
      <c r="C17" s="1799" t="s">
        <v>201</v>
      </c>
      <c r="D17" s="1068">
        <v>1</v>
      </c>
      <c r="E17" s="1069">
        <v>4</v>
      </c>
      <c r="F17" s="1070">
        <v>5</v>
      </c>
      <c r="G17" s="1071">
        <v>16</v>
      </c>
      <c r="H17" s="1069">
        <v>1</v>
      </c>
      <c r="I17" s="1070">
        <v>17</v>
      </c>
      <c r="J17" s="1071">
        <v>6</v>
      </c>
      <c r="K17" s="1069">
        <v>0</v>
      </c>
      <c r="L17" s="1070">
        <v>6</v>
      </c>
      <c r="M17" s="1071">
        <v>23</v>
      </c>
      <c r="N17" s="1069">
        <v>5</v>
      </c>
      <c r="O17" s="1070">
        <v>28</v>
      </c>
    </row>
    <row r="18" spans="1:15" ht="18.75" x14ac:dyDescent="0.3">
      <c r="A18" s="153"/>
      <c r="B18" s="1798" t="s">
        <v>234</v>
      </c>
      <c r="C18" s="1799" t="s">
        <v>203</v>
      </c>
      <c r="D18" s="1068">
        <v>5</v>
      </c>
      <c r="E18" s="1069">
        <v>0</v>
      </c>
      <c r="F18" s="1070">
        <v>5</v>
      </c>
      <c r="G18" s="1071">
        <v>0</v>
      </c>
      <c r="H18" s="1069">
        <v>0</v>
      </c>
      <c r="I18" s="1070">
        <v>0</v>
      </c>
      <c r="J18" s="1071">
        <v>0</v>
      </c>
      <c r="K18" s="1069">
        <v>0</v>
      </c>
      <c r="L18" s="1070">
        <v>0</v>
      </c>
      <c r="M18" s="1071">
        <v>5</v>
      </c>
      <c r="N18" s="1069">
        <v>0</v>
      </c>
      <c r="O18" s="1070">
        <v>5</v>
      </c>
    </row>
    <row r="19" spans="1:15" ht="18.75" x14ac:dyDescent="0.3">
      <c r="A19" s="105"/>
      <c r="B19" s="1798" t="s">
        <v>235</v>
      </c>
      <c r="C19" s="1799" t="s">
        <v>213</v>
      </c>
      <c r="D19" s="1068">
        <v>0</v>
      </c>
      <c r="E19" s="1069">
        <v>8</v>
      </c>
      <c r="F19" s="1070">
        <v>8</v>
      </c>
      <c r="G19" s="1071">
        <v>1</v>
      </c>
      <c r="H19" s="1069">
        <v>4</v>
      </c>
      <c r="I19" s="1070">
        <v>5</v>
      </c>
      <c r="J19" s="1071">
        <v>3</v>
      </c>
      <c r="K19" s="1069">
        <v>0</v>
      </c>
      <c r="L19" s="1070">
        <v>3</v>
      </c>
      <c r="M19" s="1071">
        <v>4</v>
      </c>
      <c r="N19" s="1069">
        <v>12</v>
      </c>
      <c r="O19" s="1070">
        <v>16</v>
      </c>
    </row>
    <row r="20" spans="1:15" ht="18.75" x14ac:dyDescent="0.3">
      <c r="A20" s="153"/>
      <c r="B20" s="1798" t="s">
        <v>236</v>
      </c>
      <c r="C20" s="1799" t="s">
        <v>215</v>
      </c>
      <c r="D20" s="1068">
        <v>0</v>
      </c>
      <c r="E20" s="1069">
        <v>4</v>
      </c>
      <c r="F20" s="1070">
        <v>4</v>
      </c>
      <c r="G20" s="1071">
        <v>0</v>
      </c>
      <c r="H20" s="1069">
        <v>1</v>
      </c>
      <c r="I20" s="1070">
        <v>1</v>
      </c>
      <c r="J20" s="1071">
        <v>0</v>
      </c>
      <c r="K20" s="1069">
        <v>0</v>
      </c>
      <c r="L20" s="1070">
        <v>0</v>
      </c>
      <c r="M20" s="1071">
        <v>0</v>
      </c>
      <c r="N20" s="1069">
        <v>5</v>
      </c>
      <c r="O20" s="1070">
        <v>5</v>
      </c>
    </row>
    <row r="21" spans="1:15" ht="18.75" x14ac:dyDescent="0.3">
      <c r="A21" s="105"/>
      <c r="B21" s="1798" t="s">
        <v>270</v>
      </c>
      <c r="C21" s="1799" t="s">
        <v>217</v>
      </c>
      <c r="D21" s="1068">
        <v>0</v>
      </c>
      <c r="E21" s="1069">
        <v>1</v>
      </c>
      <c r="F21" s="1070">
        <v>1</v>
      </c>
      <c r="G21" s="1071">
        <v>0</v>
      </c>
      <c r="H21" s="1069">
        <v>0</v>
      </c>
      <c r="I21" s="1070">
        <v>0</v>
      </c>
      <c r="J21" s="1071">
        <v>0</v>
      </c>
      <c r="K21" s="1069">
        <v>0</v>
      </c>
      <c r="L21" s="1070">
        <v>0</v>
      </c>
      <c r="M21" s="1071">
        <v>0</v>
      </c>
      <c r="N21" s="1069">
        <v>1</v>
      </c>
      <c r="O21" s="1070">
        <v>1</v>
      </c>
    </row>
    <row r="22" spans="1:15" ht="18.75" x14ac:dyDescent="0.3">
      <c r="A22" s="153"/>
      <c r="B22" s="1798" t="s">
        <v>320</v>
      </c>
      <c r="C22" s="1799" t="s">
        <v>219</v>
      </c>
      <c r="D22" s="1068">
        <v>0</v>
      </c>
      <c r="E22" s="1069">
        <v>1</v>
      </c>
      <c r="F22" s="1070">
        <v>1</v>
      </c>
      <c r="G22" s="1071">
        <v>0</v>
      </c>
      <c r="H22" s="1069">
        <v>0</v>
      </c>
      <c r="I22" s="1070">
        <v>0</v>
      </c>
      <c r="J22" s="1071">
        <v>0</v>
      </c>
      <c r="K22" s="1069">
        <v>0</v>
      </c>
      <c r="L22" s="1070">
        <v>0</v>
      </c>
      <c r="M22" s="1071">
        <v>0</v>
      </c>
      <c r="N22" s="1069">
        <v>1</v>
      </c>
      <c r="O22" s="1070">
        <v>1</v>
      </c>
    </row>
    <row r="23" spans="1:15" ht="19.5" thickBot="1" x14ac:dyDescent="0.35">
      <c r="A23" s="105"/>
      <c r="B23" s="2051" t="s">
        <v>237</v>
      </c>
      <c r="C23" s="2052" t="s">
        <v>221</v>
      </c>
      <c r="D23" s="2053">
        <v>0</v>
      </c>
      <c r="E23" s="2054">
        <v>1</v>
      </c>
      <c r="F23" s="2055">
        <v>1</v>
      </c>
      <c r="G23" s="2056">
        <v>0</v>
      </c>
      <c r="H23" s="2054">
        <v>0</v>
      </c>
      <c r="I23" s="2055">
        <v>0</v>
      </c>
      <c r="J23" s="2056">
        <v>1</v>
      </c>
      <c r="K23" s="2054">
        <v>0</v>
      </c>
      <c r="L23" s="2055">
        <v>1</v>
      </c>
      <c r="M23" s="2056">
        <v>1</v>
      </c>
      <c r="N23" s="2054">
        <v>1</v>
      </c>
      <c r="O23" s="2055">
        <v>2</v>
      </c>
    </row>
    <row r="24" spans="1:15" s="152" customFormat="1" ht="18.600000000000001" customHeight="1" thickBot="1" x14ac:dyDescent="0.25">
      <c r="A24" s="229"/>
      <c r="B24" s="3749" t="s">
        <v>16</v>
      </c>
      <c r="C24" s="3764"/>
      <c r="D24" s="2057">
        <f t="shared" ref="D24:O24" si="1">SUM(D10:D23)</f>
        <v>32</v>
      </c>
      <c r="E24" s="2035">
        <f t="shared" si="1"/>
        <v>27</v>
      </c>
      <c r="F24" s="241">
        <f t="shared" si="1"/>
        <v>59</v>
      </c>
      <c r="G24" s="2058">
        <f t="shared" si="1"/>
        <v>74</v>
      </c>
      <c r="H24" s="2035">
        <f t="shared" si="1"/>
        <v>15</v>
      </c>
      <c r="I24" s="241">
        <f t="shared" si="1"/>
        <v>89</v>
      </c>
      <c r="J24" s="2058">
        <f t="shared" si="1"/>
        <v>55</v>
      </c>
      <c r="K24" s="2035">
        <f t="shared" si="1"/>
        <v>5</v>
      </c>
      <c r="L24" s="241">
        <f t="shared" si="1"/>
        <v>60</v>
      </c>
      <c r="M24" s="2058">
        <f t="shared" si="1"/>
        <v>161</v>
      </c>
      <c r="N24" s="2035">
        <f t="shared" si="1"/>
        <v>47</v>
      </c>
      <c r="O24" s="241">
        <f t="shared" si="1"/>
        <v>208</v>
      </c>
    </row>
    <row r="25" spans="1:15" ht="18" customHeight="1" thickBot="1" x14ac:dyDescent="0.3">
      <c r="A25" s="153"/>
      <c r="B25" s="3749" t="s">
        <v>23</v>
      </c>
      <c r="C25" s="3764"/>
      <c r="D25" s="2059"/>
      <c r="E25" s="2060"/>
      <c r="F25" s="2061"/>
      <c r="G25" s="2060"/>
      <c r="H25" s="2060"/>
      <c r="I25" s="2061"/>
      <c r="J25" s="2060"/>
      <c r="K25" s="2060"/>
      <c r="L25" s="2061"/>
      <c r="M25" s="2060"/>
      <c r="N25" s="2060"/>
      <c r="O25" s="2061"/>
    </row>
    <row r="26" spans="1:15" ht="18.600000000000001" customHeight="1" thickBot="1" x14ac:dyDescent="0.3">
      <c r="A26" s="153"/>
      <c r="B26" s="3765" t="s">
        <v>11</v>
      </c>
      <c r="C26" s="3766"/>
      <c r="D26" s="2044"/>
      <c r="E26" s="2045"/>
      <c r="F26" s="406"/>
      <c r="G26" s="2045"/>
      <c r="H26" s="2045"/>
      <c r="I26" s="406"/>
      <c r="J26" s="2045"/>
      <c r="K26" s="2045"/>
      <c r="L26" s="406"/>
      <c r="M26" s="2045"/>
      <c r="N26" s="2045"/>
      <c r="O26" s="406"/>
    </row>
    <row r="27" spans="1:15" s="84" customFormat="1" ht="20.25" customHeight="1" x14ac:dyDescent="0.2">
      <c r="A27" s="105"/>
      <c r="B27" s="2027" t="s">
        <v>288</v>
      </c>
      <c r="C27" s="2028" t="s">
        <v>269</v>
      </c>
      <c r="D27" s="2029">
        <v>0</v>
      </c>
      <c r="E27" s="2030">
        <v>0</v>
      </c>
      <c r="F27" s="2031">
        <v>0</v>
      </c>
      <c r="G27" s="2032">
        <v>0</v>
      </c>
      <c r="H27" s="2033">
        <v>0</v>
      </c>
      <c r="I27" s="2034">
        <v>0</v>
      </c>
      <c r="J27" s="2032">
        <v>0</v>
      </c>
      <c r="K27" s="2033">
        <v>0</v>
      </c>
      <c r="L27" s="2034">
        <v>0</v>
      </c>
      <c r="M27" s="2032">
        <v>0</v>
      </c>
      <c r="N27" s="2033">
        <v>0</v>
      </c>
      <c r="O27" s="2034">
        <v>0</v>
      </c>
    </row>
    <row r="28" spans="1:15" s="84" customFormat="1" ht="20.25" customHeight="1" x14ac:dyDescent="0.3">
      <c r="A28" s="105"/>
      <c r="B28" s="1798" t="s">
        <v>225</v>
      </c>
      <c r="C28" s="1799" t="s">
        <v>185</v>
      </c>
      <c r="D28" s="1068">
        <v>0</v>
      </c>
      <c r="E28" s="1069">
        <v>0</v>
      </c>
      <c r="F28" s="1070">
        <v>0</v>
      </c>
      <c r="G28" s="1071">
        <v>6</v>
      </c>
      <c r="H28" s="1069">
        <v>0</v>
      </c>
      <c r="I28" s="1070">
        <v>6</v>
      </c>
      <c r="J28" s="1071">
        <v>4</v>
      </c>
      <c r="K28" s="1069">
        <v>0</v>
      </c>
      <c r="L28" s="1070">
        <v>4</v>
      </c>
      <c r="M28" s="1071">
        <v>10</v>
      </c>
      <c r="N28" s="1069">
        <v>0</v>
      </c>
      <c r="O28" s="1070">
        <v>10</v>
      </c>
    </row>
    <row r="29" spans="1:15" s="84" customFormat="1" ht="20.25" customHeight="1" x14ac:dyDescent="0.3">
      <c r="A29" s="105"/>
      <c r="B29" s="1798" t="s">
        <v>226</v>
      </c>
      <c r="C29" s="1799" t="s">
        <v>187</v>
      </c>
      <c r="D29" s="1068">
        <v>0</v>
      </c>
      <c r="E29" s="1069">
        <v>0</v>
      </c>
      <c r="F29" s="1070">
        <v>0</v>
      </c>
      <c r="G29" s="1071">
        <v>5</v>
      </c>
      <c r="H29" s="1069">
        <v>0</v>
      </c>
      <c r="I29" s="1070">
        <v>5</v>
      </c>
      <c r="J29" s="1071">
        <v>4</v>
      </c>
      <c r="K29" s="1069">
        <v>1</v>
      </c>
      <c r="L29" s="1070">
        <v>5</v>
      </c>
      <c r="M29" s="1071">
        <v>9</v>
      </c>
      <c r="N29" s="1069">
        <v>1</v>
      </c>
      <c r="O29" s="1070">
        <v>10</v>
      </c>
    </row>
    <row r="30" spans="1:15" s="84" customFormat="1" ht="20.25" customHeight="1" x14ac:dyDescent="0.3">
      <c r="A30" s="105"/>
      <c r="B30" s="1798" t="s">
        <v>227</v>
      </c>
      <c r="C30" s="1799" t="s">
        <v>189</v>
      </c>
      <c r="D30" s="1068">
        <v>0</v>
      </c>
      <c r="E30" s="1069">
        <v>0</v>
      </c>
      <c r="F30" s="1070">
        <v>0</v>
      </c>
      <c r="G30" s="1071">
        <v>6</v>
      </c>
      <c r="H30" s="1069">
        <v>0</v>
      </c>
      <c r="I30" s="1070">
        <v>6</v>
      </c>
      <c r="J30" s="1071">
        <v>3</v>
      </c>
      <c r="K30" s="1069">
        <v>0</v>
      </c>
      <c r="L30" s="1070">
        <v>3</v>
      </c>
      <c r="M30" s="1071">
        <v>9</v>
      </c>
      <c r="N30" s="1069">
        <v>0</v>
      </c>
      <c r="O30" s="1070">
        <v>9</v>
      </c>
    </row>
    <row r="31" spans="1:15" s="84" customFormat="1" ht="20.25" customHeight="1" x14ac:dyDescent="0.3">
      <c r="A31" s="105"/>
      <c r="B31" s="1798" t="s">
        <v>228</v>
      </c>
      <c r="C31" s="1799" t="s">
        <v>191</v>
      </c>
      <c r="D31" s="1068">
        <v>0</v>
      </c>
      <c r="E31" s="1069">
        <v>3</v>
      </c>
      <c r="F31" s="1070">
        <v>3</v>
      </c>
      <c r="G31" s="1071">
        <v>4</v>
      </c>
      <c r="H31" s="1069">
        <v>2</v>
      </c>
      <c r="I31" s="1070">
        <v>6</v>
      </c>
      <c r="J31" s="1071">
        <v>4</v>
      </c>
      <c r="K31" s="1069">
        <v>2</v>
      </c>
      <c r="L31" s="1070">
        <v>6</v>
      </c>
      <c r="M31" s="1071">
        <v>8</v>
      </c>
      <c r="N31" s="1069">
        <v>7</v>
      </c>
      <c r="O31" s="1070">
        <v>15</v>
      </c>
    </row>
    <row r="32" spans="1:15" s="84" customFormat="1" ht="20.25" customHeight="1" x14ac:dyDescent="0.3">
      <c r="A32" s="105"/>
      <c r="B32" s="1798" t="s">
        <v>229</v>
      </c>
      <c r="C32" s="1799" t="s">
        <v>230</v>
      </c>
      <c r="D32" s="1068">
        <v>5</v>
      </c>
      <c r="E32" s="1069">
        <v>3</v>
      </c>
      <c r="F32" s="1070">
        <v>8</v>
      </c>
      <c r="G32" s="1071">
        <v>4</v>
      </c>
      <c r="H32" s="1069">
        <v>2</v>
      </c>
      <c r="I32" s="1070">
        <v>6</v>
      </c>
      <c r="J32" s="1071">
        <v>3</v>
      </c>
      <c r="K32" s="1069">
        <v>0</v>
      </c>
      <c r="L32" s="1070">
        <v>3</v>
      </c>
      <c r="M32" s="1071">
        <v>12</v>
      </c>
      <c r="N32" s="1069">
        <v>5</v>
      </c>
      <c r="O32" s="1070">
        <v>17</v>
      </c>
    </row>
    <row r="33" spans="1:15" s="84" customFormat="1" ht="20.25" customHeight="1" x14ac:dyDescent="0.3">
      <c r="A33" s="105"/>
      <c r="B33" s="1798" t="s">
        <v>231</v>
      </c>
      <c r="C33" s="1799" t="s">
        <v>195</v>
      </c>
      <c r="D33" s="1068">
        <v>14</v>
      </c>
      <c r="E33" s="1069">
        <v>0</v>
      </c>
      <c r="F33" s="1070">
        <v>14</v>
      </c>
      <c r="G33" s="1071">
        <v>20</v>
      </c>
      <c r="H33" s="1069">
        <v>5</v>
      </c>
      <c r="I33" s="1070">
        <v>25</v>
      </c>
      <c r="J33" s="1071">
        <v>20</v>
      </c>
      <c r="K33" s="1069">
        <v>2</v>
      </c>
      <c r="L33" s="1070">
        <v>22</v>
      </c>
      <c r="M33" s="1071">
        <v>54</v>
      </c>
      <c r="N33" s="1069">
        <v>7</v>
      </c>
      <c r="O33" s="1070">
        <v>61</v>
      </c>
    </row>
    <row r="34" spans="1:15" s="84" customFormat="1" ht="20.25" customHeight="1" x14ac:dyDescent="0.3">
      <c r="A34" s="105"/>
      <c r="B34" s="1798" t="s">
        <v>232</v>
      </c>
      <c r="C34" s="1799" t="s">
        <v>197</v>
      </c>
      <c r="D34" s="1068">
        <v>7</v>
      </c>
      <c r="E34" s="1069">
        <v>2</v>
      </c>
      <c r="F34" s="1070">
        <v>9</v>
      </c>
      <c r="G34" s="1071">
        <v>8</v>
      </c>
      <c r="H34" s="1069">
        <v>0</v>
      </c>
      <c r="I34" s="1070">
        <v>8</v>
      </c>
      <c r="J34" s="1071">
        <v>4</v>
      </c>
      <c r="K34" s="1069">
        <v>0</v>
      </c>
      <c r="L34" s="1070">
        <v>4</v>
      </c>
      <c r="M34" s="1071">
        <v>19</v>
      </c>
      <c r="N34" s="1069">
        <v>2</v>
      </c>
      <c r="O34" s="1070">
        <v>21</v>
      </c>
    </row>
    <row r="35" spans="1:15" ht="18.75" x14ac:dyDescent="0.3">
      <c r="A35" s="153"/>
      <c r="B35" s="1798" t="s">
        <v>233</v>
      </c>
      <c r="C35" s="1799" t="s">
        <v>201</v>
      </c>
      <c r="D35" s="1068">
        <v>1</v>
      </c>
      <c r="E35" s="1069">
        <v>3</v>
      </c>
      <c r="F35" s="1070">
        <v>4</v>
      </c>
      <c r="G35" s="1071">
        <v>16</v>
      </c>
      <c r="H35" s="1069">
        <v>1</v>
      </c>
      <c r="I35" s="1070">
        <v>17</v>
      </c>
      <c r="J35" s="1071">
        <v>5</v>
      </c>
      <c r="K35" s="1069">
        <v>0</v>
      </c>
      <c r="L35" s="1070">
        <v>5</v>
      </c>
      <c r="M35" s="1071">
        <v>22</v>
      </c>
      <c r="N35" s="1069">
        <v>4</v>
      </c>
      <c r="O35" s="1070">
        <v>26</v>
      </c>
    </row>
    <row r="36" spans="1:15" ht="18.75" x14ac:dyDescent="0.3">
      <c r="A36" s="153"/>
      <c r="B36" s="1798" t="s">
        <v>234</v>
      </c>
      <c r="C36" s="1799" t="s">
        <v>203</v>
      </c>
      <c r="D36" s="1068">
        <v>5</v>
      </c>
      <c r="E36" s="1069">
        <v>0</v>
      </c>
      <c r="F36" s="1070">
        <v>5</v>
      </c>
      <c r="G36" s="1071">
        <v>0</v>
      </c>
      <c r="H36" s="1069">
        <v>0</v>
      </c>
      <c r="I36" s="1070">
        <v>0</v>
      </c>
      <c r="J36" s="1071">
        <v>0</v>
      </c>
      <c r="K36" s="1069">
        <v>0</v>
      </c>
      <c r="L36" s="1070">
        <v>0</v>
      </c>
      <c r="M36" s="1071">
        <v>5</v>
      </c>
      <c r="N36" s="1069">
        <v>0</v>
      </c>
      <c r="O36" s="1070">
        <v>5</v>
      </c>
    </row>
    <row r="37" spans="1:15" ht="18.75" x14ac:dyDescent="0.3">
      <c r="A37" s="153"/>
      <c r="B37" s="1798" t="s">
        <v>235</v>
      </c>
      <c r="C37" s="1799" t="s">
        <v>213</v>
      </c>
      <c r="D37" s="1068">
        <v>0</v>
      </c>
      <c r="E37" s="1069">
        <v>7</v>
      </c>
      <c r="F37" s="1070">
        <v>7</v>
      </c>
      <c r="G37" s="1071">
        <v>1</v>
      </c>
      <c r="H37" s="1069">
        <v>4</v>
      </c>
      <c r="I37" s="1070">
        <v>5</v>
      </c>
      <c r="J37" s="1071">
        <v>1</v>
      </c>
      <c r="K37" s="1069">
        <v>0</v>
      </c>
      <c r="L37" s="1070">
        <v>1</v>
      </c>
      <c r="M37" s="1071">
        <v>2</v>
      </c>
      <c r="N37" s="1069">
        <v>11</v>
      </c>
      <c r="O37" s="1070">
        <v>13</v>
      </c>
    </row>
    <row r="38" spans="1:15" ht="18.75" x14ac:dyDescent="0.3">
      <c r="A38" s="153"/>
      <c r="B38" s="1798" t="s">
        <v>236</v>
      </c>
      <c r="C38" s="1799" t="s">
        <v>215</v>
      </c>
      <c r="D38" s="1068">
        <v>0</v>
      </c>
      <c r="E38" s="1069">
        <v>4</v>
      </c>
      <c r="F38" s="1070">
        <v>4</v>
      </c>
      <c r="G38" s="1071">
        <v>0</v>
      </c>
      <c r="H38" s="1069">
        <v>1</v>
      </c>
      <c r="I38" s="1070">
        <v>1</v>
      </c>
      <c r="J38" s="1071">
        <v>0</v>
      </c>
      <c r="K38" s="1069">
        <v>0</v>
      </c>
      <c r="L38" s="1070">
        <v>0</v>
      </c>
      <c r="M38" s="1071">
        <v>0</v>
      </c>
      <c r="N38" s="1069">
        <v>5</v>
      </c>
      <c r="O38" s="1070">
        <v>5</v>
      </c>
    </row>
    <row r="39" spans="1:15" ht="18.75" x14ac:dyDescent="0.3">
      <c r="A39" s="153"/>
      <c r="B39" s="1798" t="s">
        <v>270</v>
      </c>
      <c r="C39" s="1799" t="s">
        <v>217</v>
      </c>
      <c r="D39" s="1068">
        <v>0</v>
      </c>
      <c r="E39" s="1069">
        <v>1</v>
      </c>
      <c r="F39" s="1070">
        <v>1</v>
      </c>
      <c r="G39" s="1071">
        <v>0</v>
      </c>
      <c r="H39" s="1069">
        <v>0</v>
      </c>
      <c r="I39" s="1070">
        <v>0</v>
      </c>
      <c r="J39" s="1071">
        <v>0</v>
      </c>
      <c r="K39" s="1069">
        <v>0</v>
      </c>
      <c r="L39" s="1070">
        <v>0</v>
      </c>
      <c r="M39" s="1071">
        <v>0</v>
      </c>
      <c r="N39" s="1069">
        <v>1</v>
      </c>
      <c r="O39" s="1070">
        <v>1</v>
      </c>
    </row>
    <row r="40" spans="1:15" ht="18.75" x14ac:dyDescent="0.3">
      <c r="A40" s="153"/>
      <c r="B40" s="1798" t="s">
        <v>320</v>
      </c>
      <c r="C40" s="1799" t="s">
        <v>219</v>
      </c>
      <c r="D40" s="1068">
        <v>0</v>
      </c>
      <c r="E40" s="1069">
        <v>1</v>
      </c>
      <c r="F40" s="1070">
        <v>1</v>
      </c>
      <c r="G40" s="1071">
        <v>0</v>
      </c>
      <c r="H40" s="1069">
        <v>0</v>
      </c>
      <c r="I40" s="1070">
        <v>0</v>
      </c>
      <c r="J40" s="1071">
        <v>0</v>
      </c>
      <c r="K40" s="1069">
        <v>0</v>
      </c>
      <c r="L40" s="1070">
        <v>0</v>
      </c>
      <c r="M40" s="1071">
        <v>0</v>
      </c>
      <c r="N40" s="1069">
        <v>1</v>
      </c>
      <c r="O40" s="1070">
        <v>1</v>
      </c>
    </row>
    <row r="41" spans="1:15" ht="19.5" thickBot="1" x14ac:dyDescent="0.35">
      <c r="A41" s="153"/>
      <c r="B41" s="1798" t="s">
        <v>237</v>
      </c>
      <c r="C41" s="1799" t="s">
        <v>221</v>
      </c>
      <c r="D41" s="1068">
        <v>0</v>
      </c>
      <c r="E41" s="1069">
        <v>1</v>
      </c>
      <c r="F41" s="1070">
        <v>1</v>
      </c>
      <c r="G41" s="1071">
        <v>0</v>
      </c>
      <c r="H41" s="1069">
        <v>0</v>
      </c>
      <c r="I41" s="1070">
        <v>0</v>
      </c>
      <c r="J41" s="1071">
        <v>1</v>
      </c>
      <c r="K41" s="1069">
        <v>0</v>
      </c>
      <c r="L41" s="1070">
        <v>1</v>
      </c>
      <c r="M41" s="1071">
        <v>1</v>
      </c>
      <c r="N41" s="1069">
        <v>1</v>
      </c>
      <c r="O41" s="1070">
        <v>2</v>
      </c>
    </row>
    <row r="42" spans="1:15" ht="18" customHeight="1" thickBot="1" x14ac:dyDescent="0.3">
      <c r="A42" s="153"/>
      <c r="B42" s="3749" t="s">
        <v>240</v>
      </c>
      <c r="C42" s="3764"/>
      <c r="D42" s="2035">
        <f t="shared" ref="D42:O42" si="2">SUM(D27:D41)</f>
        <v>32</v>
      </c>
      <c r="E42" s="2035">
        <f t="shared" si="2"/>
        <v>25</v>
      </c>
      <c r="F42" s="241">
        <f t="shared" si="2"/>
        <v>57</v>
      </c>
      <c r="G42" s="240">
        <f t="shared" si="2"/>
        <v>70</v>
      </c>
      <c r="H42" s="2035">
        <f t="shared" si="2"/>
        <v>15</v>
      </c>
      <c r="I42" s="241">
        <f t="shared" si="2"/>
        <v>85</v>
      </c>
      <c r="J42" s="240">
        <f t="shared" si="2"/>
        <v>49</v>
      </c>
      <c r="K42" s="2035">
        <f t="shared" si="2"/>
        <v>5</v>
      </c>
      <c r="L42" s="241">
        <f t="shared" si="2"/>
        <v>54</v>
      </c>
      <c r="M42" s="240">
        <f t="shared" si="2"/>
        <v>151</v>
      </c>
      <c r="N42" s="2035">
        <f t="shared" si="2"/>
        <v>45</v>
      </c>
      <c r="O42" s="241">
        <f t="shared" si="2"/>
        <v>196</v>
      </c>
    </row>
    <row r="43" spans="1:15" ht="20.25" customHeight="1" thickBot="1" x14ac:dyDescent="0.3">
      <c r="A43" s="153"/>
      <c r="B43" s="3767" t="s">
        <v>25</v>
      </c>
      <c r="C43" s="3768"/>
      <c r="D43" s="849"/>
      <c r="E43" s="270"/>
      <c r="F43" s="271"/>
      <c r="G43" s="270"/>
      <c r="H43" s="270"/>
      <c r="I43" s="271"/>
      <c r="J43" s="270"/>
      <c r="K43" s="270"/>
      <c r="L43" s="271"/>
      <c r="M43" s="270"/>
      <c r="N43" s="270"/>
      <c r="O43" s="271"/>
    </row>
    <row r="44" spans="1:15" s="88" customFormat="1" ht="18.75" x14ac:dyDescent="0.3">
      <c r="A44" s="87"/>
      <c r="B44" s="1844" t="s">
        <v>228</v>
      </c>
      <c r="C44" s="1845" t="s">
        <v>191</v>
      </c>
      <c r="D44" s="1846">
        <v>0</v>
      </c>
      <c r="E44" s="1847">
        <v>0</v>
      </c>
      <c r="F44" s="1848">
        <v>0</v>
      </c>
      <c r="G44" s="1849">
        <v>2</v>
      </c>
      <c r="H44" s="1847">
        <v>0</v>
      </c>
      <c r="I44" s="1848">
        <v>2</v>
      </c>
      <c r="J44" s="1849">
        <v>1</v>
      </c>
      <c r="K44" s="1847">
        <v>0</v>
      </c>
      <c r="L44" s="1848">
        <v>1</v>
      </c>
      <c r="M44" s="1849">
        <v>3</v>
      </c>
      <c r="N44" s="1847">
        <v>0</v>
      </c>
      <c r="O44" s="1848">
        <v>3</v>
      </c>
    </row>
    <row r="45" spans="1:15" s="88" customFormat="1" ht="18.75" x14ac:dyDescent="0.3">
      <c r="A45" s="87"/>
      <c r="B45" s="1798" t="s">
        <v>229</v>
      </c>
      <c r="C45" s="1799" t="s">
        <v>230</v>
      </c>
      <c r="D45" s="1068">
        <v>0</v>
      </c>
      <c r="E45" s="1069">
        <v>0</v>
      </c>
      <c r="F45" s="1070">
        <v>0</v>
      </c>
      <c r="G45" s="1071">
        <v>0</v>
      </c>
      <c r="H45" s="1069">
        <v>0</v>
      </c>
      <c r="I45" s="1070">
        <v>0</v>
      </c>
      <c r="J45" s="1071">
        <v>1</v>
      </c>
      <c r="K45" s="1069">
        <v>0</v>
      </c>
      <c r="L45" s="1070">
        <v>1</v>
      </c>
      <c r="M45" s="1071">
        <v>1</v>
      </c>
      <c r="N45" s="1069">
        <v>0</v>
      </c>
      <c r="O45" s="1070">
        <v>1</v>
      </c>
    </row>
    <row r="46" spans="1:15" s="88" customFormat="1" ht="18.75" x14ac:dyDescent="0.3">
      <c r="A46" s="87"/>
      <c r="B46" s="1798" t="s">
        <v>321</v>
      </c>
      <c r="C46" s="1799" t="s">
        <v>195</v>
      </c>
      <c r="D46" s="1068">
        <v>0</v>
      </c>
      <c r="E46" s="1069">
        <v>0</v>
      </c>
      <c r="F46" s="1070">
        <v>0</v>
      </c>
      <c r="G46" s="1071">
        <v>0</v>
      </c>
      <c r="H46" s="1069">
        <v>0</v>
      </c>
      <c r="I46" s="1070">
        <v>0</v>
      </c>
      <c r="J46" s="1071">
        <v>1</v>
      </c>
      <c r="K46" s="1069">
        <v>0</v>
      </c>
      <c r="L46" s="1070">
        <v>1</v>
      </c>
      <c r="M46" s="1071">
        <v>1</v>
      </c>
      <c r="N46" s="1069">
        <v>0</v>
      </c>
      <c r="O46" s="1070">
        <v>1</v>
      </c>
    </row>
    <row r="47" spans="1:15" s="88" customFormat="1" ht="18.75" x14ac:dyDescent="0.3">
      <c r="A47" s="87"/>
      <c r="B47" s="1798" t="s">
        <v>232</v>
      </c>
      <c r="C47" s="1799" t="s">
        <v>197</v>
      </c>
      <c r="D47" s="1068">
        <v>0</v>
      </c>
      <c r="E47" s="1069">
        <v>0</v>
      </c>
      <c r="F47" s="1070">
        <v>0</v>
      </c>
      <c r="G47" s="1071">
        <v>2</v>
      </c>
      <c r="H47" s="1069">
        <v>0</v>
      </c>
      <c r="I47" s="1070">
        <v>2</v>
      </c>
      <c r="J47" s="1071">
        <v>0</v>
      </c>
      <c r="K47" s="1069">
        <v>0</v>
      </c>
      <c r="L47" s="1070">
        <v>0</v>
      </c>
      <c r="M47" s="1071">
        <v>2</v>
      </c>
      <c r="N47" s="1069">
        <v>0</v>
      </c>
      <c r="O47" s="1070">
        <v>2</v>
      </c>
    </row>
    <row r="48" spans="1:15" s="88" customFormat="1" ht="18.75" x14ac:dyDescent="0.3">
      <c r="A48" s="87"/>
      <c r="B48" s="1798" t="s">
        <v>233</v>
      </c>
      <c r="C48" s="1799" t="s">
        <v>201</v>
      </c>
      <c r="D48" s="1068">
        <v>0</v>
      </c>
      <c r="E48" s="1069">
        <v>1</v>
      </c>
      <c r="F48" s="1070">
        <v>1</v>
      </c>
      <c r="G48" s="1071">
        <v>0</v>
      </c>
      <c r="H48" s="1069">
        <v>0</v>
      </c>
      <c r="I48" s="1070">
        <v>0</v>
      </c>
      <c r="J48" s="1071">
        <v>1</v>
      </c>
      <c r="K48" s="1069">
        <v>0</v>
      </c>
      <c r="L48" s="1070">
        <v>1</v>
      </c>
      <c r="M48" s="1071">
        <v>1</v>
      </c>
      <c r="N48" s="1069">
        <v>1</v>
      </c>
      <c r="O48" s="1070">
        <v>2</v>
      </c>
    </row>
    <row r="49" spans="1:17" s="88" customFormat="1" ht="19.5" thickBot="1" x14ac:dyDescent="0.35">
      <c r="A49" s="87"/>
      <c r="B49" s="1087" t="s">
        <v>235</v>
      </c>
      <c r="C49" s="1088" t="s">
        <v>213</v>
      </c>
      <c r="D49" s="1072">
        <v>0</v>
      </c>
      <c r="E49" s="1073">
        <v>1</v>
      </c>
      <c r="F49" s="1074">
        <v>1</v>
      </c>
      <c r="G49" s="1075">
        <v>0</v>
      </c>
      <c r="H49" s="1073">
        <v>0</v>
      </c>
      <c r="I49" s="1074">
        <v>0</v>
      </c>
      <c r="J49" s="1075">
        <v>2</v>
      </c>
      <c r="K49" s="1073">
        <v>0</v>
      </c>
      <c r="L49" s="1074">
        <v>2</v>
      </c>
      <c r="M49" s="1075">
        <v>2</v>
      </c>
      <c r="N49" s="1073">
        <v>1</v>
      </c>
      <c r="O49" s="1074">
        <v>3</v>
      </c>
    </row>
    <row r="50" spans="1:17" ht="26.25" customHeight="1" thickBot="1" x14ac:dyDescent="0.3">
      <c r="A50" s="153"/>
      <c r="B50" s="3765" t="s">
        <v>13</v>
      </c>
      <c r="C50" s="3769"/>
      <c r="D50" s="1858">
        <f t="shared" ref="D50:O50" si="3">SUM(D44:D49)</f>
        <v>0</v>
      </c>
      <c r="E50" s="1801">
        <f t="shared" si="3"/>
        <v>2</v>
      </c>
      <c r="F50" s="253">
        <f t="shared" si="3"/>
        <v>2</v>
      </c>
      <c r="G50" s="1858">
        <f t="shared" si="3"/>
        <v>4</v>
      </c>
      <c r="H50" s="1801">
        <f t="shared" si="3"/>
        <v>0</v>
      </c>
      <c r="I50" s="253">
        <f t="shared" si="3"/>
        <v>4</v>
      </c>
      <c r="J50" s="1858">
        <f t="shared" si="3"/>
        <v>6</v>
      </c>
      <c r="K50" s="1801">
        <f t="shared" si="3"/>
        <v>0</v>
      </c>
      <c r="L50" s="253">
        <f t="shared" si="3"/>
        <v>6</v>
      </c>
      <c r="M50" s="1858">
        <f t="shared" si="3"/>
        <v>10</v>
      </c>
      <c r="N50" s="1801">
        <f t="shared" si="3"/>
        <v>2</v>
      </c>
      <c r="O50" s="253">
        <f t="shared" si="3"/>
        <v>12</v>
      </c>
    </row>
    <row r="51" spans="1:17" ht="23.25" customHeight="1" x14ac:dyDescent="0.25">
      <c r="A51" s="153"/>
      <c r="B51" s="3731" t="s">
        <v>10</v>
      </c>
      <c r="C51" s="3770"/>
      <c r="D51" s="402">
        <f t="shared" ref="D51:O51" si="4">SUM(D27:D41)</f>
        <v>32</v>
      </c>
      <c r="E51" s="442">
        <f t="shared" si="4"/>
        <v>25</v>
      </c>
      <c r="F51" s="2039">
        <f t="shared" si="4"/>
        <v>57</v>
      </c>
      <c r="G51" s="404">
        <f t="shared" si="4"/>
        <v>70</v>
      </c>
      <c r="H51" s="442">
        <f t="shared" si="4"/>
        <v>15</v>
      </c>
      <c r="I51" s="2039">
        <f t="shared" si="4"/>
        <v>85</v>
      </c>
      <c r="J51" s="404">
        <f t="shared" si="4"/>
        <v>49</v>
      </c>
      <c r="K51" s="442">
        <f t="shared" si="4"/>
        <v>5</v>
      </c>
      <c r="L51" s="2039">
        <f t="shared" si="4"/>
        <v>54</v>
      </c>
      <c r="M51" s="404">
        <f t="shared" si="4"/>
        <v>151</v>
      </c>
      <c r="N51" s="442">
        <f t="shared" si="4"/>
        <v>45</v>
      </c>
      <c r="O51" s="2040">
        <f t="shared" si="4"/>
        <v>196</v>
      </c>
    </row>
    <row r="52" spans="1:17" ht="29.25" customHeight="1" thickBot="1" x14ac:dyDescent="0.3">
      <c r="A52" s="153"/>
      <c r="B52" s="3726" t="s">
        <v>17</v>
      </c>
      <c r="C52" s="3727"/>
      <c r="D52" s="1092">
        <f t="shared" ref="D52:O52" si="5">SUM(D44:D49)</f>
        <v>0</v>
      </c>
      <c r="E52" s="1092">
        <f t="shared" si="5"/>
        <v>2</v>
      </c>
      <c r="F52" s="1092">
        <f t="shared" si="5"/>
        <v>2</v>
      </c>
      <c r="G52" s="1092">
        <f t="shared" si="5"/>
        <v>4</v>
      </c>
      <c r="H52" s="1092">
        <f t="shared" si="5"/>
        <v>0</v>
      </c>
      <c r="I52" s="1092">
        <f t="shared" si="5"/>
        <v>4</v>
      </c>
      <c r="J52" s="1092">
        <f t="shared" si="5"/>
        <v>6</v>
      </c>
      <c r="K52" s="1092">
        <f t="shared" si="5"/>
        <v>0</v>
      </c>
      <c r="L52" s="1092">
        <f t="shared" si="5"/>
        <v>6</v>
      </c>
      <c r="M52" s="1092">
        <f t="shared" si="5"/>
        <v>10</v>
      </c>
      <c r="N52" s="1092">
        <f t="shared" si="5"/>
        <v>2</v>
      </c>
      <c r="O52" s="1092">
        <f t="shared" si="5"/>
        <v>12</v>
      </c>
    </row>
    <row r="53" spans="1:17" ht="24" thickBot="1" x14ac:dyDescent="0.3">
      <c r="A53" s="153"/>
      <c r="B53" s="3771" t="s">
        <v>18</v>
      </c>
      <c r="C53" s="3772"/>
      <c r="D53" s="2048">
        <f t="shared" ref="D53:O53" si="6">D51+D52</f>
        <v>32</v>
      </c>
      <c r="E53" s="1870">
        <f t="shared" si="6"/>
        <v>27</v>
      </c>
      <c r="F53" s="2049">
        <f t="shared" si="6"/>
        <v>59</v>
      </c>
      <c r="G53" s="1871">
        <f t="shared" si="6"/>
        <v>74</v>
      </c>
      <c r="H53" s="1870">
        <f t="shared" si="6"/>
        <v>15</v>
      </c>
      <c r="I53" s="2049">
        <f t="shared" si="6"/>
        <v>89</v>
      </c>
      <c r="J53" s="1871">
        <f t="shared" si="6"/>
        <v>55</v>
      </c>
      <c r="K53" s="1870">
        <f t="shared" si="6"/>
        <v>5</v>
      </c>
      <c r="L53" s="2049">
        <f t="shared" si="6"/>
        <v>60</v>
      </c>
      <c r="M53" s="1871">
        <f t="shared" si="6"/>
        <v>161</v>
      </c>
      <c r="N53" s="1870">
        <f t="shared" si="6"/>
        <v>47</v>
      </c>
      <c r="O53" s="2050">
        <f t="shared" si="6"/>
        <v>208</v>
      </c>
    </row>
    <row r="55" spans="1:17" ht="27.95" customHeight="1" x14ac:dyDescent="0.25">
      <c r="B55" s="3597"/>
      <c r="C55" s="3597"/>
      <c r="D55" s="3597"/>
      <c r="E55" s="3597"/>
      <c r="F55" s="3597"/>
      <c r="G55" s="3597"/>
      <c r="H55" s="3597"/>
      <c r="I55" s="3597"/>
      <c r="J55" s="3597"/>
      <c r="K55" s="3597"/>
      <c r="L55" s="3597"/>
      <c r="M55" s="3597"/>
      <c r="N55" s="3597"/>
      <c r="O55" s="3597"/>
      <c r="P55" s="3597"/>
      <c r="Q55" s="3597"/>
    </row>
    <row r="60" spans="1:17" x14ac:dyDescent="0.25">
      <c r="D60" s="851"/>
      <c r="E60" s="851"/>
      <c r="F60" s="851"/>
      <c r="G60" s="851"/>
      <c r="H60" s="851"/>
      <c r="I60" s="851"/>
      <c r="J60" s="851"/>
      <c r="K60" s="851"/>
      <c r="L60" s="851"/>
      <c r="M60" s="851"/>
      <c r="N60" s="851"/>
      <c r="O60" s="851"/>
    </row>
  </sheetData>
  <mergeCells count="21">
    <mergeCell ref="B50:C50"/>
    <mergeCell ref="B51:C51"/>
    <mergeCell ref="B52:C52"/>
    <mergeCell ref="B53:C53"/>
    <mergeCell ref="B55:Q55"/>
    <mergeCell ref="B24:C24"/>
    <mergeCell ref="B25:C25"/>
    <mergeCell ref="B26:C26"/>
    <mergeCell ref="B42:C42"/>
    <mergeCell ref="B43:C43"/>
    <mergeCell ref="B8:C8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7" zoomScale="60" zoomScaleNormal="60" workbookViewId="0">
      <selection activeCell="J37" sqref="J37"/>
    </sheetView>
  </sheetViews>
  <sheetFormatPr defaultRowHeight="12.75" x14ac:dyDescent="0.2"/>
  <cols>
    <col min="1" max="1" width="64.140625" style="363" customWidth="1"/>
    <col min="2" max="2" width="18.28515625" style="363" customWidth="1"/>
    <col min="3" max="3" width="14.5703125" style="363" customWidth="1"/>
    <col min="4" max="4" width="11.42578125" style="363" customWidth="1"/>
    <col min="5" max="5" width="18.28515625" style="363" customWidth="1"/>
    <col min="6" max="6" width="14.5703125" style="363" customWidth="1"/>
    <col min="7" max="7" width="11.28515625" style="363" customWidth="1"/>
    <col min="8" max="8" width="18.28515625" style="363" customWidth="1"/>
    <col min="9" max="9" width="14.5703125" style="363" customWidth="1"/>
    <col min="10" max="10" width="11.28515625" style="363" customWidth="1"/>
    <col min="11" max="11" width="18.28515625" style="363" customWidth="1"/>
    <col min="12" max="12" width="14.5703125" style="363" customWidth="1"/>
    <col min="13" max="13" width="11.28515625" style="363" customWidth="1"/>
    <col min="14" max="14" width="18.28515625" style="363" customWidth="1"/>
    <col min="15" max="15" width="14.5703125" style="363" customWidth="1"/>
    <col min="16" max="16" width="11.42578125" style="363" customWidth="1"/>
    <col min="17" max="256" width="9.140625" style="363"/>
    <col min="257" max="257" width="64.140625" style="363" customWidth="1"/>
    <col min="258" max="258" width="18.28515625" style="363" customWidth="1"/>
    <col min="259" max="259" width="14.5703125" style="363" customWidth="1"/>
    <col min="260" max="260" width="11.42578125" style="363" customWidth="1"/>
    <col min="261" max="261" width="18.28515625" style="363" customWidth="1"/>
    <col min="262" max="262" width="14.5703125" style="363" customWidth="1"/>
    <col min="263" max="263" width="11.28515625" style="363" customWidth="1"/>
    <col min="264" max="264" width="18.28515625" style="363" customWidth="1"/>
    <col min="265" max="265" width="14.5703125" style="363" customWidth="1"/>
    <col min="266" max="266" width="11.28515625" style="363" customWidth="1"/>
    <col min="267" max="267" width="18.28515625" style="363" customWidth="1"/>
    <col min="268" max="268" width="14.5703125" style="363" customWidth="1"/>
    <col min="269" max="269" width="11.28515625" style="363" customWidth="1"/>
    <col min="270" max="270" width="18.28515625" style="363" customWidth="1"/>
    <col min="271" max="271" width="14.5703125" style="363" customWidth="1"/>
    <col min="272" max="272" width="11.42578125" style="363" customWidth="1"/>
    <col min="273" max="512" width="9.140625" style="363"/>
    <col min="513" max="513" width="64.140625" style="363" customWidth="1"/>
    <col min="514" max="514" width="18.28515625" style="363" customWidth="1"/>
    <col min="515" max="515" width="14.5703125" style="363" customWidth="1"/>
    <col min="516" max="516" width="11.42578125" style="363" customWidth="1"/>
    <col min="517" max="517" width="18.28515625" style="363" customWidth="1"/>
    <col min="518" max="518" width="14.5703125" style="363" customWidth="1"/>
    <col min="519" max="519" width="11.28515625" style="363" customWidth="1"/>
    <col min="520" max="520" width="18.28515625" style="363" customWidth="1"/>
    <col min="521" max="521" width="14.5703125" style="363" customWidth="1"/>
    <col min="522" max="522" width="11.28515625" style="363" customWidth="1"/>
    <col min="523" max="523" width="18.28515625" style="363" customWidth="1"/>
    <col min="524" max="524" width="14.5703125" style="363" customWidth="1"/>
    <col min="525" max="525" width="11.28515625" style="363" customWidth="1"/>
    <col min="526" max="526" width="18.28515625" style="363" customWidth="1"/>
    <col min="527" max="527" width="14.5703125" style="363" customWidth="1"/>
    <col min="528" max="528" width="11.42578125" style="363" customWidth="1"/>
    <col min="529" max="768" width="9.140625" style="363"/>
    <col min="769" max="769" width="64.140625" style="363" customWidth="1"/>
    <col min="770" max="770" width="18.28515625" style="363" customWidth="1"/>
    <col min="771" max="771" width="14.5703125" style="363" customWidth="1"/>
    <col min="772" max="772" width="11.42578125" style="363" customWidth="1"/>
    <col min="773" max="773" width="18.28515625" style="363" customWidth="1"/>
    <col min="774" max="774" width="14.5703125" style="363" customWidth="1"/>
    <col min="775" max="775" width="11.28515625" style="363" customWidth="1"/>
    <col min="776" max="776" width="18.28515625" style="363" customWidth="1"/>
    <col min="777" max="777" width="14.5703125" style="363" customWidth="1"/>
    <col min="778" max="778" width="11.28515625" style="363" customWidth="1"/>
    <col min="779" max="779" width="18.28515625" style="363" customWidth="1"/>
    <col min="780" max="780" width="14.5703125" style="363" customWidth="1"/>
    <col min="781" max="781" width="11.28515625" style="363" customWidth="1"/>
    <col min="782" max="782" width="18.28515625" style="363" customWidth="1"/>
    <col min="783" max="783" width="14.5703125" style="363" customWidth="1"/>
    <col min="784" max="784" width="11.42578125" style="363" customWidth="1"/>
    <col min="785" max="1024" width="9.140625" style="363"/>
    <col min="1025" max="1025" width="64.140625" style="363" customWidth="1"/>
    <col min="1026" max="1026" width="18.28515625" style="363" customWidth="1"/>
    <col min="1027" max="1027" width="14.5703125" style="363" customWidth="1"/>
    <col min="1028" max="1028" width="11.42578125" style="363" customWidth="1"/>
    <col min="1029" max="1029" width="18.28515625" style="363" customWidth="1"/>
    <col min="1030" max="1030" width="14.5703125" style="363" customWidth="1"/>
    <col min="1031" max="1031" width="11.28515625" style="363" customWidth="1"/>
    <col min="1032" max="1032" width="18.28515625" style="363" customWidth="1"/>
    <col min="1033" max="1033" width="14.5703125" style="363" customWidth="1"/>
    <col min="1034" max="1034" width="11.28515625" style="363" customWidth="1"/>
    <col min="1035" max="1035" width="18.28515625" style="363" customWidth="1"/>
    <col min="1036" max="1036" width="14.5703125" style="363" customWidth="1"/>
    <col min="1037" max="1037" width="11.28515625" style="363" customWidth="1"/>
    <col min="1038" max="1038" width="18.28515625" style="363" customWidth="1"/>
    <col min="1039" max="1039" width="14.5703125" style="363" customWidth="1"/>
    <col min="1040" max="1040" width="11.42578125" style="363" customWidth="1"/>
    <col min="1041" max="1280" width="9.140625" style="363"/>
    <col min="1281" max="1281" width="64.140625" style="363" customWidth="1"/>
    <col min="1282" max="1282" width="18.28515625" style="363" customWidth="1"/>
    <col min="1283" max="1283" width="14.5703125" style="363" customWidth="1"/>
    <col min="1284" max="1284" width="11.42578125" style="363" customWidth="1"/>
    <col min="1285" max="1285" width="18.28515625" style="363" customWidth="1"/>
    <col min="1286" max="1286" width="14.5703125" style="363" customWidth="1"/>
    <col min="1287" max="1287" width="11.28515625" style="363" customWidth="1"/>
    <col min="1288" max="1288" width="18.28515625" style="363" customWidth="1"/>
    <col min="1289" max="1289" width="14.5703125" style="363" customWidth="1"/>
    <col min="1290" max="1290" width="11.28515625" style="363" customWidth="1"/>
    <col min="1291" max="1291" width="18.28515625" style="363" customWidth="1"/>
    <col min="1292" max="1292" width="14.5703125" style="363" customWidth="1"/>
    <col min="1293" max="1293" width="11.28515625" style="363" customWidth="1"/>
    <col min="1294" max="1294" width="18.28515625" style="363" customWidth="1"/>
    <col min="1295" max="1295" width="14.5703125" style="363" customWidth="1"/>
    <col min="1296" max="1296" width="11.42578125" style="363" customWidth="1"/>
    <col min="1297" max="1536" width="9.140625" style="363"/>
    <col min="1537" max="1537" width="64.140625" style="363" customWidth="1"/>
    <col min="1538" max="1538" width="18.28515625" style="363" customWidth="1"/>
    <col min="1539" max="1539" width="14.5703125" style="363" customWidth="1"/>
    <col min="1540" max="1540" width="11.42578125" style="363" customWidth="1"/>
    <col min="1541" max="1541" width="18.28515625" style="363" customWidth="1"/>
    <col min="1542" max="1542" width="14.5703125" style="363" customWidth="1"/>
    <col min="1543" max="1543" width="11.28515625" style="363" customWidth="1"/>
    <col min="1544" max="1544" width="18.28515625" style="363" customWidth="1"/>
    <col min="1545" max="1545" width="14.5703125" style="363" customWidth="1"/>
    <col min="1546" max="1546" width="11.28515625" style="363" customWidth="1"/>
    <col min="1547" max="1547" width="18.28515625" style="363" customWidth="1"/>
    <col min="1548" max="1548" width="14.5703125" style="363" customWidth="1"/>
    <col min="1549" max="1549" width="11.28515625" style="363" customWidth="1"/>
    <col min="1550" max="1550" width="18.28515625" style="363" customWidth="1"/>
    <col min="1551" max="1551" width="14.5703125" style="363" customWidth="1"/>
    <col min="1552" max="1552" width="11.42578125" style="363" customWidth="1"/>
    <col min="1553" max="1792" width="9.140625" style="363"/>
    <col min="1793" max="1793" width="64.140625" style="363" customWidth="1"/>
    <col min="1794" max="1794" width="18.28515625" style="363" customWidth="1"/>
    <col min="1795" max="1795" width="14.5703125" style="363" customWidth="1"/>
    <col min="1796" max="1796" width="11.42578125" style="363" customWidth="1"/>
    <col min="1797" max="1797" width="18.28515625" style="363" customWidth="1"/>
    <col min="1798" max="1798" width="14.5703125" style="363" customWidth="1"/>
    <col min="1799" max="1799" width="11.28515625" style="363" customWidth="1"/>
    <col min="1800" max="1800" width="18.28515625" style="363" customWidth="1"/>
    <col min="1801" max="1801" width="14.5703125" style="363" customWidth="1"/>
    <col min="1802" max="1802" width="11.28515625" style="363" customWidth="1"/>
    <col min="1803" max="1803" width="18.28515625" style="363" customWidth="1"/>
    <col min="1804" max="1804" width="14.5703125" style="363" customWidth="1"/>
    <col min="1805" max="1805" width="11.28515625" style="363" customWidth="1"/>
    <col min="1806" max="1806" width="18.28515625" style="363" customWidth="1"/>
    <col min="1807" max="1807" width="14.5703125" style="363" customWidth="1"/>
    <col min="1808" max="1808" width="11.42578125" style="363" customWidth="1"/>
    <col min="1809" max="2048" width="9.140625" style="363"/>
    <col min="2049" max="2049" width="64.140625" style="363" customWidth="1"/>
    <col min="2050" max="2050" width="18.28515625" style="363" customWidth="1"/>
    <col min="2051" max="2051" width="14.5703125" style="363" customWidth="1"/>
    <col min="2052" max="2052" width="11.42578125" style="363" customWidth="1"/>
    <col min="2053" max="2053" width="18.28515625" style="363" customWidth="1"/>
    <col min="2054" max="2054" width="14.5703125" style="363" customWidth="1"/>
    <col min="2055" max="2055" width="11.28515625" style="363" customWidth="1"/>
    <col min="2056" max="2056" width="18.28515625" style="363" customWidth="1"/>
    <col min="2057" max="2057" width="14.5703125" style="363" customWidth="1"/>
    <col min="2058" max="2058" width="11.28515625" style="363" customWidth="1"/>
    <col min="2059" max="2059" width="18.28515625" style="363" customWidth="1"/>
    <col min="2060" max="2060" width="14.5703125" style="363" customWidth="1"/>
    <col min="2061" max="2061" width="11.28515625" style="363" customWidth="1"/>
    <col min="2062" max="2062" width="18.28515625" style="363" customWidth="1"/>
    <col min="2063" max="2063" width="14.5703125" style="363" customWidth="1"/>
    <col min="2064" max="2064" width="11.42578125" style="363" customWidth="1"/>
    <col min="2065" max="2304" width="9.140625" style="363"/>
    <col min="2305" max="2305" width="64.140625" style="363" customWidth="1"/>
    <col min="2306" max="2306" width="18.28515625" style="363" customWidth="1"/>
    <col min="2307" max="2307" width="14.5703125" style="363" customWidth="1"/>
    <col min="2308" max="2308" width="11.42578125" style="363" customWidth="1"/>
    <col min="2309" max="2309" width="18.28515625" style="363" customWidth="1"/>
    <col min="2310" max="2310" width="14.5703125" style="363" customWidth="1"/>
    <col min="2311" max="2311" width="11.28515625" style="363" customWidth="1"/>
    <col min="2312" max="2312" width="18.28515625" style="363" customWidth="1"/>
    <col min="2313" max="2313" width="14.5703125" style="363" customWidth="1"/>
    <col min="2314" max="2314" width="11.28515625" style="363" customWidth="1"/>
    <col min="2315" max="2315" width="18.28515625" style="363" customWidth="1"/>
    <col min="2316" max="2316" width="14.5703125" style="363" customWidth="1"/>
    <col min="2317" max="2317" width="11.28515625" style="363" customWidth="1"/>
    <col min="2318" max="2318" width="18.28515625" style="363" customWidth="1"/>
    <col min="2319" max="2319" width="14.5703125" style="363" customWidth="1"/>
    <col min="2320" max="2320" width="11.42578125" style="363" customWidth="1"/>
    <col min="2321" max="2560" width="9.140625" style="363"/>
    <col min="2561" max="2561" width="64.140625" style="363" customWidth="1"/>
    <col min="2562" max="2562" width="18.28515625" style="363" customWidth="1"/>
    <col min="2563" max="2563" width="14.5703125" style="363" customWidth="1"/>
    <col min="2564" max="2564" width="11.42578125" style="363" customWidth="1"/>
    <col min="2565" max="2565" width="18.28515625" style="363" customWidth="1"/>
    <col min="2566" max="2566" width="14.5703125" style="363" customWidth="1"/>
    <col min="2567" max="2567" width="11.28515625" style="363" customWidth="1"/>
    <col min="2568" max="2568" width="18.28515625" style="363" customWidth="1"/>
    <col min="2569" max="2569" width="14.5703125" style="363" customWidth="1"/>
    <col min="2570" max="2570" width="11.28515625" style="363" customWidth="1"/>
    <col min="2571" max="2571" width="18.28515625" style="363" customWidth="1"/>
    <col min="2572" max="2572" width="14.5703125" style="363" customWidth="1"/>
    <col min="2573" max="2573" width="11.28515625" style="363" customWidth="1"/>
    <col min="2574" max="2574" width="18.28515625" style="363" customWidth="1"/>
    <col min="2575" max="2575" width="14.5703125" style="363" customWidth="1"/>
    <col min="2576" max="2576" width="11.42578125" style="363" customWidth="1"/>
    <col min="2577" max="2816" width="9.140625" style="363"/>
    <col min="2817" max="2817" width="64.140625" style="363" customWidth="1"/>
    <col min="2818" max="2818" width="18.28515625" style="363" customWidth="1"/>
    <col min="2819" max="2819" width="14.5703125" style="363" customWidth="1"/>
    <col min="2820" max="2820" width="11.42578125" style="363" customWidth="1"/>
    <col min="2821" max="2821" width="18.28515625" style="363" customWidth="1"/>
    <col min="2822" max="2822" width="14.5703125" style="363" customWidth="1"/>
    <col min="2823" max="2823" width="11.28515625" style="363" customWidth="1"/>
    <col min="2824" max="2824" width="18.28515625" style="363" customWidth="1"/>
    <col min="2825" max="2825" width="14.5703125" style="363" customWidth="1"/>
    <col min="2826" max="2826" width="11.28515625" style="363" customWidth="1"/>
    <col min="2827" max="2827" width="18.28515625" style="363" customWidth="1"/>
    <col min="2828" max="2828" width="14.5703125" style="363" customWidth="1"/>
    <col min="2829" max="2829" width="11.28515625" style="363" customWidth="1"/>
    <col min="2830" max="2830" width="18.28515625" style="363" customWidth="1"/>
    <col min="2831" max="2831" width="14.5703125" style="363" customWidth="1"/>
    <col min="2832" max="2832" width="11.42578125" style="363" customWidth="1"/>
    <col min="2833" max="3072" width="9.140625" style="363"/>
    <col min="3073" max="3073" width="64.140625" style="363" customWidth="1"/>
    <col min="3074" max="3074" width="18.28515625" style="363" customWidth="1"/>
    <col min="3075" max="3075" width="14.5703125" style="363" customWidth="1"/>
    <col min="3076" max="3076" width="11.42578125" style="363" customWidth="1"/>
    <col min="3077" max="3077" width="18.28515625" style="363" customWidth="1"/>
    <col min="3078" max="3078" width="14.5703125" style="363" customWidth="1"/>
    <col min="3079" max="3079" width="11.28515625" style="363" customWidth="1"/>
    <col min="3080" max="3080" width="18.28515625" style="363" customWidth="1"/>
    <col min="3081" max="3081" width="14.5703125" style="363" customWidth="1"/>
    <col min="3082" max="3082" width="11.28515625" style="363" customWidth="1"/>
    <col min="3083" max="3083" width="18.28515625" style="363" customWidth="1"/>
    <col min="3084" max="3084" width="14.5703125" style="363" customWidth="1"/>
    <col min="3085" max="3085" width="11.28515625" style="363" customWidth="1"/>
    <col min="3086" max="3086" width="18.28515625" style="363" customWidth="1"/>
    <col min="3087" max="3087" width="14.5703125" style="363" customWidth="1"/>
    <col min="3088" max="3088" width="11.42578125" style="363" customWidth="1"/>
    <col min="3089" max="3328" width="9.140625" style="363"/>
    <col min="3329" max="3329" width="64.140625" style="363" customWidth="1"/>
    <col min="3330" max="3330" width="18.28515625" style="363" customWidth="1"/>
    <col min="3331" max="3331" width="14.5703125" style="363" customWidth="1"/>
    <col min="3332" max="3332" width="11.42578125" style="363" customWidth="1"/>
    <col min="3333" max="3333" width="18.28515625" style="363" customWidth="1"/>
    <col min="3334" max="3334" width="14.5703125" style="363" customWidth="1"/>
    <col min="3335" max="3335" width="11.28515625" style="363" customWidth="1"/>
    <col min="3336" max="3336" width="18.28515625" style="363" customWidth="1"/>
    <col min="3337" max="3337" width="14.5703125" style="363" customWidth="1"/>
    <col min="3338" max="3338" width="11.28515625" style="363" customWidth="1"/>
    <col min="3339" max="3339" width="18.28515625" style="363" customWidth="1"/>
    <col min="3340" max="3340" width="14.5703125" style="363" customWidth="1"/>
    <col min="3341" max="3341" width="11.28515625" style="363" customWidth="1"/>
    <col min="3342" max="3342" width="18.28515625" style="363" customWidth="1"/>
    <col min="3343" max="3343" width="14.5703125" style="363" customWidth="1"/>
    <col min="3344" max="3344" width="11.42578125" style="363" customWidth="1"/>
    <col min="3345" max="3584" width="9.140625" style="363"/>
    <col min="3585" max="3585" width="64.140625" style="363" customWidth="1"/>
    <col min="3586" max="3586" width="18.28515625" style="363" customWidth="1"/>
    <col min="3587" max="3587" width="14.5703125" style="363" customWidth="1"/>
    <col min="3588" max="3588" width="11.42578125" style="363" customWidth="1"/>
    <col min="3589" max="3589" width="18.28515625" style="363" customWidth="1"/>
    <col min="3590" max="3590" width="14.5703125" style="363" customWidth="1"/>
    <col min="3591" max="3591" width="11.28515625" style="363" customWidth="1"/>
    <col min="3592" max="3592" width="18.28515625" style="363" customWidth="1"/>
    <col min="3593" max="3593" width="14.5703125" style="363" customWidth="1"/>
    <col min="3594" max="3594" width="11.28515625" style="363" customWidth="1"/>
    <col min="3595" max="3595" width="18.28515625" style="363" customWidth="1"/>
    <col min="3596" max="3596" width="14.5703125" style="363" customWidth="1"/>
    <col min="3597" max="3597" width="11.28515625" style="363" customWidth="1"/>
    <col min="3598" max="3598" width="18.28515625" style="363" customWidth="1"/>
    <col min="3599" max="3599" width="14.5703125" style="363" customWidth="1"/>
    <col min="3600" max="3600" width="11.42578125" style="363" customWidth="1"/>
    <col min="3601" max="3840" width="9.140625" style="363"/>
    <col min="3841" max="3841" width="64.140625" style="363" customWidth="1"/>
    <col min="3842" max="3842" width="18.28515625" style="363" customWidth="1"/>
    <col min="3843" max="3843" width="14.5703125" style="363" customWidth="1"/>
    <col min="3844" max="3844" width="11.42578125" style="363" customWidth="1"/>
    <col min="3845" max="3845" width="18.28515625" style="363" customWidth="1"/>
    <col min="3846" max="3846" width="14.5703125" style="363" customWidth="1"/>
    <col min="3847" max="3847" width="11.28515625" style="363" customWidth="1"/>
    <col min="3848" max="3848" width="18.28515625" style="363" customWidth="1"/>
    <col min="3849" max="3849" width="14.5703125" style="363" customWidth="1"/>
    <col min="3850" max="3850" width="11.28515625" style="363" customWidth="1"/>
    <col min="3851" max="3851" width="18.28515625" style="363" customWidth="1"/>
    <col min="3852" max="3852" width="14.5703125" style="363" customWidth="1"/>
    <col min="3853" max="3853" width="11.28515625" style="363" customWidth="1"/>
    <col min="3854" max="3854" width="18.28515625" style="363" customWidth="1"/>
    <col min="3855" max="3855" width="14.5703125" style="363" customWidth="1"/>
    <col min="3856" max="3856" width="11.42578125" style="363" customWidth="1"/>
    <col min="3857" max="4096" width="9.140625" style="363"/>
    <col min="4097" max="4097" width="64.140625" style="363" customWidth="1"/>
    <col min="4098" max="4098" width="18.28515625" style="363" customWidth="1"/>
    <col min="4099" max="4099" width="14.5703125" style="363" customWidth="1"/>
    <col min="4100" max="4100" width="11.42578125" style="363" customWidth="1"/>
    <col min="4101" max="4101" width="18.28515625" style="363" customWidth="1"/>
    <col min="4102" max="4102" width="14.5703125" style="363" customWidth="1"/>
    <col min="4103" max="4103" width="11.28515625" style="363" customWidth="1"/>
    <col min="4104" max="4104" width="18.28515625" style="363" customWidth="1"/>
    <col min="4105" max="4105" width="14.5703125" style="363" customWidth="1"/>
    <col min="4106" max="4106" width="11.28515625" style="363" customWidth="1"/>
    <col min="4107" max="4107" width="18.28515625" style="363" customWidth="1"/>
    <col min="4108" max="4108" width="14.5703125" style="363" customWidth="1"/>
    <col min="4109" max="4109" width="11.28515625" style="363" customWidth="1"/>
    <col min="4110" max="4110" width="18.28515625" style="363" customWidth="1"/>
    <col min="4111" max="4111" width="14.5703125" style="363" customWidth="1"/>
    <col min="4112" max="4112" width="11.42578125" style="363" customWidth="1"/>
    <col min="4113" max="4352" width="9.140625" style="363"/>
    <col min="4353" max="4353" width="64.140625" style="363" customWidth="1"/>
    <col min="4354" max="4354" width="18.28515625" style="363" customWidth="1"/>
    <col min="4355" max="4355" width="14.5703125" style="363" customWidth="1"/>
    <col min="4356" max="4356" width="11.42578125" style="363" customWidth="1"/>
    <col min="4357" max="4357" width="18.28515625" style="363" customWidth="1"/>
    <col min="4358" max="4358" width="14.5703125" style="363" customWidth="1"/>
    <col min="4359" max="4359" width="11.28515625" style="363" customWidth="1"/>
    <col min="4360" max="4360" width="18.28515625" style="363" customWidth="1"/>
    <col min="4361" max="4361" width="14.5703125" style="363" customWidth="1"/>
    <col min="4362" max="4362" width="11.28515625" style="363" customWidth="1"/>
    <col min="4363" max="4363" width="18.28515625" style="363" customWidth="1"/>
    <col min="4364" max="4364" width="14.5703125" style="363" customWidth="1"/>
    <col min="4365" max="4365" width="11.28515625" style="363" customWidth="1"/>
    <col min="4366" max="4366" width="18.28515625" style="363" customWidth="1"/>
    <col min="4367" max="4367" width="14.5703125" style="363" customWidth="1"/>
    <col min="4368" max="4368" width="11.42578125" style="363" customWidth="1"/>
    <col min="4369" max="4608" width="9.140625" style="363"/>
    <col min="4609" max="4609" width="64.140625" style="363" customWidth="1"/>
    <col min="4610" max="4610" width="18.28515625" style="363" customWidth="1"/>
    <col min="4611" max="4611" width="14.5703125" style="363" customWidth="1"/>
    <col min="4612" max="4612" width="11.42578125" style="363" customWidth="1"/>
    <col min="4613" max="4613" width="18.28515625" style="363" customWidth="1"/>
    <col min="4614" max="4614" width="14.5703125" style="363" customWidth="1"/>
    <col min="4615" max="4615" width="11.28515625" style="363" customWidth="1"/>
    <col min="4616" max="4616" width="18.28515625" style="363" customWidth="1"/>
    <col min="4617" max="4617" width="14.5703125" style="363" customWidth="1"/>
    <col min="4618" max="4618" width="11.28515625" style="363" customWidth="1"/>
    <col min="4619" max="4619" width="18.28515625" style="363" customWidth="1"/>
    <col min="4620" max="4620" width="14.5703125" style="363" customWidth="1"/>
    <col min="4621" max="4621" width="11.28515625" style="363" customWidth="1"/>
    <col min="4622" max="4622" width="18.28515625" style="363" customWidth="1"/>
    <col min="4623" max="4623" width="14.5703125" style="363" customWidth="1"/>
    <col min="4624" max="4624" width="11.42578125" style="363" customWidth="1"/>
    <col min="4625" max="4864" width="9.140625" style="363"/>
    <col min="4865" max="4865" width="64.140625" style="363" customWidth="1"/>
    <col min="4866" max="4866" width="18.28515625" style="363" customWidth="1"/>
    <col min="4867" max="4867" width="14.5703125" style="363" customWidth="1"/>
    <col min="4868" max="4868" width="11.42578125" style="363" customWidth="1"/>
    <col min="4869" max="4869" width="18.28515625" style="363" customWidth="1"/>
    <col min="4870" max="4870" width="14.5703125" style="363" customWidth="1"/>
    <col min="4871" max="4871" width="11.28515625" style="363" customWidth="1"/>
    <col min="4872" max="4872" width="18.28515625" style="363" customWidth="1"/>
    <col min="4873" max="4873" width="14.5703125" style="363" customWidth="1"/>
    <col min="4874" max="4874" width="11.28515625" style="363" customWidth="1"/>
    <col min="4875" max="4875" width="18.28515625" style="363" customWidth="1"/>
    <col min="4876" max="4876" width="14.5703125" style="363" customWidth="1"/>
    <col min="4877" max="4877" width="11.28515625" style="363" customWidth="1"/>
    <col min="4878" max="4878" width="18.28515625" style="363" customWidth="1"/>
    <col min="4879" max="4879" width="14.5703125" style="363" customWidth="1"/>
    <col min="4880" max="4880" width="11.42578125" style="363" customWidth="1"/>
    <col min="4881" max="5120" width="9.140625" style="363"/>
    <col min="5121" max="5121" width="64.140625" style="363" customWidth="1"/>
    <col min="5122" max="5122" width="18.28515625" style="363" customWidth="1"/>
    <col min="5123" max="5123" width="14.5703125" style="363" customWidth="1"/>
    <col min="5124" max="5124" width="11.42578125" style="363" customWidth="1"/>
    <col min="5125" max="5125" width="18.28515625" style="363" customWidth="1"/>
    <col min="5126" max="5126" width="14.5703125" style="363" customWidth="1"/>
    <col min="5127" max="5127" width="11.28515625" style="363" customWidth="1"/>
    <col min="5128" max="5128" width="18.28515625" style="363" customWidth="1"/>
    <col min="5129" max="5129" width="14.5703125" style="363" customWidth="1"/>
    <col min="5130" max="5130" width="11.28515625" style="363" customWidth="1"/>
    <col min="5131" max="5131" width="18.28515625" style="363" customWidth="1"/>
    <col min="5132" max="5132" width="14.5703125" style="363" customWidth="1"/>
    <col min="5133" max="5133" width="11.28515625" style="363" customWidth="1"/>
    <col min="5134" max="5134" width="18.28515625" style="363" customWidth="1"/>
    <col min="5135" max="5135" width="14.5703125" style="363" customWidth="1"/>
    <col min="5136" max="5136" width="11.42578125" style="363" customWidth="1"/>
    <col min="5137" max="5376" width="9.140625" style="363"/>
    <col min="5377" max="5377" width="64.140625" style="363" customWidth="1"/>
    <col min="5378" max="5378" width="18.28515625" style="363" customWidth="1"/>
    <col min="5379" max="5379" width="14.5703125" style="363" customWidth="1"/>
    <col min="5380" max="5380" width="11.42578125" style="363" customWidth="1"/>
    <col min="5381" max="5381" width="18.28515625" style="363" customWidth="1"/>
    <col min="5382" max="5382" width="14.5703125" style="363" customWidth="1"/>
    <col min="5383" max="5383" width="11.28515625" style="363" customWidth="1"/>
    <col min="5384" max="5384" width="18.28515625" style="363" customWidth="1"/>
    <col min="5385" max="5385" width="14.5703125" style="363" customWidth="1"/>
    <col min="5386" max="5386" width="11.28515625" style="363" customWidth="1"/>
    <col min="5387" max="5387" width="18.28515625" style="363" customWidth="1"/>
    <col min="5388" max="5388" width="14.5703125" style="363" customWidth="1"/>
    <col min="5389" max="5389" width="11.28515625" style="363" customWidth="1"/>
    <col min="5390" max="5390" width="18.28515625" style="363" customWidth="1"/>
    <col min="5391" max="5391" width="14.5703125" style="363" customWidth="1"/>
    <col min="5392" max="5392" width="11.42578125" style="363" customWidth="1"/>
    <col min="5393" max="5632" width="9.140625" style="363"/>
    <col min="5633" max="5633" width="64.140625" style="363" customWidth="1"/>
    <col min="5634" max="5634" width="18.28515625" style="363" customWidth="1"/>
    <col min="5635" max="5635" width="14.5703125" style="363" customWidth="1"/>
    <col min="5636" max="5636" width="11.42578125" style="363" customWidth="1"/>
    <col min="5637" max="5637" width="18.28515625" style="363" customWidth="1"/>
    <col min="5638" max="5638" width="14.5703125" style="363" customWidth="1"/>
    <col min="5639" max="5639" width="11.28515625" style="363" customWidth="1"/>
    <col min="5640" max="5640" width="18.28515625" style="363" customWidth="1"/>
    <col min="5641" max="5641" width="14.5703125" style="363" customWidth="1"/>
    <col min="5642" max="5642" width="11.28515625" style="363" customWidth="1"/>
    <col min="5643" max="5643" width="18.28515625" style="363" customWidth="1"/>
    <col min="5644" max="5644" width="14.5703125" style="363" customWidth="1"/>
    <col min="5645" max="5645" width="11.28515625" style="363" customWidth="1"/>
    <col min="5646" max="5646" width="18.28515625" style="363" customWidth="1"/>
    <col min="5647" max="5647" width="14.5703125" style="363" customWidth="1"/>
    <col min="5648" max="5648" width="11.42578125" style="363" customWidth="1"/>
    <col min="5649" max="5888" width="9.140625" style="363"/>
    <col min="5889" max="5889" width="64.140625" style="363" customWidth="1"/>
    <col min="5890" max="5890" width="18.28515625" style="363" customWidth="1"/>
    <col min="5891" max="5891" width="14.5703125" style="363" customWidth="1"/>
    <col min="5892" max="5892" width="11.42578125" style="363" customWidth="1"/>
    <col min="5893" max="5893" width="18.28515625" style="363" customWidth="1"/>
    <col min="5894" max="5894" width="14.5703125" style="363" customWidth="1"/>
    <col min="5895" max="5895" width="11.28515625" style="363" customWidth="1"/>
    <col min="5896" max="5896" width="18.28515625" style="363" customWidth="1"/>
    <col min="5897" max="5897" width="14.5703125" style="363" customWidth="1"/>
    <col min="5898" max="5898" width="11.28515625" style="363" customWidth="1"/>
    <col min="5899" max="5899" width="18.28515625" style="363" customWidth="1"/>
    <col min="5900" max="5900" width="14.5703125" style="363" customWidth="1"/>
    <col min="5901" max="5901" width="11.28515625" style="363" customWidth="1"/>
    <col min="5902" max="5902" width="18.28515625" style="363" customWidth="1"/>
    <col min="5903" max="5903" width="14.5703125" style="363" customWidth="1"/>
    <col min="5904" max="5904" width="11.42578125" style="363" customWidth="1"/>
    <col min="5905" max="6144" width="9.140625" style="363"/>
    <col min="6145" max="6145" width="64.140625" style="363" customWidth="1"/>
    <col min="6146" max="6146" width="18.28515625" style="363" customWidth="1"/>
    <col min="6147" max="6147" width="14.5703125" style="363" customWidth="1"/>
    <col min="6148" max="6148" width="11.42578125" style="363" customWidth="1"/>
    <col min="6149" max="6149" width="18.28515625" style="363" customWidth="1"/>
    <col min="6150" max="6150" width="14.5703125" style="363" customWidth="1"/>
    <col min="6151" max="6151" width="11.28515625" style="363" customWidth="1"/>
    <col min="6152" max="6152" width="18.28515625" style="363" customWidth="1"/>
    <col min="6153" max="6153" width="14.5703125" style="363" customWidth="1"/>
    <col min="6154" max="6154" width="11.28515625" style="363" customWidth="1"/>
    <col min="6155" max="6155" width="18.28515625" style="363" customWidth="1"/>
    <col min="6156" max="6156" width="14.5703125" style="363" customWidth="1"/>
    <col min="6157" max="6157" width="11.28515625" style="363" customWidth="1"/>
    <col min="6158" max="6158" width="18.28515625" style="363" customWidth="1"/>
    <col min="6159" max="6159" width="14.5703125" style="363" customWidth="1"/>
    <col min="6160" max="6160" width="11.42578125" style="363" customWidth="1"/>
    <col min="6161" max="6400" width="9.140625" style="363"/>
    <col min="6401" max="6401" width="64.140625" style="363" customWidth="1"/>
    <col min="6402" max="6402" width="18.28515625" style="363" customWidth="1"/>
    <col min="6403" max="6403" width="14.5703125" style="363" customWidth="1"/>
    <col min="6404" max="6404" width="11.42578125" style="363" customWidth="1"/>
    <col min="6405" max="6405" width="18.28515625" style="363" customWidth="1"/>
    <col min="6406" max="6406" width="14.5703125" style="363" customWidth="1"/>
    <col min="6407" max="6407" width="11.28515625" style="363" customWidth="1"/>
    <col min="6408" max="6408" width="18.28515625" style="363" customWidth="1"/>
    <col min="6409" max="6409" width="14.5703125" style="363" customWidth="1"/>
    <col min="6410" max="6410" width="11.28515625" style="363" customWidth="1"/>
    <col min="6411" max="6411" width="18.28515625" style="363" customWidth="1"/>
    <col min="6412" max="6412" width="14.5703125" style="363" customWidth="1"/>
    <col min="6413" max="6413" width="11.28515625" style="363" customWidth="1"/>
    <col min="6414" max="6414" width="18.28515625" style="363" customWidth="1"/>
    <col min="6415" max="6415" width="14.5703125" style="363" customWidth="1"/>
    <col min="6416" max="6416" width="11.42578125" style="363" customWidth="1"/>
    <col min="6417" max="6656" width="9.140625" style="363"/>
    <col min="6657" max="6657" width="64.140625" style="363" customWidth="1"/>
    <col min="6658" max="6658" width="18.28515625" style="363" customWidth="1"/>
    <col min="6659" max="6659" width="14.5703125" style="363" customWidth="1"/>
    <col min="6660" max="6660" width="11.42578125" style="363" customWidth="1"/>
    <col min="6661" max="6661" width="18.28515625" style="363" customWidth="1"/>
    <col min="6662" max="6662" width="14.5703125" style="363" customWidth="1"/>
    <col min="6663" max="6663" width="11.28515625" style="363" customWidth="1"/>
    <col min="6664" max="6664" width="18.28515625" style="363" customWidth="1"/>
    <col min="6665" max="6665" width="14.5703125" style="363" customWidth="1"/>
    <col min="6666" max="6666" width="11.28515625" style="363" customWidth="1"/>
    <col min="6667" max="6667" width="18.28515625" style="363" customWidth="1"/>
    <col min="6668" max="6668" width="14.5703125" style="363" customWidth="1"/>
    <col min="6669" max="6669" width="11.28515625" style="363" customWidth="1"/>
    <col min="6670" max="6670" width="18.28515625" style="363" customWidth="1"/>
    <col min="6671" max="6671" width="14.5703125" style="363" customWidth="1"/>
    <col min="6672" max="6672" width="11.42578125" style="363" customWidth="1"/>
    <col min="6673" max="6912" width="9.140625" style="363"/>
    <col min="6913" max="6913" width="64.140625" style="363" customWidth="1"/>
    <col min="6914" max="6914" width="18.28515625" style="363" customWidth="1"/>
    <col min="6915" max="6915" width="14.5703125" style="363" customWidth="1"/>
    <col min="6916" max="6916" width="11.42578125" style="363" customWidth="1"/>
    <col min="6917" max="6917" width="18.28515625" style="363" customWidth="1"/>
    <col min="6918" max="6918" width="14.5703125" style="363" customWidth="1"/>
    <col min="6919" max="6919" width="11.28515625" style="363" customWidth="1"/>
    <col min="6920" max="6920" width="18.28515625" style="363" customWidth="1"/>
    <col min="6921" max="6921" width="14.5703125" style="363" customWidth="1"/>
    <col min="6922" max="6922" width="11.28515625" style="363" customWidth="1"/>
    <col min="6923" max="6923" width="18.28515625" style="363" customWidth="1"/>
    <col min="6924" max="6924" width="14.5703125" style="363" customWidth="1"/>
    <col min="6925" max="6925" width="11.28515625" style="363" customWidth="1"/>
    <col min="6926" max="6926" width="18.28515625" style="363" customWidth="1"/>
    <col min="6927" max="6927" width="14.5703125" style="363" customWidth="1"/>
    <col min="6928" max="6928" width="11.42578125" style="363" customWidth="1"/>
    <col min="6929" max="7168" width="9.140625" style="363"/>
    <col min="7169" max="7169" width="64.140625" style="363" customWidth="1"/>
    <col min="7170" max="7170" width="18.28515625" style="363" customWidth="1"/>
    <col min="7171" max="7171" width="14.5703125" style="363" customWidth="1"/>
    <col min="7172" max="7172" width="11.42578125" style="363" customWidth="1"/>
    <col min="7173" max="7173" width="18.28515625" style="363" customWidth="1"/>
    <col min="7174" max="7174" width="14.5703125" style="363" customWidth="1"/>
    <col min="7175" max="7175" width="11.28515625" style="363" customWidth="1"/>
    <col min="7176" max="7176" width="18.28515625" style="363" customWidth="1"/>
    <col min="7177" max="7177" width="14.5703125" style="363" customWidth="1"/>
    <col min="7178" max="7178" width="11.28515625" style="363" customWidth="1"/>
    <col min="7179" max="7179" width="18.28515625" style="363" customWidth="1"/>
    <col min="7180" max="7180" width="14.5703125" style="363" customWidth="1"/>
    <col min="7181" max="7181" width="11.28515625" style="363" customWidth="1"/>
    <col min="7182" max="7182" width="18.28515625" style="363" customWidth="1"/>
    <col min="7183" max="7183" width="14.5703125" style="363" customWidth="1"/>
    <col min="7184" max="7184" width="11.42578125" style="363" customWidth="1"/>
    <col min="7185" max="7424" width="9.140625" style="363"/>
    <col min="7425" max="7425" width="64.140625" style="363" customWidth="1"/>
    <col min="7426" max="7426" width="18.28515625" style="363" customWidth="1"/>
    <col min="7427" max="7427" width="14.5703125" style="363" customWidth="1"/>
    <col min="7428" max="7428" width="11.42578125" style="363" customWidth="1"/>
    <col min="7429" max="7429" width="18.28515625" style="363" customWidth="1"/>
    <col min="7430" max="7430" width="14.5703125" style="363" customWidth="1"/>
    <col min="7431" max="7431" width="11.28515625" style="363" customWidth="1"/>
    <col min="7432" max="7432" width="18.28515625" style="363" customWidth="1"/>
    <col min="7433" max="7433" width="14.5703125" style="363" customWidth="1"/>
    <col min="7434" max="7434" width="11.28515625" style="363" customWidth="1"/>
    <col min="7435" max="7435" width="18.28515625" style="363" customWidth="1"/>
    <col min="7436" max="7436" width="14.5703125" style="363" customWidth="1"/>
    <col min="7437" max="7437" width="11.28515625" style="363" customWidth="1"/>
    <col min="7438" max="7438" width="18.28515625" style="363" customWidth="1"/>
    <col min="7439" max="7439" width="14.5703125" style="363" customWidth="1"/>
    <col min="7440" max="7440" width="11.42578125" style="363" customWidth="1"/>
    <col min="7441" max="7680" width="9.140625" style="363"/>
    <col min="7681" max="7681" width="64.140625" style="363" customWidth="1"/>
    <col min="7682" max="7682" width="18.28515625" style="363" customWidth="1"/>
    <col min="7683" max="7683" width="14.5703125" style="363" customWidth="1"/>
    <col min="7684" max="7684" width="11.42578125" style="363" customWidth="1"/>
    <col min="7685" max="7685" width="18.28515625" style="363" customWidth="1"/>
    <col min="7686" max="7686" width="14.5703125" style="363" customWidth="1"/>
    <col min="7687" max="7687" width="11.28515625" style="363" customWidth="1"/>
    <col min="7688" max="7688" width="18.28515625" style="363" customWidth="1"/>
    <col min="7689" max="7689" width="14.5703125" style="363" customWidth="1"/>
    <col min="7690" max="7690" width="11.28515625" style="363" customWidth="1"/>
    <col min="7691" max="7691" width="18.28515625" style="363" customWidth="1"/>
    <col min="7692" max="7692" width="14.5703125" style="363" customWidth="1"/>
    <col min="7693" max="7693" width="11.28515625" style="363" customWidth="1"/>
    <col min="7694" max="7694" width="18.28515625" style="363" customWidth="1"/>
    <col min="7695" max="7695" width="14.5703125" style="363" customWidth="1"/>
    <col min="7696" max="7696" width="11.42578125" style="363" customWidth="1"/>
    <col min="7697" max="7936" width="9.140625" style="363"/>
    <col min="7937" max="7937" width="64.140625" style="363" customWidth="1"/>
    <col min="7938" max="7938" width="18.28515625" style="363" customWidth="1"/>
    <col min="7939" max="7939" width="14.5703125" style="363" customWidth="1"/>
    <col min="7940" max="7940" width="11.42578125" style="363" customWidth="1"/>
    <col min="7941" max="7941" width="18.28515625" style="363" customWidth="1"/>
    <col min="7942" max="7942" width="14.5703125" style="363" customWidth="1"/>
    <col min="7943" max="7943" width="11.28515625" style="363" customWidth="1"/>
    <col min="7944" max="7944" width="18.28515625" style="363" customWidth="1"/>
    <col min="7945" max="7945" width="14.5703125" style="363" customWidth="1"/>
    <col min="7946" max="7946" width="11.28515625" style="363" customWidth="1"/>
    <col min="7947" max="7947" width="18.28515625" style="363" customWidth="1"/>
    <col min="7948" max="7948" width="14.5703125" style="363" customWidth="1"/>
    <col min="7949" max="7949" width="11.28515625" style="363" customWidth="1"/>
    <col min="7950" max="7950" width="18.28515625" style="363" customWidth="1"/>
    <col min="7951" max="7951" width="14.5703125" style="363" customWidth="1"/>
    <col min="7952" max="7952" width="11.42578125" style="363" customWidth="1"/>
    <col min="7953" max="8192" width="9.140625" style="363"/>
    <col min="8193" max="8193" width="64.140625" style="363" customWidth="1"/>
    <col min="8194" max="8194" width="18.28515625" style="363" customWidth="1"/>
    <col min="8195" max="8195" width="14.5703125" style="363" customWidth="1"/>
    <col min="8196" max="8196" width="11.42578125" style="363" customWidth="1"/>
    <col min="8197" max="8197" width="18.28515625" style="363" customWidth="1"/>
    <col min="8198" max="8198" width="14.5703125" style="363" customWidth="1"/>
    <col min="8199" max="8199" width="11.28515625" style="363" customWidth="1"/>
    <col min="8200" max="8200" width="18.28515625" style="363" customWidth="1"/>
    <col min="8201" max="8201" width="14.5703125" style="363" customWidth="1"/>
    <col min="8202" max="8202" width="11.28515625" style="363" customWidth="1"/>
    <col min="8203" max="8203" width="18.28515625" style="363" customWidth="1"/>
    <col min="8204" max="8204" width="14.5703125" style="363" customWidth="1"/>
    <col min="8205" max="8205" width="11.28515625" style="363" customWidth="1"/>
    <col min="8206" max="8206" width="18.28515625" style="363" customWidth="1"/>
    <col min="8207" max="8207" width="14.5703125" style="363" customWidth="1"/>
    <col min="8208" max="8208" width="11.42578125" style="363" customWidth="1"/>
    <col min="8209" max="8448" width="9.140625" style="363"/>
    <col min="8449" max="8449" width="64.140625" style="363" customWidth="1"/>
    <col min="8450" max="8450" width="18.28515625" style="363" customWidth="1"/>
    <col min="8451" max="8451" width="14.5703125" style="363" customWidth="1"/>
    <col min="8452" max="8452" width="11.42578125" style="363" customWidth="1"/>
    <col min="8453" max="8453" width="18.28515625" style="363" customWidth="1"/>
    <col min="8454" max="8454" width="14.5703125" style="363" customWidth="1"/>
    <col min="8455" max="8455" width="11.28515625" style="363" customWidth="1"/>
    <col min="8456" max="8456" width="18.28515625" style="363" customWidth="1"/>
    <col min="8457" max="8457" width="14.5703125" style="363" customWidth="1"/>
    <col min="8458" max="8458" width="11.28515625" style="363" customWidth="1"/>
    <col min="8459" max="8459" width="18.28515625" style="363" customWidth="1"/>
    <col min="8460" max="8460" width="14.5703125" style="363" customWidth="1"/>
    <col min="8461" max="8461" width="11.28515625" style="363" customWidth="1"/>
    <col min="8462" max="8462" width="18.28515625" style="363" customWidth="1"/>
    <col min="8463" max="8463" width="14.5703125" style="363" customWidth="1"/>
    <col min="8464" max="8464" width="11.42578125" style="363" customWidth="1"/>
    <col min="8465" max="8704" width="9.140625" style="363"/>
    <col min="8705" max="8705" width="64.140625" style="363" customWidth="1"/>
    <col min="8706" max="8706" width="18.28515625" style="363" customWidth="1"/>
    <col min="8707" max="8707" width="14.5703125" style="363" customWidth="1"/>
    <col min="8708" max="8708" width="11.42578125" style="363" customWidth="1"/>
    <col min="8709" max="8709" width="18.28515625" style="363" customWidth="1"/>
    <col min="8710" max="8710" width="14.5703125" style="363" customWidth="1"/>
    <col min="8711" max="8711" width="11.28515625" style="363" customWidth="1"/>
    <col min="8712" max="8712" width="18.28515625" style="363" customWidth="1"/>
    <col min="8713" max="8713" width="14.5703125" style="363" customWidth="1"/>
    <col min="8714" max="8714" width="11.28515625" style="363" customWidth="1"/>
    <col min="8715" max="8715" width="18.28515625" style="363" customWidth="1"/>
    <col min="8716" max="8716" width="14.5703125" style="363" customWidth="1"/>
    <col min="8717" max="8717" width="11.28515625" style="363" customWidth="1"/>
    <col min="8718" max="8718" width="18.28515625" style="363" customWidth="1"/>
    <col min="8719" max="8719" width="14.5703125" style="363" customWidth="1"/>
    <col min="8720" max="8720" width="11.42578125" style="363" customWidth="1"/>
    <col min="8721" max="8960" width="9.140625" style="363"/>
    <col min="8961" max="8961" width="64.140625" style="363" customWidth="1"/>
    <col min="8962" max="8962" width="18.28515625" style="363" customWidth="1"/>
    <col min="8963" max="8963" width="14.5703125" style="363" customWidth="1"/>
    <col min="8964" max="8964" width="11.42578125" style="363" customWidth="1"/>
    <col min="8965" max="8965" width="18.28515625" style="363" customWidth="1"/>
    <col min="8966" max="8966" width="14.5703125" style="363" customWidth="1"/>
    <col min="8967" max="8967" width="11.28515625" style="363" customWidth="1"/>
    <col min="8968" max="8968" width="18.28515625" style="363" customWidth="1"/>
    <col min="8969" max="8969" width="14.5703125" style="363" customWidth="1"/>
    <col min="8970" max="8970" width="11.28515625" style="363" customWidth="1"/>
    <col min="8971" max="8971" width="18.28515625" style="363" customWidth="1"/>
    <col min="8972" max="8972" width="14.5703125" style="363" customWidth="1"/>
    <col min="8973" max="8973" width="11.28515625" style="363" customWidth="1"/>
    <col min="8974" max="8974" width="18.28515625" style="363" customWidth="1"/>
    <col min="8975" max="8975" width="14.5703125" style="363" customWidth="1"/>
    <col min="8976" max="8976" width="11.42578125" style="363" customWidth="1"/>
    <col min="8977" max="9216" width="9.140625" style="363"/>
    <col min="9217" max="9217" width="64.140625" style="363" customWidth="1"/>
    <col min="9218" max="9218" width="18.28515625" style="363" customWidth="1"/>
    <col min="9219" max="9219" width="14.5703125" style="363" customWidth="1"/>
    <col min="9220" max="9220" width="11.42578125" style="363" customWidth="1"/>
    <col min="9221" max="9221" width="18.28515625" style="363" customWidth="1"/>
    <col min="9222" max="9222" width="14.5703125" style="363" customWidth="1"/>
    <col min="9223" max="9223" width="11.28515625" style="363" customWidth="1"/>
    <col min="9224" max="9224" width="18.28515625" style="363" customWidth="1"/>
    <col min="9225" max="9225" width="14.5703125" style="363" customWidth="1"/>
    <col min="9226" max="9226" width="11.28515625" style="363" customWidth="1"/>
    <col min="9227" max="9227" width="18.28515625" style="363" customWidth="1"/>
    <col min="9228" max="9228" width="14.5703125" style="363" customWidth="1"/>
    <col min="9229" max="9229" width="11.28515625" style="363" customWidth="1"/>
    <col min="9230" max="9230" width="18.28515625" style="363" customWidth="1"/>
    <col min="9231" max="9231" width="14.5703125" style="363" customWidth="1"/>
    <col min="9232" max="9232" width="11.42578125" style="363" customWidth="1"/>
    <col min="9233" max="9472" width="9.140625" style="363"/>
    <col min="9473" max="9473" width="64.140625" style="363" customWidth="1"/>
    <col min="9474" max="9474" width="18.28515625" style="363" customWidth="1"/>
    <col min="9475" max="9475" width="14.5703125" style="363" customWidth="1"/>
    <col min="9476" max="9476" width="11.42578125" style="363" customWidth="1"/>
    <col min="9477" max="9477" width="18.28515625" style="363" customWidth="1"/>
    <col min="9478" max="9478" width="14.5703125" style="363" customWidth="1"/>
    <col min="9479" max="9479" width="11.28515625" style="363" customWidth="1"/>
    <col min="9480" max="9480" width="18.28515625" style="363" customWidth="1"/>
    <col min="9481" max="9481" width="14.5703125" style="363" customWidth="1"/>
    <col min="9482" max="9482" width="11.28515625" style="363" customWidth="1"/>
    <col min="9483" max="9483" width="18.28515625" style="363" customWidth="1"/>
    <col min="9484" max="9484" width="14.5703125" style="363" customWidth="1"/>
    <col min="9485" max="9485" width="11.28515625" style="363" customWidth="1"/>
    <col min="9486" max="9486" width="18.28515625" style="363" customWidth="1"/>
    <col min="9487" max="9487" width="14.5703125" style="363" customWidth="1"/>
    <col min="9488" max="9488" width="11.42578125" style="363" customWidth="1"/>
    <col min="9489" max="9728" width="9.140625" style="363"/>
    <col min="9729" max="9729" width="64.140625" style="363" customWidth="1"/>
    <col min="9730" max="9730" width="18.28515625" style="363" customWidth="1"/>
    <col min="9731" max="9731" width="14.5703125" style="363" customWidth="1"/>
    <col min="9732" max="9732" width="11.42578125" style="363" customWidth="1"/>
    <col min="9733" max="9733" width="18.28515625" style="363" customWidth="1"/>
    <col min="9734" max="9734" width="14.5703125" style="363" customWidth="1"/>
    <col min="9735" max="9735" width="11.28515625" style="363" customWidth="1"/>
    <col min="9736" max="9736" width="18.28515625" style="363" customWidth="1"/>
    <col min="9737" max="9737" width="14.5703125" style="363" customWidth="1"/>
    <col min="9738" max="9738" width="11.28515625" style="363" customWidth="1"/>
    <col min="9739" max="9739" width="18.28515625" style="363" customWidth="1"/>
    <col min="9740" max="9740" width="14.5703125" style="363" customWidth="1"/>
    <col min="9741" max="9741" width="11.28515625" style="363" customWidth="1"/>
    <col min="9742" max="9742" width="18.28515625" style="363" customWidth="1"/>
    <col min="9743" max="9743" width="14.5703125" style="363" customWidth="1"/>
    <col min="9744" max="9744" width="11.42578125" style="363" customWidth="1"/>
    <col min="9745" max="9984" width="9.140625" style="363"/>
    <col min="9985" max="9985" width="64.140625" style="363" customWidth="1"/>
    <col min="9986" max="9986" width="18.28515625" style="363" customWidth="1"/>
    <col min="9987" max="9987" width="14.5703125" style="363" customWidth="1"/>
    <col min="9988" max="9988" width="11.42578125" style="363" customWidth="1"/>
    <col min="9989" max="9989" width="18.28515625" style="363" customWidth="1"/>
    <col min="9990" max="9990" width="14.5703125" style="363" customWidth="1"/>
    <col min="9991" max="9991" width="11.28515625" style="363" customWidth="1"/>
    <col min="9992" max="9992" width="18.28515625" style="363" customWidth="1"/>
    <col min="9993" max="9993" width="14.5703125" style="363" customWidth="1"/>
    <col min="9994" max="9994" width="11.28515625" style="363" customWidth="1"/>
    <col min="9995" max="9995" width="18.28515625" style="363" customWidth="1"/>
    <col min="9996" max="9996" width="14.5703125" style="363" customWidth="1"/>
    <col min="9997" max="9997" width="11.28515625" style="363" customWidth="1"/>
    <col min="9998" max="9998" width="18.28515625" style="363" customWidth="1"/>
    <col min="9999" max="9999" width="14.5703125" style="363" customWidth="1"/>
    <col min="10000" max="10000" width="11.42578125" style="363" customWidth="1"/>
    <col min="10001" max="10240" width="9.140625" style="363"/>
    <col min="10241" max="10241" width="64.140625" style="363" customWidth="1"/>
    <col min="10242" max="10242" width="18.28515625" style="363" customWidth="1"/>
    <col min="10243" max="10243" width="14.5703125" style="363" customWidth="1"/>
    <col min="10244" max="10244" width="11.42578125" style="363" customWidth="1"/>
    <col min="10245" max="10245" width="18.28515625" style="363" customWidth="1"/>
    <col min="10246" max="10246" width="14.5703125" style="363" customWidth="1"/>
    <col min="10247" max="10247" width="11.28515625" style="363" customWidth="1"/>
    <col min="10248" max="10248" width="18.28515625" style="363" customWidth="1"/>
    <col min="10249" max="10249" width="14.5703125" style="363" customWidth="1"/>
    <col min="10250" max="10250" width="11.28515625" style="363" customWidth="1"/>
    <col min="10251" max="10251" width="18.28515625" style="363" customWidth="1"/>
    <col min="10252" max="10252" width="14.5703125" style="363" customWidth="1"/>
    <col min="10253" max="10253" width="11.28515625" style="363" customWidth="1"/>
    <col min="10254" max="10254" width="18.28515625" style="363" customWidth="1"/>
    <col min="10255" max="10255" width="14.5703125" style="363" customWidth="1"/>
    <col min="10256" max="10256" width="11.42578125" style="363" customWidth="1"/>
    <col min="10257" max="10496" width="9.140625" style="363"/>
    <col min="10497" max="10497" width="64.140625" style="363" customWidth="1"/>
    <col min="10498" max="10498" width="18.28515625" style="363" customWidth="1"/>
    <col min="10499" max="10499" width="14.5703125" style="363" customWidth="1"/>
    <col min="10500" max="10500" width="11.42578125" style="363" customWidth="1"/>
    <col min="10501" max="10501" width="18.28515625" style="363" customWidth="1"/>
    <col min="10502" max="10502" width="14.5703125" style="363" customWidth="1"/>
    <col min="10503" max="10503" width="11.28515625" style="363" customWidth="1"/>
    <col min="10504" max="10504" width="18.28515625" style="363" customWidth="1"/>
    <col min="10505" max="10505" width="14.5703125" style="363" customWidth="1"/>
    <col min="10506" max="10506" width="11.28515625" style="363" customWidth="1"/>
    <col min="10507" max="10507" width="18.28515625" style="363" customWidth="1"/>
    <col min="10508" max="10508" width="14.5703125" style="363" customWidth="1"/>
    <col min="10509" max="10509" width="11.28515625" style="363" customWidth="1"/>
    <col min="10510" max="10510" width="18.28515625" style="363" customWidth="1"/>
    <col min="10511" max="10511" width="14.5703125" style="363" customWidth="1"/>
    <col min="10512" max="10512" width="11.42578125" style="363" customWidth="1"/>
    <col min="10513" max="10752" width="9.140625" style="363"/>
    <col min="10753" max="10753" width="64.140625" style="363" customWidth="1"/>
    <col min="10754" max="10754" width="18.28515625" style="363" customWidth="1"/>
    <col min="10755" max="10755" width="14.5703125" style="363" customWidth="1"/>
    <col min="10756" max="10756" width="11.42578125" style="363" customWidth="1"/>
    <col min="10757" max="10757" width="18.28515625" style="363" customWidth="1"/>
    <col min="10758" max="10758" width="14.5703125" style="363" customWidth="1"/>
    <col min="10759" max="10759" width="11.28515625" style="363" customWidth="1"/>
    <col min="10760" max="10760" width="18.28515625" style="363" customWidth="1"/>
    <col min="10761" max="10761" width="14.5703125" style="363" customWidth="1"/>
    <col min="10762" max="10762" width="11.28515625" style="363" customWidth="1"/>
    <col min="10763" max="10763" width="18.28515625" style="363" customWidth="1"/>
    <col min="10764" max="10764" width="14.5703125" style="363" customWidth="1"/>
    <col min="10765" max="10765" width="11.28515625" style="363" customWidth="1"/>
    <col min="10766" max="10766" width="18.28515625" style="363" customWidth="1"/>
    <col min="10767" max="10767" width="14.5703125" style="363" customWidth="1"/>
    <col min="10768" max="10768" width="11.42578125" style="363" customWidth="1"/>
    <col min="10769" max="11008" width="9.140625" style="363"/>
    <col min="11009" max="11009" width="64.140625" style="363" customWidth="1"/>
    <col min="11010" max="11010" width="18.28515625" style="363" customWidth="1"/>
    <col min="11011" max="11011" width="14.5703125" style="363" customWidth="1"/>
    <col min="11012" max="11012" width="11.42578125" style="363" customWidth="1"/>
    <col min="11013" max="11013" width="18.28515625" style="363" customWidth="1"/>
    <col min="11014" max="11014" width="14.5703125" style="363" customWidth="1"/>
    <col min="11015" max="11015" width="11.28515625" style="363" customWidth="1"/>
    <col min="11016" max="11016" width="18.28515625" style="363" customWidth="1"/>
    <col min="11017" max="11017" width="14.5703125" style="363" customWidth="1"/>
    <col min="11018" max="11018" width="11.28515625" style="363" customWidth="1"/>
    <col min="11019" max="11019" width="18.28515625" style="363" customWidth="1"/>
    <col min="11020" max="11020" width="14.5703125" style="363" customWidth="1"/>
    <col min="11021" max="11021" width="11.28515625" style="363" customWidth="1"/>
    <col min="11022" max="11022" width="18.28515625" style="363" customWidth="1"/>
    <col min="11023" max="11023" width="14.5703125" style="363" customWidth="1"/>
    <col min="11024" max="11024" width="11.42578125" style="363" customWidth="1"/>
    <col min="11025" max="11264" width="9.140625" style="363"/>
    <col min="11265" max="11265" width="64.140625" style="363" customWidth="1"/>
    <col min="11266" max="11266" width="18.28515625" style="363" customWidth="1"/>
    <col min="11267" max="11267" width="14.5703125" style="363" customWidth="1"/>
    <col min="11268" max="11268" width="11.42578125" style="363" customWidth="1"/>
    <col min="11269" max="11269" width="18.28515625" style="363" customWidth="1"/>
    <col min="11270" max="11270" width="14.5703125" style="363" customWidth="1"/>
    <col min="11271" max="11271" width="11.28515625" style="363" customWidth="1"/>
    <col min="11272" max="11272" width="18.28515625" style="363" customWidth="1"/>
    <col min="11273" max="11273" width="14.5703125" style="363" customWidth="1"/>
    <col min="11274" max="11274" width="11.28515625" style="363" customWidth="1"/>
    <col min="11275" max="11275" width="18.28515625" style="363" customWidth="1"/>
    <col min="11276" max="11276" width="14.5703125" style="363" customWidth="1"/>
    <col min="11277" max="11277" width="11.28515625" style="363" customWidth="1"/>
    <col min="11278" max="11278" width="18.28515625" style="363" customWidth="1"/>
    <col min="11279" max="11279" width="14.5703125" style="363" customWidth="1"/>
    <col min="11280" max="11280" width="11.42578125" style="363" customWidth="1"/>
    <col min="11281" max="11520" width="9.140625" style="363"/>
    <col min="11521" max="11521" width="64.140625" style="363" customWidth="1"/>
    <col min="11522" max="11522" width="18.28515625" style="363" customWidth="1"/>
    <col min="11523" max="11523" width="14.5703125" style="363" customWidth="1"/>
    <col min="11524" max="11524" width="11.42578125" style="363" customWidth="1"/>
    <col min="11525" max="11525" width="18.28515625" style="363" customWidth="1"/>
    <col min="11526" max="11526" width="14.5703125" style="363" customWidth="1"/>
    <col min="11527" max="11527" width="11.28515625" style="363" customWidth="1"/>
    <col min="11528" max="11528" width="18.28515625" style="363" customWidth="1"/>
    <col min="11529" max="11529" width="14.5703125" style="363" customWidth="1"/>
    <col min="11530" max="11530" width="11.28515625" style="363" customWidth="1"/>
    <col min="11531" max="11531" width="18.28515625" style="363" customWidth="1"/>
    <col min="11532" max="11532" width="14.5703125" style="363" customWidth="1"/>
    <col min="11533" max="11533" width="11.28515625" style="363" customWidth="1"/>
    <col min="11534" max="11534" width="18.28515625" style="363" customWidth="1"/>
    <col min="11535" max="11535" width="14.5703125" style="363" customWidth="1"/>
    <col min="11536" max="11536" width="11.42578125" style="363" customWidth="1"/>
    <col min="11537" max="11776" width="9.140625" style="363"/>
    <col min="11777" max="11777" width="64.140625" style="363" customWidth="1"/>
    <col min="11778" max="11778" width="18.28515625" style="363" customWidth="1"/>
    <col min="11779" max="11779" width="14.5703125" style="363" customWidth="1"/>
    <col min="11780" max="11780" width="11.42578125" style="363" customWidth="1"/>
    <col min="11781" max="11781" width="18.28515625" style="363" customWidth="1"/>
    <col min="11782" max="11782" width="14.5703125" style="363" customWidth="1"/>
    <col min="11783" max="11783" width="11.28515625" style="363" customWidth="1"/>
    <col min="11784" max="11784" width="18.28515625" style="363" customWidth="1"/>
    <col min="11785" max="11785" width="14.5703125" style="363" customWidth="1"/>
    <col min="11786" max="11786" width="11.28515625" style="363" customWidth="1"/>
    <col min="11787" max="11787" width="18.28515625" style="363" customWidth="1"/>
    <col min="11788" max="11788" width="14.5703125" style="363" customWidth="1"/>
    <col min="11789" max="11789" width="11.28515625" style="363" customWidth="1"/>
    <col min="11790" max="11790" width="18.28515625" style="363" customWidth="1"/>
    <col min="11791" max="11791" width="14.5703125" style="363" customWidth="1"/>
    <col min="11792" max="11792" width="11.42578125" style="363" customWidth="1"/>
    <col min="11793" max="12032" width="9.140625" style="363"/>
    <col min="12033" max="12033" width="64.140625" style="363" customWidth="1"/>
    <col min="12034" max="12034" width="18.28515625" style="363" customWidth="1"/>
    <col min="12035" max="12035" width="14.5703125" style="363" customWidth="1"/>
    <col min="12036" max="12036" width="11.42578125" style="363" customWidth="1"/>
    <col min="12037" max="12037" width="18.28515625" style="363" customWidth="1"/>
    <col min="12038" max="12038" width="14.5703125" style="363" customWidth="1"/>
    <col min="12039" max="12039" width="11.28515625" style="363" customWidth="1"/>
    <col min="12040" max="12040" width="18.28515625" style="363" customWidth="1"/>
    <col min="12041" max="12041" width="14.5703125" style="363" customWidth="1"/>
    <col min="12042" max="12042" width="11.28515625" style="363" customWidth="1"/>
    <col min="12043" max="12043" width="18.28515625" style="363" customWidth="1"/>
    <col min="12044" max="12044" width="14.5703125" style="363" customWidth="1"/>
    <col min="12045" max="12045" width="11.28515625" style="363" customWidth="1"/>
    <col min="12046" max="12046" width="18.28515625" style="363" customWidth="1"/>
    <col min="12047" max="12047" width="14.5703125" style="363" customWidth="1"/>
    <col min="12048" max="12048" width="11.42578125" style="363" customWidth="1"/>
    <col min="12049" max="12288" width="9.140625" style="363"/>
    <col min="12289" max="12289" width="64.140625" style="363" customWidth="1"/>
    <col min="12290" max="12290" width="18.28515625" style="363" customWidth="1"/>
    <col min="12291" max="12291" width="14.5703125" style="363" customWidth="1"/>
    <col min="12292" max="12292" width="11.42578125" style="363" customWidth="1"/>
    <col min="12293" max="12293" width="18.28515625" style="363" customWidth="1"/>
    <col min="12294" max="12294" width="14.5703125" style="363" customWidth="1"/>
    <col min="12295" max="12295" width="11.28515625" style="363" customWidth="1"/>
    <col min="12296" max="12296" width="18.28515625" style="363" customWidth="1"/>
    <col min="12297" max="12297" width="14.5703125" style="363" customWidth="1"/>
    <col min="12298" max="12298" width="11.28515625" style="363" customWidth="1"/>
    <col min="12299" max="12299" width="18.28515625" style="363" customWidth="1"/>
    <col min="12300" max="12300" width="14.5703125" style="363" customWidth="1"/>
    <col min="12301" max="12301" width="11.28515625" style="363" customWidth="1"/>
    <col min="12302" max="12302" width="18.28515625" style="363" customWidth="1"/>
    <col min="12303" max="12303" width="14.5703125" style="363" customWidth="1"/>
    <col min="12304" max="12304" width="11.42578125" style="363" customWidth="1"/>
    <col min="12305" max="12544" width="9.140625" style="363"/>
    <col min="12545" max="12545" width="64.140625" style="363" customWidth="1"/>
    <col min="12546" max="12546" width="18.28515625" style="363" customWidth="1"/>
    <col min="12547" max="12547" width="14.5703125" style="363" customWidth="1"/>
    <col min="12548" max="12548" width="11.42578125" style="363" customWidth="1"/>
    <col min="12549" max="12549" width="18.28515625" style="363" customWidth="1"/>
    <col min="12550" max="12550" width="14.5703125" style="363" customWidth="1"/>
    <col min="12551" max="12551" width="11.28515625" style="363" customWidth="1"/>
    <col min="12552" max="12552" width="18.28515625" style="363" customWidth="1"/>
    <col min="12553" max="12553" width="14.5703125" style="363" customWidth="1"/>
    <col min="12554" max="12554" width="11.28515625" style="363" customWidth="1"/>
    <col min="12555" max="12555" width="18.28515625" style="363" customWidth="1"/>
    <col min="12556" max="12556" width="14.5703125" style="363" customWidth="1"/>
    <col min="12557" max="12557" width="11.28515625" style="363" customWidth="1"/>
    <col min="12558" max="12558" width="18.28515625" style="363" customWidth="1"/>
    <col min="12559" max="12559" width="14.5703125" style="363" customWidth="1"/>
    <col min="12560" max="12560" width="11.42578125" style="363" customWidth="1"/>
    <col min="12561" max="12800" width="9.140625" style="363"/>
    <col min="12801" max="12801" width="64.140625" style="363" customWidth="1"/>
    <col min="12802" max="12802" width="18.28515625" style="363" customWidth="1"/>
    <col min="12803" max="12803" width="14.5703125" style="363" customWidth="1"/>
    <col min="12804" max="12804" width="11.42578125" style="363" customWidth="1"/>
    <col min="12805" max="12805" width="18.28515625" style="363" customWidth="1"/>
    <col min="12806" max="12806" width="14.5703125" style="363" customWidth="1"/>
    <col min="12807" max="12807" width="11.28515625" style="363" customWidth="1"/>
    <col min="12808" max="12808" width="18.28515625" style="363" customWidth="1"/>
    <col min="12809" max="12809" width="14.5703125" style="363" customWidth="1"/>
    <col min="12810" max="12810" width="11.28515625" style="363" customWidth="1"/>
    <col min="12811" max="12811" width="18.28515625" style="363" customWidth="1"/>
    <col min="12812" max="12812" width="14.5703125" style="363" customWidth="1"/>
    <col min="12813" max="12813" width="11.28515625" style="363" customWidth="1"/>
    <col min="12814" max="12814" width="18.28515625" style="363" customWidth="1"/>
    <col min="12815" max="12815" width="14.5703125" style="363" customWidth="1"/>
    <col min="12816" max="12816" width="11.42578125" style="363" customWidth="1"/>
    <col min="12817" max="13056" width="9.140625" style="363"/>
    <col min="13057" max="13057" width="64.140625" style="363" customWidth="1"/>
    <col min="13058" max="13058" width="18.28515625" style="363" customWidth="1"/>
    <col min="13059" max="13059" width="14.5703125" style="363" customWidth="1"/>
    <col min="13060" max="13060" width="11.42578125" style="363" customWidth="1"/>
    <col min="13061" max="13061" width="18.28515625" style="363" customWidth="1"/>
    <col min="13062" max="13062" width="14.5703125" style="363" customWidth="1"/>
    <col min="13063" max="13063" width="11.28515625" style="363" customWidth="1"/>
    <col min="13064" max="13064" width="18.28515625" style="363" customWidth="1"/>
    <col min="13065" max="13065" width="14.5703125" style="363" customWidth="1"/>
    <col min="13066" max="13066" width="11.28515625" style="363" customWidth="1"/>
    <col min="13067" max="13067" width="18.28515625" style="363" customWidth="1"/>
    <col min="13068" max="13068" width="14.5703125" style="363" customWidth="1"/>
    <col min="13069" max="13069" width="11.28515625" style="363" customWidth="1"/>
    <col min="13070" max="13070" width="18.28515625" style="363" customWidth="1"/>
    <col min="13071" max="13071" width="14.5703125" style="363" customWidth="1"/>
    <col min="13072" max="13072" width="11.42578125" style="363" customWidth="1"/>
    <col min="13073" max="13312" width="9.140625" style="363"/>
    <col min="13313" max="13313" width="64.140625" style="363" customWidth="1"/>
    <col min="13314" max="13314" width="18.28515625" style="363" customWidth="1"/>
    <col min="13315" max="13315" width="14.5703125" style="363" customWidth="1"/>
    <col min="13316" max="13316" width="11.42578125" style="363" customWidth="1"/>
    <col min="13317" max="13317" width="18.28515625" style="363" customWidth="1"/>
    <col min="13318" max="13318" width="14.5703125" style="363" customWidth="1"/>
    <col min="13319" max="13319" width="11.28515625" style="363" customWidth="1"/>
    <col min="13320" max="13320" width="18.28515625" style="363" customWidth="1"/>
    <col min="13321" max="13321" width="14.5703125" style="363" customWidth="1"/>
    <col min="13322" max="13322" width="11.28515625" style="363" customWidth="1"/>
    <col min="13323" max="13323" width="18.28515625" style="363" customWidth="1"/>
    <col min="13324" max="13324" width="14.5703125" style="363" customWidth="1"/>
    <col min="13325" max="13325" width="11.28515625" style="363" customWidth="1"/>
    <col min="13326" max="13326" width="18.28515625" style="363" customWidth="1"/>
    <col min="13327" max="13327" width="14.5703125" style="363" customWidth="1"/>
    <col min="13328" max="13328" width="11.42578125" style="363" customWidth="1"/>
    <col min="13329" max="13568" width="9.140625" style="363"/>
    <col min="13569" max="13569" width="64.140625" style="363" customWidth="1"/>
    <col min="13570" max="13570" width="18.28515625" style="363" customWidth="1"/>
    <col min="13571" max="13571" width="14.5703125" style="363" customWidth="1"/>
    <col min="13572" max="13572" width="11.42578125" style="363" customWidth="1"/>
    <col min="13573" max="13573" width="18.28515625" style="363" customWidth="1"/>
    <col min="13574" max="13574" width="14.5703125" style="363" customWidth="1"/>
    <col min="13575" max="13575" width="11.28515625" style="363" customWidth="1"/>
    <col min="13576" max="13576" width="18.28515625" style="363" customWidth="1"/>
    <col min="13577" max="13577" width="14.5703125" style="363" customWidth="1"/>
    <col min="13578" max="13578" width="11.28515625" style="363" customWidth="1"/>
    <col min="13579" max="13579" width="18.28515625" style="363" customWidth="1"/>
    <col min="13580" max="13580" width="14.5703125" style="363" customWidth="1"/>
    <col min="13581" max="13581" width="11.28515625" style="363" customWidth="1"/>
    <col min="13582" max="13582" width="18.28515625" style="363" customWidth="1"/>
    <col min="13583" max="13583" width="14.5703125" style="363" customWidth="1"/>
    <col min="13584" max="13584" width="11.42578125" style="363" customWidth="1"/>
    <col min="13585" max="13824" width="9.140625" style="363"/>
    <col min="13825" max="13825" width="64.140625" style="363" customWidth="1"/>
    <col min="13826" max="13826" width="18.28515625" style="363" customWidth="1"/>
    <col min="13827" max="13827" width="14.5703125" style="363" customWidth="1"/>
    <col min="13828" max="13828" width="11.42578125" style="363" customWidth="1"/>
    <col min="13829" max="13829" width="18.28515625" style="363" customWidth="1"/>
    <col min="13830" max="13830" width="14.5703125" style="363" customWidth="1"/>
    <col min="13831" max="13831" width="11.28515625" style="363" customWidth="1"/>
    <col min="13832" max="13832" width="18.28515625" style="363" customWidth="1"/>
    <col min="13833" max="13833" width="14.5703125" style="363" customWidth="1"/>
    <col min="13834" max="13834" width="11.28515625" style="363" customWidth="1"/>
    <col min="13835" max="13835" width="18.28515625" style="363" customWidth="1"/>
    <col min="13836" max="13836" width="14.5703125" style="363" customWidth="1"/>
    <col min="13837" max="13837" width="11.28515625" style="363" customWidth="1"/>
    <col min="13838" max="13838" width="18.28515625" style="363" customWidth="1"/>
    <col min="13839" max="13839" width="14.5703125" style="363" customWidth="1"/>
    <col min="13840" max="13840" width="11.42578125" style="363" customWidth="1"/>
    <col min="13841" max="14080" width="9.140625" style="363"/>
    <col min="14081" max="14081" width="64.140625" style="363" customWidth="1"/>
    <col min="14082" max="14082" width="18.28515625" style="363" customWidth="1"/>
    <col min="14083" max="14083" width="14.5703125" style="363" customWidth="1"/>
    <col min="14084" max="14084" width="11.42578125" style="363" customWidth="1"/>
    <col min="14085" max="14085" width="18.28515625" style="363" customWidth="1"/>
    <col min="14086" max="14086" width="14.5703125" style="363" customWidth="1"/>
    <col min="14087" max="14087" width="11.28515625" style="363" customWidth="1"/>
    <col min="14088" max="14088" width="18.28515625" style="363" customWidth="1"/>
    <col min="14089" max="14089" width="14.5703125" style="363" customWidth="1"/>
    <col min="14090" max="14090" width="11.28515625" style="363" customWidth="1"/>
    <col min="14091" max="14091" width="18.28515625" style="363" customWidth="1"/>
    <col min="14092" max="14092" width="14.5703125" style="363" customWidth="1"/>
    <col min="14093" max="14093" width="11.28515625" style="363" customWidth="1"/>
    <col min="14094" max="14094" width="18.28515625" style="363" customWidth="1"/>
    <col min="14095" max="14095" width="14.5703125" style="363" customWidth="1"/>
    <col min="14096" max="14096" width="11.42578125" style="363" customWidth="1"/>
    <col min="14097" max="14336" width="9.140625" style="363"/>
    <col min="14337" max="14337" width="64.140625" style="363" customWidth="1"/>
    <col min="14338" max="14338" width="18.28515625" style="363" customWidth="1"/>
    <col min="14339" max="14339" width="14.5703125" style="363" customWidth="1"/>
    <col min="14340" max="14340" width="11.42578125" style="363" customWidth="1"/>
    <col min="14341" max="14341" width="18.28515625" style="363" customWidth="1"/>
    <col min="14342" max="14342" width="14.5703125" style="363" customWidth="1"/>
    <col min="14343" max="14343" width="11.28515625" style="363" customWidth="1"/>
    <col min="14344" max="14344" width="18.28515625" style="363" customWidth="1"/>
    <col min="14345" max="14345" width="14.5703125" style="363" customWidth="1"/>
    <col min="14346" max="14346" width="11.28515625" style="363" customWidth="1"/>
    <col min="14347" max="14347" width="18.28515625" style="363" customWidth="1"/>
    <col min="14348" max="14348" width="14.5703125" style="363" customWidth="1"/>
    <col min="14349" max="14349" width="11.28515625" style="363" customWidth="1"/>
    <col min="14350" max="14350" width="18.28515625" style="363" customWidth="1"/>
    <col min="14351" max="14351" width="14.5703125" style="363" customWidth="1"/>
    <col min="14352" max="14352" width="11.42578125" style="363" customWidth="1"/>
    <col min="14353" max="14592" width="9.140625" style="363"/>
    <col min="14593" max="14593" width="64.140625" style="363" customWidth="1"/>
    <col min="14594" max="14594" width="18.28515625" style="363" customWidth="1"/>
    <col min="14595" max="14595" width="14.5703125" style="363" customWidth="1"/>
    <col min="14596" max="14596" width="11.42578125" style="363" customWidth="1"/>
    <col min="14597" max="14597" width="18.28515625" style="363" customWidth="1"/>
    <col min="14598" max="14598" width="14.5703125" style="363" customWidth="1"/>
    <col min="14599" max="14599" width="11.28515625" style="363" customWidth="1"/>
    <col min="14600" max="14600" width="18.28515625" style="363" customWidth="1"/>
    <col min="14601" max="14601" width="14.5703125" style="363" customWidth="1"/>
    <col min="14602" max="14602" width="11.28515625" style="363" customWidth="1"/>
    <col min="14603" max="14603" width="18.28515625" style="363" customWidth="1"/>
    <col min="14604" max="14604" width="14.5703125" style="363" customWidth="1"/>
    <col min="14605" max="14605" width="11.28515625" style="363" customWidth="1"/>
    <col min="14606" max="14606" width="18.28515625" style="363" customWidth="1"/>
    <col min="14607" max="14607" width="14.5703125" style="363" customWidth="1"/>
    <col min="14608" max="14608" width="11.42578125" style="363" customWidth="1"/>
    <col min="14609" max="14848" width="9.140625" style="363"/>
    <col min="14849" max="14849" width="64.140625" style="363" customWidth="1"/>
    <col min="14850" max="14850" width="18.28515625" style="363" customWidth="1"/>
    <col min="14851" max="14851" width="14.5703125" style="363" customWidth="1"/>
    <col min="14852" max="14852" width="11.42578125" style="363" customWidth="1"/>
    <col min="14853" max="14853" width="18.28515625" style="363" customWidth="1"/>
    <col min="14854" max="14854" width="14.5703125" style="363" customWidth="1"/>
    <col min="14855" max="14855" width="11.28515625" style="363" customWidth="1"/>
    <col min="14856" max="14856" width="18.28515625" style="363" customWidth="1"/>
    <col min="14857" max="14857" width="14.5703125" style="363" customWidth="1"/>
    <col min="14858" max="14858" width="11.28515625" style="363" customWidth="1"/>
    <col min="14859" max="14859" width="18.28515625" style="363" customWidth="1"/>
    <col min="14860" max="14860" width="14.5703125" style="363" customWidth="1"/>
    <col min="14861" max="14861" width="11.28515625" style="363" customWidth="1"/>
    <col min="14862" max="14862" width="18.28515625" style="363" customWidth="1"/>
    <col min="14863" max="14863" width="14.5703125" style="363" customWidth="1"/>
    <col min="14864" max="14864" width="11.42578125" style="363" customWidth="1"/>
    <col min="14865" max="15104" width="9.140625" style="363"/>
    <col min="15105" max="15105" width="64.140625" style="363" customWidth="1"/>
    <col min="15106" max="15106" width="18.28515625" style="363" customWidth="1"/>
    <col min="15107" max="15107" width="14.5703125" style="363" customWidth="1"/>
    <col min="15108" max="15108" width="11.42578125" style="363" customWidth="1"/>
    <col min="15109" max="15109" width="18.28515625" style="363" customWidth="1"/>
    <col min="15110" max="15110" width="14.5703125" style="363" customWidth="1"/>
    <col min="15111" max="15111" width="11.28515625" style="363" customWidth="1"/>
    <col min="15112" max="15112" width="18.28515625" style="363" customWidth="1"/>
    <col min="15113" max="15113" width="14.5703125" style="363" customWidth="1"/>
    <col min="15114" max="15114" width="11.28515625" style="363" customWidth="1"/>
    <col min="15115" max="15115" width="18.28515625" style="363" customWidth="1"/>
    <col min="15116" max="15116" width="14.5703125" style="363" customWidth="1"/>
    <col min="15117" max="15117" width="11.28515625" style="363" customWidth="1"/>
    <col min="15118" max="15118" width="18.28515625" style="363" customWidth="1"/>
    <col min="15119" max="15119" width="14.5703125" style="363" customWidth="1"/>
    <col min="15120" max="15120" width="11.42578125" style="363" customWidth="1"/>
    <col min="15121" max="15360" width="9.140625" style="363"/>
    <col min="15361" max="15361" width="64.140625" style="363" customWidth="1"/>
    <col min="15362" max="15362" width="18.28515625" style="363" customWidth="1"/>
    <col min="15363" max="15363" width="14.5703125" style="363" customWidth="1"/>
    <col min="15364" max="15364" width="11.42578125" style="363" customWidth="1"/>
    <col min="15365" max="15365" width="18.28515625" style="363" customWidth="1"/>
    <col min="15366" max="15366" width="14.5703125" style="363" customWidth="1"/>
    <col min="15367" max="15367" width="11.28515625" style="363" customWidth="1"/>
    <col min="15368" max="15368" width="18.28515625" style="363" customWidth="1"/>
    <col min="15369" max="15369" width="14.5703125" style="363" customWidth="1"/>
    <col min="15370" max="15370" width="11.28515625" style="363" customWidth="1"/>
    <col min="15371" max="15371" width="18.28515625" style="363" customWidth="1"/>
    <col min="15372" max="15372" width="14.5703125" style="363" customWidth="1"/>
    <col min="15373" max="15373" width="11.28515625" style="363" customWidth="1"/>
    <col min="15374" max="15374" width="18.28515625" style="363" customWidth="1"/>
    <col min="15375" max="15375" width="14.5703125" style="363" customWidth="1"/>
    <col min="15376" max="15376" width="11.42578125" style="363" customWidth="1"/>
    <col min="15377" max="15616" width="9.140625" style="363"/>
    <col min="15617" max="15617" width="64.140625" style="363" customWidth="1"/>
    <col min="15618" max="15618" width="18.28515625" style="363" customWidth="1"/>
    <col min="15619" max="15619" width="14.5703125" style="363" customWidth="1"/>
    <col min="15620" max="15620" width="11.42578125" style="363" customWidth="1"/>
    <col min="15621" max="15621" width="18.28515625" style="363" customWidth="1"/>
    <col min="15622" max="15622" width="14.5703125" style="363" customWidth="1"/>
    <col min="15623" max="15623" width="11.28515625" style="363" customWidth="1"/>
    <col min="15624" max="15624" width="18.28515625" style="363" customWidth="1"/>
    <col min="15625" max="15625" width="14.5703125" style="363" customWidth="1"/>
    <col min="15626" max="15626" width="11.28515625" style="363" customWidth="1"/>
    <col min="15627" max="15627" width="18.28515625" style="363" customWidth="1"/>
    <col min="15628" max="15628" width="14.5703125" style="363" customWidth="1"/>
    <col min="15629" max="15629" width="11.28515625" style="363" customWidth="1"/>
    <col min="15630" max="15630" width="18.28515625" style="363" customWidth="1"/>
    <col min="15631" max="15631" width="14.5703125" style="363" customWidth="1"/>
    <col min="15632" max="15632" width="11.42578125" style="363" customWidth="1"/>
    <col min="15633" max="15872" width="9.140625" style="363"/>
    <col min="15873" max="15873" width="64.140625" style="363" customWidth="1"/>
    <col min="15874" max="15874" width="18.28515625" style="363" customWidth="1"/>
    <col min="15875" max="15875" width="14.5703125" style="363" customWidth="1"/>
    <col min="15876" max="15876" width="11.42578125" style="363" customWidth="1"/>
    <col min="15877" max="15877" width="18.28515625" style="363" customWidth="1"/>
    <col min="15878" max="15878" width="14.5703125" style="363" customWidth="1"/>
    <col min="15879" max="15879" width="11.28515625" style="363" customWidth="1"/>
    <col min="15880" max="15880" width="18.28515625" style="363" customWidth="1"/>
    <col min="15881" max="15881" width="14.5703125" style="363" customWidth="1"/>
    <col min="15882" max="15882" width="11.28515625" style="363" customWidth="1"/>
    <col min="15883" max="15883" width="18.28515625" style="363" customWidth="1"/>
    <col min="15884" max="15884" width="14.5703125" style="363" customWidth="1"/>
    <col min="15885" max="15885" width="11.28515625" style="363" customWidth="1"/>
    <col min="15886" max="15886" width="18.28515625" style="363" customWidth="1"/>
    <col min="15887" max="15887" width="14.5703125" style="363" customWidth="1"/>
    <col min="15888" max="15888" width="11.42578125" style="363" customWidth="1"/>
    <col min="15889" max="16128" width="9.140625" style="363"/>
    <col min="16129" max="16129" width="64.140625" style="363" customWidth="1"/>
    <col min="16130" max="16130" width="18.28515625" style="363" customWidth="1"/>
    <col min="16131" max="16131" width="14.5703125" style="363" customWidth="1"/>
    <col min="16132" max="16132" width="11.42578125" style="363" customWidth="1"/>
    <col min="16133" max="16133" width="18.28515625" style="363" customWidth="1"/>
    <col min="16134" max="16134" width="14.5703125" style="363" customWidth="1"/>
    <col min="16135" max="16135" width="11.28515625" style="363" customWidth="1"/>
    <col min="16136" max="16136" width="18.28515625" style="363" customWidth="1"/>
    <col min="16137" max="16137" width="14.5703125" style="363" customWidth="1"/>
    <col min="16138" max="16138" width="11.28515625" style="363" customWidth="1"/>
    <col min="16139" max="16139" width="18.28515625" style="363" customWidth="1"/>
    <col min="16140" max="16140" width="14.5703125" style="363" customWidth="1"/>
    <col min="16141" max="16141" width="11.28515625" style="363" customWidth="1"/>
    <col min="16142" max="16142" width="18.28515625" style="363" customWidth="1"/>
    <col min="16143" max="16143" width="14.5703125" style="363" customWidth="1"/>
    <col min="16144" max="16144" width="11.42578125" style="363" customWidth="1"/>
    <col min="16145" max="16384" width="9.140625" style="363"/>
  </cols>
  <sheetData>
    <row r="1" spans="1:16" ht="18.75" x14ac:dyDescent="0.2">
      <c r="A1" s="3773"/>
      <c r="B1" s="3773"/>
      <c r="C1" s="3773"/>
      <c r="D1" s="3773"/>
      <c r="E1" s="3773"/>
      <c r="F1" s="3773"/>
      <c r="G1" s="3773"/>
      <c r="H1" s="3773"/>
      <c r="I1" s="3773"/>
      <c r="J1" s="3773"/>
      <c r="K1" s="3773"/>
      <c r="L1" s="3773"/>
      <c r="M1" s="3773"/>
      <c r="N1" s="3773"/>
      <c r="O1" s="3773"/>
      <c r="P1" s="3773"/>
    </row>
    <row r="2" spans="1:16" ht="18.75" customHeight="1" x14ac:dyDescent="0.2">
      <c r="A2" s="3775" t="s">
        <v>284</v>
      </c>
      <c r="B2" s="3775"/>
      <c r="C2" s="3775"/>
      <c r="D2" s="3775"/>
      <c r="E2" s="3775"/>
      <c r="F2" s="3775"/>
      <c r="G2" s="3775"/>
      <c r="H2" s="3775"/>
      <c r="I2" s="3775"/>
      <c r="J2" s="3775"/>
      <c r="K2" s="3775"/>
      <c r="L2" s="3775"/>
      <c r="M2" s="3775"/>
      <c r="N2" s="3775"/>
      <c r="O2" s="3775"/>
      <c r="P2" s="3775"/>
    </row>
    <row r="3" spans="1:16" ht="18.75" customHeight="1" x14ac:dyDescent="0.2">
      <c r="A3" s="3775" t="s">
        <v>356</v>
      </c>
      <c r="B3" s="3775"/>
      <c r="C3" s="3775"/>
      <c r="D3" s="3775"/>
      <c r="E3" s="3775"/>
      <c r="F3" s="3775"/>
      <c r="G3" s="3775"/>
      <c r="H3" s="3775"/>
      <c r="I3" s="3775"/>
      <c r="J3" s="3775"/>
      <c r="K3" s="3775"/>
      <c r="L3" s="3775"/>
      <c r="M3" s="3775"/>
      <c r="N3" s="3775"/>
      <c r="O3" s="3775"/>
      <c r="P3" s="3775"/>
    </row>
    <row r="4" spans="1:16" ht="19.5" thickBot="1" x14ac:dyDescent="0.25">
      <c r="A4" s="3774"/>
      <c r="B4" s="3774"/>
      <c r="C4" s="3774"/>
      <c r="D4" s="3774"/>
      <c r="E4" s="3774"/>
      <c r="F4" s="3774"/>
      <c r="G4" s="3774"/>
      <c r="H4" s="3774"/>
      <c r="I4" s="3774"/>
      <c r="J4" s="3774"/>
      <c r="K4" s="3774"/>
      <c r="L4" s="3774"/>
      <c r="M4" s="3774"/>
      <c r="N4" s="3774"/>
      <c r="O4" s="3774"/>
      <c r="P4" s="3774"/>
    </row>
    <row r="5" spans="1:16" ht="32.25" customHeight="1" x14ac:dyDescent="0.2">
      <c r="A5" s="1589" t="s">
        <v>285</v>
      </c>
      <c r="B5" s="3776" t="s">
        <v>19</v>
      </c>
      <c r="C5" s="3777"/>
      <c r="D5" s="3778"/>
      <c r="E5" s="3776" t="s">
        <v>20</v>
      </c>
      <c r="F5" s="3777"/>
      <c r="G5" s="3778"/>
      <c r="H5" s="3776" t="s">
        <v>29</v>
      </c>
      <c r="I5" s="3777"/>
      <c r="J5" s="3778"/>
      <c r="K5" s="3776" t="s">
        <v>286</v>
      </c>
      <c r="L5" s="3777"/>
      <c r="M5" s="3778"/>
      <c r="N5" s="3779" t="s">
        <v>6</v>
      </c>
      <c r="O5" s="3780"/>
      <c r="P5" s="3781"/>
    </row>
    <row r="6" spans="1:16" ht="72" customHeight="1" thickBot="1" x14ac:dyDescent="0.25">
      <c r="A6" s="1590"/>
      <c r="B6" s="1591" t="s">
        <v>26</v>
      </c>
      <c r="C6" s="1592" t="s">
        <v>27</v>
      </c>
      <c r="D6" s="1593" t="s">
        <v>4</v>
      </c>
      <c r="E6" s="1591" t="s">
        <v>26</v>
      </c>
      <c r="F6" s="1592" t="s">
        <v>27</v>
      </c>
      <c r="G6" s="1593" t="s">
        <v>4</v>
      </c>
      <c r="H6" s="1594" t="s">
        <v>26</v>
      </c>
      <c r="I6" s="1595" t="s">
        <v>27</v>
      </c>
      <c r="J6" s="1596" t="s">
        <v>4</v>
      </c>
      <c r="K6" s="1594" t="s">
        <v>26</v>
      </c>
      <c r="L6" s="1595" t="s">
        <v>27</v>
      </c>
      <c r="M6" s="1596" t="s">
        <v>4</v>
      </c>
      <c r="N6" s="1597" t="s">
        <v>26</v>
      </c>
      <c r="O6" s="1595" t="s">
        <v>27</v>
      </c>
      <c r="P6" s="1596" t="s">
        <v>4</v>
      </c>
    </row>
    <row r="7" spans="1:16" ht="27" customHeight="1" x14ac:dyDescent="0.2">
      <c r="A7" s="1362" t="s">
        <v>22</v>
      </c>
      <c r="B7" s="1363"/>
      <c r="C7" s="1364"/>
      <c r="D7" s="1365"/>
      <c r="E7" s="1363"/>
      <c r="F7" s="1364"/>
      <c r="G7" s="1365"/>
      <c r="H7" s="1363"/>
      <c r="I7" s="1364"/>
      <c r="J7" s="1365"/>
      <c r="K7" s="1363"/>
      <c r="L7" s="1364"/>
      <c r="M7" s="1366"/>
      <c r="N7" s="1367"/>
      <c r="O7" s="1368"/>
      <c r="P7" s="1369"/>
    </row>
    <row r="8" spans="1:16" ht="25.5" customHeight="1" x14ac:dyDescent="0.2">
      <c r="A8" s="643" t="s">
        <v>86</v>
      </c>
      <c r="B8" s="1370">
        <v>12</v>
      </c>
      <c r="C8" s="644">
        <v>0</v>
      </c>
      <c r="D8" s="1371">
        <v>12</v>
      </c>
      <c r="E8" s="1370">
        <v>12</v>
      </c>
      <c r="F8" s="644">
        <v>0</v>
      </c>
      <c r="G8" s="1371">
        <v>12</v>
      </c>
      <c r="H8" s="1370">
        <v>26</v>
      </c>
      <c r="I8" s="644">
        <v>0</v>
      </c>
      <c r="J8" s="1371">
        <f>SUM(H8:I8)</f>
        <v>26</v>
      </c>
      <c r="K8" s="1370">
        <v>22</v>
      </c>
      <c r="L8" s="644">
        <v>2</v>
      </c>
      <c r="M8" s="1372">
        <f>SUM(K8:L8)</f>
        <v>24</v>
      </c>
      <c r="N8" s="1373">
        <f t="shared" ref="N8:O11" si="0">B8+E8+H8+K8</f>
        <v>72</v>
      </c>
      <c r="O8" s="645">
        <f t="shared" si="0"/>
        <v>2</v>
      </c>
      <c r="P8" s="1374">
        <f>N8+O8</f>
        <v>74</v>
      </c>
    </row>
    <row r="9" spans="1:16" ht="29.25" customHeight="1" x14ac:dyDescent="0.2">
      <c r="A9" s="646" t="s">
        <v>89</v>
      </c>
      <c r="B9" s="1370">
        <v>14</v>
      </c>
      <c r="C9" s="644">
        <v>0</v>
      </c>
      <c r="D9" s="1371">
        <f>SUM(B9:C9)</f>
        <v>14</v>
      </c>
      <c r="E9" s="1370">
        <v>18</v>
      </c>
      <c r="F9" s="644">
        <v>0</v>
      </c>
      <c r="G9" s="1371">
        <f>SUM(E9:F9)</f>
        <v>18</v>
      </c>
      <c r="H9" s="1370">
        <v>10</v>
      </c>
      <c r="I9" s="644">
        <v>0</v>
      </c>
      <c r="J9" s="1371">
        <f>SUM(H9:I9)</f>
        <v>10</v>
      </c>
      <c r="K9" s="1370">
        <v>8</v>
      </c>
      <c r="L9" s="644">
        <v>2</v>
      </c>
      <c r="M9" s="1372">
        <f>SUM(K9:L9)</f>
        <v>10</v>
      </c>
      <c r="N9" s="1373">
        <f t="shared" si="0"/>
        <v>50</v>
      </c>
      <c r="O9" s="645">
        <f t="shared" si="0"/>
        <v>2</v>
      </c>
      <c r="P9" s="1374">
        <f>N9+O9</f>
        <v>52</v>
      </c>
    </row>
    <row r="10" spans="1:16" ht="24" customHeight="1" x14ac:dyDescent="0.2">
      <c r="A10" s="643" t="s">
        <v>90</v>
      </c>
      <c r="B10" s="644">
        <v>6</v>
      </c>
      <c r="C10" s="644">
        <v>0</v>
      </c>
      <c r="D10" s="644">
        <f>SUM(B10:C10)</f>
        <v>6</v>
      </c>
      <c r="E10" s="1370">
        <v>11</v>
      </c>
      <c r="F10" s="644">
        <v>0</v>
      </c>
      <c r="G10" s="1371">
        <f>SUM(E10:F10)</f>
        <v>11</v>
      </c>
      <c r="H10" s="1370">
        <v>27</v>
      </c>
      <c r="I10" s="644">
        <v>1</v>
      </c>
      <c r="J10" s="1371">
        <f>SUM(H10:I10)</f>
        <v>28</v>
      </c>
      <c r="K10" s="1370">
        <v>18</v>
      </c>
      <c r="L10" s="644">
        <v>0</v>
      </c>
      <c r="M10" s="1372">
        <f>SUM(K10:L10)</f>
        <v>18</v>
      </c>
      <c r="N10" s="1373">
        <f t="shared" si="0"/>
        <v>62</v>
      </c>
      <c r="O10" s="645">
        <f t="shared" si="0"/>
        <v>1</v>
      </c>
      <c r="P10" s="1374">
        <f>N10+O10</f>
        <v>63</v>
      </c>
    </row>
    <row r="11" spans="1:16" ht="27.75" customHeight="1" x14ac:dyDescent="0.2">
      <c r="A11" s="646" t="s">
        <v>314</v>
      </c>
      <c r="B11" s="644">
        <v>0</v>
      </c>
      <c r="C11" s="644">
        <v>0</v>
      </c>
      <c r="D11" s="644">
        <f>SUM(B11:C11)</f>
        <v>0</v>
      </c>
      <c r="E11" s="1375">
        <v>16</v>
      </c>
      <c r="F11" s="647">
        <v>0</v>
      </c>
      <c r="G11" s="1371">
        <f>SUM(E11:F11)</f>
        <v>16</v>
      </c>
      <c r="H11" s="1375">
        <v>7</v>
      </c>
      <c r="I11" s="647">
        <v>0</v>
      </c>
      <c r="J11" s="1371">
        <f>SUM(H11:I11)</f>
        <v>7</v>
      </c>
      <c r="K11" s="1375">
        <v>11</v>
      </c>
      <c r="L11" s="647">
        <v>1</v>
      </c>
      <c r="M11" s="1372">
        <f>SUM(K11:L11)</f>
        <v>12</v>
      </c>
      <c r="N11" s="1373">
        <f t="shared" si="0"/>
        <v>34</v>
      </c>
      <c r="O11" s="645">
        <f t="shared" si="0"/>
        <v>1</v>
      </c>
      <c r="P11" s="1374">
        <f>N11+O11</f>
        <v>35</v>
      </c>
    </row>
    <row r="12" spans="1:16" ht="30" customHeight="1" thickBot="1" x14ac:dyDescent="0.25">
      <c r="A12" s="1376" t="s">
        <v>12</v>
      </c>
      <c r="B12" s="1415">
        <f t="shared" ref="B12:O12" si="1">SUM(B8:B11)</f>
        <v>32</v>
      </c>
      <c r="C12" s="1415">
        <f t="shared" si="1"/>
        <v>0</v>
      </c>
      <c r="D12" s="1415">
        <f t="shared" si="1"/>
        <v>32</v>
      </c>
      <c r="E12" s="1377">
        <f t="shared" si="1"/>
        <v>57</v>
      </c>
      <c r="F12" s="1378">
        <f t="shared" si="1"/>
        <v>0</v>
      </c>
      <c r="G12" s="1379">
        <f t="shared" si="1"/>
        <v>57</v>
      </c>
      <c r="H12" s="1377">
        <f t="shared" si="1"/>
        <v>70</v>
      </c>
      <c r="I12" s="1378">
        <f t="shared" si="1"/>
        <v>1</v>
      </c>
      <c r="J12" s="1379">
        <f t="shared" si="1"/>
        <v>71</v>
      </c>
      <c r="K12" s="1377">
        <f t="shared" si="1"/>
        <v>59</v>
      </c>
      <c r="L12" s="1378">
        <f t="shared" si="1"/>
        <v>5</v>
      </c>
      <c r="M12" s="1380">
        <f t="shared" si="1"/>
        <v>64</v>
      </c>
      <c r="N12" s="1598">
        <f t="shared" si="1"/>
        <v>218</v>
      </c>
      <c r="O12" s="1599">
        <f t="shared" si="1"/>
        <v>6</v>
      </c>
      <c r="P12" s="628">
        <f>SUM(N12:O12)</f>
        <v>224</v>
      </c>
    </row>
    <row r="13" spans="1:16" ht="27" customHeight="1" x14ac:dyDescent="0.2">
      <c r="A13" s="1407" t="s">
        <v>23</v>
      </c>
      <c r="B13" s="1386"/>
      <c r="C13" s="1387"/>
      <c r="D13" s="1388"/>
      <c r="E13" s="1410"/>
      <c r="F13" s="1383"/>
      <c r="G13" s="1384"/>
      <c r="H13" s="1382"/>
      <c r="I13" s="1383"/>
      <c r="J13" s="1384"/>
      <c r="K13" s="1382"/>
      <c r="L13" s="1383"/>
      <c r="M13" s="1385"/>
      <c r="N13" s="1386"/>
      <c r="O13" s="1387"/>
      <c r="P13" s="1388"/>
    </row>
    <row r="14" spans="1:16" ht="29.25" customHeight="1" x14ac:dyDescent="0.2">
      <c r="A14" s="1408" t="s">
        <v>11</v>
      </c>
      <c r="B14" s="1370"/>
      <c r="C14" s="644"/>
      <c r="D14" s="1371"/>
      <c r="E14" s="1411"/>
      <c r="F14" s="644"/>
      <c r="G14" s="1371"/>
      <c r="H14" s="1389"/>
      <c r="I14" s="649"/>
      <c r="J14" s="1371"/>
      <c r="K14" s="1389"/>
      <c r="L14" s="649"/>
      <c r="M14" s="1372"/>
      <c r="N14" s="1390"/>
      <c r="O14" s="647"/>
      <c r="P14" s="1391"/>
    </row>
    <row r="15" spans="1:16" ht="26.25" customHeight="1" x14ac:dyDescent="0.2">
      <c r="A15" s="650" t="s">
        <v>86</v>
      </c>
      <c r="B15" s="1370">
        <v>12</v>
      </c>
      <c r="C15" s="644">
        <v>0</v>
      </c>
      <c r="D15" s="1371">
        <f>SUM(B15:C15)</f>
        <v>12</v>
      </c>
      <c r="E15" s="1411">
        <v>12</v>
      </c>
      <c r="F15" s="644">
        <v>0</v>
      </c>
      <c r="G15" s="1371">
        <f>SUM(E15:F15)</f>
        <v>12</v>
      </c>
      <c r="H15" s="1370">
        <v>26</v>
      </c>
      <c r="I15" s="644">
        <v>0</v>
      </c>
      <c r="J15" s="1371">
        <f>SUM(H15:I15)</f>
        <v>26</v>
      </c>
      <c r="K15" s="1370">
        <v>22</v>
      </c>
      <c r="L15" s="644">
        <v>2</v>
      </c>
      <c r="M15" s="1372">
        <f>SUM(K15:L15)</f>
        <v>24</v>
      </c>
      <c r="N15" s="1373">
        <f>B15+E15+H15+K15</f>
        <v>72</v>
      </c>
      <c r="O15" s="645">
        <f t="shared" ref="N15:O18" si="2">C15+F15+I15+L15</f>
        <v>2</v>
      </c>
      <c r="P15" s="1374">
        <f>SUM(N15:O15)</f>
        <v>74</v>
      </c>
    </row>
    <row r="16" spans="1:16" ht="30.75" customHeight="1" x14ac:dyDescent="0.2">
      <c r="A16" s="652" t="s">
        <v>89</v>
      </c>
      <c r="B16" s="1370">
        <v>14</v>
      </c>
      <c r="C16" s="644">
        <v>0</v>
      </c>
      <c r="D16" s="1371">
        <f>SUM(B16:C16)</f>
        <v>14</v>
      </c>
      <c r="E16" s="1411">
        <v>17</v>
      </c>
      <c r="F16" s="644">
        <v>0</v>
      </c>
      <c r="G16" s="1371">
        <v>17</v>
      </c>
      <c r="H16" s="1370">
        <v>10</v>
      </c>
      <c r="I16" s="644">
        <v>0</v>
      </c>
      <c r="J16" s="1371">
        <f>SUM(H16:I16)</f>
        <v>10</v>
      </c>
      <c r="K16" s="1370">
        <v>8</v>
      </c>
      <c r="L16" s="644">
        <v>2</v>
      </c>
      <c r="M16" s="1372">
        <f>SUM(K16:L16)</f>
        <v>10</v>
      </c>
      <c r="N16" s="1373">
        <f t="shared" si="2"/>
        <v>49</v>
      </c>
      <c r="O16" s="645">
        <f t="shared" si="2"/>
        <v>2</v>
      </c>
      <c r="P16" s="1374">
        <f>SUM(N16:O16)</f>
        <v>51</v>
      </c>
    </row>
    <row r="17" spans="1:16" ht="27.75" customHeight="1" x14ac:dyDescent="0.2">
      <c r="A17" s="650" t="s">
        <v>90</v>
      </c>
      <c r="B17" s="1370">
        <v>6</v>
      </c>
      <c r="C17" s="644">
        <v>0</v>
      </c>
      <c r="D17" s="1416">
        <f>SUM(B17:C17)</f>
        <v>6</v>
      </c>
      <c r="E17" s="1411">
        <v>11</v>
      </c>
      <c r="F17" s="644">
        <v>0</v>
      </c>
      <c r="G17" s="1371">
        <v>11</v>
      </c>
      <c r="H17" s="1370">
        <v>26</v>
      </c>
      <c r="I17" s="644">
        <v>1</v>
      </c>
      <c r="J17" s="1371">
        <f>SUM(H17:I17)</f>
        <v>27</v>
      </c>
      <c r="K17" s="1370">
        <v>18</v>
      </c>
      <c r="L17" s="644">
        <v>0</v>
      </c>
      <c r="M17" s="1372">
        <f>SUM(K17:L17)</f>
        <v>18</v>
      </c>
      <c r="N17" s="1373">
        <f t="shared" si="2"/>
        <v>61</v>
      </c>
      <c r="O17" s="645">
        <f t="shared" si="2"/>
        <v>1</v>
      </c>
      <c r="P17" s="1374">
        <f>SUM(N17:O17)</f>
        <v>62</v>
      </c>
    </row>
    <row r="18" spans="1:16" ht="27.75" customHeight="1" x14ac:dyDescent="0.2">
      <c r="A18" s="652" t="s">
        <v>314</v>
      </c>
      <c r="B18" s="1370">
        <v>0</v>
      </c>
      <c r="C18" s="644">
        <v>0</v>
      </c>
      <c r="D18" s="1416">
        <f>SUM(B18:C18)</f>
        <v>0</v>
      </c>
      <c r="E18" s="1412">
        <v>16</v>
      </c>
      <c r="F18" s="647">
        <v>0</v>
      </c>
      <c r="G18" s="1371">
        <f>SUM(E18:F18)</f>
        <v>16</v>
      </c>
      <c r="H18" s="1375">
        <v>7</v>
      </c>
      <c r="I18" s="647">
        <v>0</v>
      </c>
      <c r="J18" s="1371">
        <f>SUM(H18:I18)</f>
        <v>7</v>
      </c>
      <c r="K18" s="1375">
        <v>11</v>
      </c>
      <c r="L18" s="647">
        <v>1</v>
      </c>
      <c r="M18" s="1372">
        <f>SUM(K18:L18)</f>
        <v>12</v>
      </c>
      <c r="N18" s="1373">
        <f t="shared" si="2"/>
        <v>34</v>
      </c>
      <c r="O18" s="645">
        <f t="shared" si="2"/>
        <v>1</v>
      </c>
      <c r="P18" s="1374">
        <f>SUM(N18:O18)</f>
        <v>35</v>
      </c>
    </row>
    <row r="19" spans="1:16" ht="30.75" customHeight="1" thickBot="1" x14ac:dyDescent="0.25">
      <c r="A19" s="1409" t="s">
        <v>8</v>
      </c>
      <c r="B19" s="1377">
        <f t="shared" ref="B19:P19" si="3">SUM(B15:B18)</f>
        <v>32</v>
      </c>
      <c r="C19" s="1378">
        <f t="shared" si="3"/>
        <v>0</v>
      </c>
      <c r="D19" s="1379">
        <f t="shared" si="3"/>
        <v>32</v>
      </c>
      <c r="E19" s="1413">
        <f t="shared" si="3"/>
        <v>56</v>
      </c>
      <c r="F19" s="1378">
        <f t="shared" si="3"/>
        <v>0</v>
      </c>
      <c r="G19" s="1379">
        <f t="shared" si="3"/>
        <v>56</v>
      </c>
      <c r="H19" s="1377">
        <f t="shared" si="3"/>
        <v>69</v>
      </c>
      <c r="I19" s="1378">
        <f t="shared" si="3"/>
        <v>1</v>
      </c>
      <c r="J19" s="1379">
        <f t="shared" si="3"/>
        <v>70</v>
      </c>
      <c r="K19" s="1377">
        <f t="shared" si="3"/>
        <v>59</v>
      </c>
      <c r="L19" s="1378">
        <f t="shared" si="3"/>
        <v>5</v>
      </c>
      <c r="M19" s="1380">
        <f t="shared" si="3"/>
        <v>64</v>
      </c>
      <c r="N19" s="1393">
        <f t="shared" si="3"/>
        <v>216</v>
      </c>
      <c r="O19" s="1394">
        <f t="shared" si="3"/>
        <v>6</v>
      </c>
      <c r="P19" s="1395">
        <f t="shared" si="3"/>
        <v>222</v>
      </c>
    </row>
    <row r="20" spans="1:16" ht="27.75" customHeight="1" x14ac:dyDescent="0.2">
      <c r="A20" s="1396" t="s">
        <v>25</v>
      </c>
      <c r="B20" s="1363"/>
      <c r="C20" s="1364"/>
      <c r="D20" s="1365"/>
      <c r="E20" s="1414"/>
      <c r="F20" s="1364"/>
      <c r="G20" s="1366"/>
      <c r="H20" s="1363"/>
      <c r="I20" s="1364"/>
      <c r="J20" s="1365"/>
      <c r="K20" s="1363"/>
      <c r="L20" s="1364"/>
      <c r="M20" s="1365"/>
      <c r="N20" s="1397"/>
      <c r="O20" s="1398"/>
      <c r="P20" s="1399"/>
    </row>
    <row r="21" spans="1:16" ht="29.25" customHeight="1" x14ac:dyDescent="0.2">
      <c r="A21" s="650" t="s">
        <v>86</v>
      </c>
      <c r="B21" s="1370">
        <v>0</v>
      </c>
      <c r="C21" s="644">
        <v>0</v>
      </c>
      <c r="D21" s="1416">
        <v>0</v>
      </c>
      <c r="E21" s="1411">
        <v>0</v>
      </c>
      <c r="F21" s="644">
        <v>0</v>
      </c>
      <c r="G21" s="1372">
        <v>0</v>
      </c>
      <c r="H21" s="1370">
        <v>0</v>
      </c>
      <c r="I21" s="644">
        <v>0</v>
      </c>
      <c r="J21" s="1371">
        <f t="shared" ref="J21:M24" si="4">SUM(H21:I21)</f>
        <v>0</v>
      </c>
      <c r="K21" s="1372">
        <f t="shared" si="4"/>
        <v>0</v>
      </c>
      <c r="L21" s="656">
        <f t="shared" si="4"/>
        <v>0</v>
      </c>
      <c r="M21" s="657">
        <f t="shared" si="4"/>
        <v>0</v>
      </c>
      <c r="N21" s="651">
        <f t="shared" ref="N21:O24" si="5">B21+E21+H21+K21</f>
        <v>0</v>
      </c>
      <c r="O21" s="645">
        <f t="shared" si="5"/>
        <v>0</v>
      </c>
      <c r="P21" s="1374">
        <f t="shared" ref="P21:P27" si="6">SUM(N21:O21)</f>
        <v>0</v>
      </c>
    </row>
    <row r="22" spans="1:16" ht="31.5" customHeight="1" x14ac:dyDescent="0.2">
      <c r="A22" s="652" t="s">
        <v>89</v>
      </c>
      <c r="B22" s="1370">
        <v>0</v>
      </c>
      <c r="C22" s="644">
        <v>0</v>
      </c>
      <c r="D22" s="1416">
        <v>0</v>
      </c>
      <c r="E22" s="1411">
        <v>1</v>
      </c>
      <c r="F22" s="644">
        <v>0</v>
      </c>
      <c r="G22" s="1372">
        <v>1</v>
      </c>
      <c r="H22" s="1370">
        <v>0</v>
      </c>
      <c r="I22" s="644">
        <v>0</v>
      </c>
      <c r="J22" s="1371">
        <f t="shared" si="4"/>
        <v>0</v>
      </c>
      <c r="K22" s="1372">
        <f t="shared" si="4"/>
        <v>0</v>
      </c>
      <c r="L22" s="656">
        <f t="shared" si="4"/>
        <v>0</v>
      </c>
      <c r="M22" s="657">
        <f t="shared" si="4"/>
        <v>0</v>
      </c>
      <c r="N22" s="651">
        <f t="shared" si="5"/>
        <v>1</v>
      </c>
      <c r="O22" s="645">
        <f t="shared" si="5"/>
        <v>0</v>
      </c>
      <c r="P22" s="1374">
        <f t="shared" si="6"/>
        <v>1</v>
      </c>
    </row>
    <row r="23" spans="1:16" ht="29.25" customHeight="1" x14ac:dyDescent="0.2">
      <c r="A23" s="650" t="s">
        <v>90</v>
      </c>
      <c r="B23" s="1370">
        <v>0</v>
      </c>
      <c r="C23" s="644">
        <v>0</v>
      </c>
      <c r="D23" s="1416">
        <v>0</v>
      </c>
      <c r="E23" s="1412">
        <v>0</v>
      </c>
      <c r="F23" s="647">
        <v>0</v>
      </c>
      <c r="G23" s="647">
        <v>0</v>
      </c>
      <c r="H23" s="1370">
        <v>1</v>
      </c>
      <c r="I23" s="644">
        <v>0</v>
      </c>
      <c r="J23" s="1371">
        <f t="shared" si="4"/>
        <v>1</v>
      </c>
      <c r="K23" s="1372"/>
      <c r="L23" s="656"/>
      <c r="M23" s="657"/>
      <c r="N23" s="651">
        <f t="shared" si="5"/>
        <v>1</v>
      </c>
      <c r="O23" s="645">
        <f t="shared" si="5"/>
        <v>0</v>
      </c>
      <c r="P23" s="1374">
        <f t="shared" si="6"/>
        <v>1</v>
      </c>
    </row>
    <row r="24" spans="1:16" ht="30" customHeight="1" x14ac:dyDescent="0.2">
      <c r="A24" s="652" t="s">
        <v>314</v>
      </c>
      <c r="B24" s="1370">
        <v>0</v>
      </c>
      <c r="C24" s="644">
        <v>0</v>
      </c>
      <c r="D24" s="1416">
        <v>0</v>
      </c>
      <c r="E24" s="1412">
        <v>0</v>
      </c>
      <c r="F24" s="647">
        <v>0</v>
      </c>
      <c r="G24" s="647">
        <v>0</v>
      </c>
      <c r="H24" s="1370">
        <v>0</v>
      </c>
      <c r="I24" s="644">
        <v>0</v>
      </c>
      <c r="J24" s="1371">
        <f t="shared" si="4"/>
        <v>0</v>
      </c>
      <c r="K24" s="1372">
        <f t="shared" si="4"/>
        <v>0</v>
      </c>
      <c r="L24" s="656">
        <f t="shared" si="4"/>
        <v>0</v>
      </c>
      <c r="M24" s="657">
        <f t="shared" si="4"/>
        <v>0</v>
      </c>
      <c r="N24" s="651">
        <f t="shared" si="5"/>
        <v>0</v>
      </c>
      <c r="O24" s="645">
        <f t="shared" si="5"/>
        <v>0</v>
      </c>
      <c r="P24" s="1374">
        <f t="shared" si="6"/>
        <v>0</v>
      </c>
    </row>
    <row r="25" spans="1:16" ht="26.25" customHeight="1" thickBot="1" x14ac:dyDescent="0.25">
      <c r="A25" s="625" t="s">
        <v>13</v>
      </c>
      <c r="B25" s="1370">
        <v>0</v>
      </c>
      <c r="C25" s="644">
        <v>0</v>
      </c>
      <c r="D25" s="1416">
        <v>0</v>
      </c>
      <c r="E25" s="1615">
        <v>1</v>
      </c>
      <c r="F25" s="647">
        <v>0</v>
      </c>
      <c r="G25" s="1400">
        <v>1</v>
      </c>
      <c r="H25" s="626">
        <f t="shared" ref="H25:O25" si="7">SUM(H21:H24)</f>
        <v>1</v>
      </c>
      <c r="I25" s="1401">
        <f t="shared" si="7"/>
        <v>0</v>
      </c>
      <c r="J25" s="627">
        <f t="shared" si="7"/>
        <v>1</v>
      </c>
      <c r="K25" s="1400">
        <f t="shared" si="7"/>
        <v>0</v>
      </c>
      <c r="L25" s="1378">
        <f t="shared" si="7"/>
        <v>0</v>
      </c>
      <c r="M25" s="1617">
        <f t="shared" si="7"/>
        <v>0</v>
      </c>
      <c r="N25" s="651">
        <f t="shared" si="7"/>
        <v>2</v>
      </c>
      <c r="O25" s="1402">
        <f t="shared" si="7"/>
        <v>0</v>
      </c>
      <c r="P25" s="1374">
        <f t="shared" si="6"/>
        <v>2</v>
      </c>
    </row>
    <row r="26" spans="1:16" ht="27.75" customHeight="1" thickBot="1" x14ac:dyDescent="0.25">
      <c r="A26" s="1613" t="s">
        <v>10</v>
      </c>
      <c r="B26" s="1601">
        <f t="shared" ref="B26:J26" si="8">B19</f>
        <v>32</v>
      </c>
      <c r="C26" s="1602">
        <f t="shared" si="8"/>
        <v>0</v>
      </c>
      <c r="D26" s="1603">
        <f t="shared" si="8"/>
        <v>32</v>
      </c>
      <c r="E26" s="1604">
        <f t="shared" si="8"/>
        <v>56</v>
      </c>
      <c r="F26" s="1602">
        <f t="shared" si="8"/>
        <v>0</v>
      </c>
      <c r="G26" s="1603">
        <f t="shared" si="8"/>
        <v>56</v>
      </c>
      <c r="H26" s="1601">
        <f t="shared" si="8"/>
        <v>69</v>
      </c>
      <c r="I26" s="1602">
        <f t="shared" si="8"/>
        <v>1</v>
      </c>
      <c r="J26" s="1603">
        <f t="shared" si="8"/>
        <v>70</v>
      </c>
      <c r="K26" s="1601">
        <f>SUM(K19)</f>
        <v>59</v>
      </c>
      <c r="L26" s="1602">
        <f>SUM(L19)</f>
        <v>5</v>
      </c>
      <c r="M26" s="1603">
        <f>SUM(M19)</f>
        <v>64</v>
      </c>
      <c r="N26" s="1604">
        <f>B26+E26+H26+K26</f>
        <v>216</v>
      </c>
      <c r="O26" s="1602">
        <f>C26+F26+I26+L26</f>
        <v>6</v>
      </c>
      <c r="P26" s="1603">
        <f>SUM(N26:O26)</f>
        <v>222</v>
      </c>
    </row>
    <row r="27" spans="1:16" ht="29.25" customHeight="1" thickBot="1" x14ac:dyDescent="0.25">
      <c r="A27" s="1613" t="s">
        <v>14</v>
      </c>
      <c r="B27" s="1605">
        <f t="shared" ref="B27:J27" si="9">B25</f>
        <v>0</v>
      </c>
      <c r="C27" s="1606">
        <f t="shared" si="9"/>
        <v>0</v>
      </c>
      <c r="D27" s="1607">
        <f t="shared" si="9"/>
        <v>0</v>
      </c>
      <c r="E27" s="1616">
        <f t="shared" si="9"/>
        <v>1</v>
      </c>
      <c r="F27" s="1606">
        <f t="shared" si="9"/>
        <v>0</v>
      </c>
      <c r="G27" s="1607">
        <f t="shared" si="9"/>
        <v>1</v>
      </c>
      <c r="H27" s="1605">
        <f t="shared" si="9"/>
        <v>1</v>
      </c>
      <c r="I27" s="1606">
        <f t="shared" si="9"/>
        <v>0</v>
      </c>
      <c r="J27" s="1607">
        <f t="shared" si="9"/>
        <v>1</v>
      </c>
      <c r="K27" s="1608">
        <v>0</v>
      </c>
      <c r="L27" s="1609">
        <v>0</v>
      </c>
      <c r="M27" s="1610">
        <v>0</v>
      </c>
      <c r="N27" s="1604">
        <f>B27+E27+H27+K27</f>
        <v>2</v>
      </c>
      <c r="O27" s="1602">
        <f>C27+F27+I27+L27</f>
        <v>0</v>
      </c>
      <c r="P27" s="1603">
        <f t="shared" si="6"/>
        <v>2</v>
      </c>
    </row>
    <row r="28" spans="1:16" ht="29.25" customHeight="1" thickBot="1" x14ac:dyDescent="0.25">
      <c r="A28" s="1614" t="s">
        <v>15</v>
      </c>
      <c r="B28" s="3345">
        <f>SUM(B26:B27)</f>
        <v>32</v>
      </c>
      <c r="C28" s="3346">
        <f>SUM(C26:C27)</f>
        <v>0</v>
      </c>
      <c r="D28" s="3346">
        <f>SUM(D26:D27)</f>
        <v>32</v>
      </c>
      <c r="E28" s="3347">
        <f t="shared" ref="E28:M28" si="10">SUM(E26:E27)</f>
        <v>57</v>
      </c>
      <c r="F28" s="3346">
        <f t="shared" si="10"/>
        <v>0</v>
      </c>
      <c r="G28" s="3348">
        <f t="shared" si="10"/>
        <v>57</v>
      </c>
      <c r="H28" s="3345">
        <f t="shared" si="10"/>
        <v>70</v>
      </c>
      <c r="I28" s="3346">
        <f t="shared" si="10"/>
        <v>1</v>
      </c>
      <c r="J28" s="3348">
        <f t="shared" si="10"/>
        <v>71</v>
      </c>
      <c r="K28" s="3345">
        <f t="shared" si="10"/>
        <v>59</v>
      </c>
      <c r="L28" s="3346">
        <f t="shared" si="10"/>
        <v>5</v>
      </c>
      <c r="M28" s="3348">
        <f t="shared" si="10"/>
        <v>64</v>
      </c>
      <c r="N28" s="3347">
        <f>SUM(B28+E28+H28+K28)</f>
        <v>218</v>
      </c>
      <c r="O28" s="3346">
        <f>SUM(C28+F28+I28+L28)</f>
        <v>6</v>
      </c>
      <c r="P28" s="1612">
        <f>SUM(N28:O28)</f>
        <v>224</v>
      </c>
    </row>
    <row r="29" spans="1:16" ht="18.75" x14ac:dyDescent="0.2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</row>
    <row r="30" spans="1:16" ht="18.75" x14ac:dyDescent="0.2">
      <c r="A30" s="183"/>
      <c r="B30" s="183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</row>
    <row r="31" spans="1:16" ht="18.75" x14ac:dyDescent="0.2">
      <c r="A31" s="3773"/>
      <c r="B31" s="3773"/>
      <c r="C31" s="3773"/>
      <c r="D31" s="3773"/>
      <c r="E31" s="3773"/>
      <c r="F31" s="3773"/>
      <c r="G31" s="3773"/>
      <c r="H31" s="183"/>
      <c r="I31" s="183"/>
      <c r="J31" s="183"/>
      <c r="K31" s="184"/>
      <c r="L31" s="183"/>
      <c r="M31" s="183"/>
      <c r="N31" s="183"/>
      <c r="O31" s="183"/>
      <c r="P31" s="18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I19" sqref="I19"/>
    </sheetView>
  </sheetViews>
  <sheetFormatPr defaultRowHeight="18.75" x14ac:dyDescent="0.3"/>
  <cols>
    <col min="1" max="1" width="67" style="124" bestFit="1" customWidth="1"/>
    <col min="2" max="2" width="15.7109375" style="124" customWidth="1"/>
    <col min="3" max="3" width="14.5703125" style="124" customWidth="1"/>
    <col min="4" max="4" width="11.42578125" style="124" customWidth="1"/>
    <col min="5" max="5" width="15.85546875" style="124" customWidth="1"/>
    <col min="6" max="6" width="14.5703125" style="124" customWidth="1"/>
    <col min="7" max="7" width="11.28515625" style="124" customWidth="1"/>
    <col min="8" max="8" width="15" style="124" customWidth="1"/>
    <col min="9" max="9" width="14.5703125" style="124" customWidth="1"/>
    <col min="10" max="10" width="11.28515625" style="124" customWidth="1"/>
    <col min="11" max="11" width="15.140625" style="124" customWidth="1"/>
    <col min="12" max="12" width="14.5703125" style="124" customWidth="1"/>
    <col min="13" max="13" width="11.28515625" style="124" customWidth="1"/>
    <col min="14" max="14" width="15.7109375" style="124" customWidth="1"/>
    <col min="15" max="15" width="14.5703125" style="124" customWidth="1"/>
    <col min="16" max="16" width="11.28515625" style="124" customWidth="1"/>
    <col min="17" max="17" width="15.140625" style="124" customWidth="1"/>
    <col min="18" max="18" width="14.5703125" style="124" customWidth="1"/>
    <col min="19" max="19" width="11.42578125" style="124" customWidth="1"/>
    <col min="20" max="256" width="9.140625" style="124"/>
    <col min="257" max="257" width="67" style="124" bestFit="1" customWidth="1"/>
    <col min="258" max="258" width="18.28515625" style="124" customWidth="1"/>
    <col min="259" max="259" width="14.5703125" style="124" customWidth="1"/>
    <col min="260" max="260" width="11.42578125" style="124" customWidth="1"/>
    <col min="261" max="261" width="18.28515625" style="124" customWidth="1"/>
    <col min="262" max="262" width="14.5703125" style="124" customWidth="1"/>
    <col min="263" max="263" width="11.28515625" style="124" customWidth="1"/>
    <col min="264" max="264" width="18.28515625" style="124" customWidth="1"/>
    <col min="265" max="265" width="14.5703125" style="124" customWidth="1"/>
    <col min="266" max="266" width="11.28515625" style="124" customWidth="1"/>
    <col min="267" max="267" width="18.28515625" style="124" customWidth="1"/>
    <col min="268" max="268" width="14.5703125" style="124" customWidth="1"/>
    <col min="269" max="269" width="11.28515625" style="124" customWidth="1"/>
    <col min="270" max="270" width="18.28515625" style="124" customWidth="1"/>
    <col min="271" max="271" width="14.5703125" style="124" customWidth="1"/>
    <col min="272" max="272" width="11.28515625" style="124" customWidth="1"/>
    <col min="273" max="273" width="18.28515625" style="124" customWidth="1"/>
    <col min="274" max="274" width="14.5703125" style="124" customWidth="1"/>
    <col min="275" max="275" width="11.42578125" style="124" customWidth="1"/>
    <col min="276" max="512" width="9.140625" style="124"/>
    <col min="513" max="513" width="67" style="124" bestFit="1" customWidth="1"/>
    <col min="514" max="514" width="18.28515625" style="124" customWidth="1"/>
    <col min="515" max="515" width="14.5703125" style="124" customWidth="1"/>
    <col min="516" max="516" width="11.42578125" style="124" customWidth="1"/>
    <col min="517" max="517" width="18.28515625" style="124" customWidth="1"/>
    <col min="518" max="518" width="14.5703125" style="124" customWidth="1"/>
    <col min="519" max="519" width="11.28515625" style="124" customWidth="1"/>
    <col min="520" max="520" width="18.28515625" style="124" customWidth="1"/>
    <col min="521" max="521" width="14.5703125" style="124" customWidth="1"/>
    <col min="522" max="522" width="11.28515625" style="124" customWidth="1"/>
    <col min="523" max="523" width="18.28515625" style="124" customWidth="1"/>
    <col min="524" max="524" width="14.5703125" style="124" customWidth="1"/>
    <col min="525" max="525" width="11.28515625" style="124" customWidth="1"/>
    <col min="526" max="526" width="18.28515625" style="124" customWidth="1"/>
    <col min="527" max="527" width="14.5703125" style="124" customWidth="1"/>
    <col min="528" max="528" width="11.28515625" style="124" customWidth="1"/>
    <col min="529" max="529" width="18.28515625" style="124" customWidth="1"/>
    <col min="530" max="530" width="14.5703125" style="124" customWidth="1"/>
    <col min="531" max="531" width="11.42578125" style="124" customWidth="1"/>
    <col min="532" max="768" width="9.140625" style="124"/>
    <col min="769" max="769" width="67" style="124" bestFit="1" customWidth="1"/>
    <col min="770" max="770" width="18.28515625" style="124" customWidth="1"/>
    <col min="771" max="771" width="14.5703125" style="124" customWidth="1"/>
    <col min="772" max="772" width="11.42578125" style="124" customWidth="1"/>
    <col min="773" max="773" width="18.28515625" style="124" customWidth="1"/>
    <col min="774" max="774" width="14.5703125" style="124" customWidth="1"/>
    <col min="775" max="775" width="11.28515625" style="124" customWidth="1"/>
    <col min="776" max="776" width="18.28515625" style="124" customWidth="1"/>
    <col min="777" max="777" width="14.5703125" style="124" customWidth="1"/>
    <col min="778" max="778" width="11.28515625" style="124" customWidth="1"/>
    <col min="779" max="779" width="18.28515625" style="124" customWidth="1"/>
    <col min="780" max="780" width="14.5703125" style="124" customWidth="1"/>
    <col min="781" max="781" width="11.28515625" style="124" customWidth="1"/>
    <col min="782" max="782" width="18.28515625" style="124" customWidth="1"/>
    <col min="783" max="783" width="14.5703125" style="124" customWidth="1"/>
    <col min="784" max="784" width="11.28515625" style="124" customWidth="1"/>
    <col min="785" max="785" width="18.28515625" style="124" customWidth="1"/>
    <col min="786" max="786" width="14.5703125" style="124" customWidth="1"/>
    <col min="787" max="787" width="11.42578125" style="124" customWidth="1"/>
    <col min="788" max="1024" width="9.140625" style="124"/>
    <col min="1025" max="1025" width="67" style="124" bestFit="1" customWidth="1"/>
    <col min="1026" max="1026" width="18.28515625" style="124" customWidth="1"/>
    <col min="1027" max="1027" width="14.5703125" style="124" customWidth="1"/>
    <col min="1028" max="1028" width="11.42578125" style="124" customWidth="1"/>
    <col min="1029" max="1029" width="18.28515625" style="124" customWidth="1"/>
    <col min="1030" max="1030" width="14.5703125" style="124" customWidth="1"/>
    <col min="1031" max="1031" width="11.28515625" style="124" customWidth="1"/>
    <col min="1032" max="1032" width="18.28515625" style="124" customWidth="1"/>
    <col min="1033" max="1033" width="14.5703125" style="124" customWidth="1"/>
    <col min="1034" max="1034" width="11.28515625" style="124" customWidth="1"/>
    <col min="1035" max="1035" width="18.28515625" style="124" customWidth="1"/>
    <col min="1036" max="1036" width="14.5703125" style="124" customWidth="1"/>
    <col min="1037" max="1037" width="11.28515625" style="124" customWidth="1"/>
    <col min="1038" max="1038" width="18.28515625" style="124" customWidth="1"/>
    <col min="1039" max="1039" width="14.5703125" style="124" customWidth="1"/>
    <col min="1040" max="1040" width="11.28515625" style="124" customWidth="1"/>
    <col min="1041" max="1041" width="18.28515625" style="124" customWidth="1"/>
    <col min="1042" max="1042" width="14.5703125" style="124" customWidth="1"/>
    <col min="1043" max="1043" width="11.42578125" style="124" customWidth="1"/>
    <col min="1044" max="1280" width="9.140625" style="124"/>
    <col min="1281" max="1281" width="67" style="124" bestFit="1" customWidth="1"/>
    <col min="1282" max="1282" width="18.28515625" style="124" customWidth="1"/>
    <col min="1283" max="1283" width="14.5703125" style="124" customWidth="1"/>
    <col min="1284" max="1284" width="11.42578125" style="124" customWidth="1"/>
    <col min="1285" max="1285" width="18.28515625" style="124" customWidth="1"/>
    <col min="1286" max="1286" width="14.5703125" style="124" customWidth="1"/>
    <col min="1287" max="1287" width="11.28515625" style="124" customWidth="1"/>
    <col min="1288" max="1288" width="18.28515625" style="124" customWidth="1"/>
    <col min="1289" max="1289" width="14.5703125" style="124" customWidth="1"/>
    <col min="1290" max="1290" width="11.28515625" style="124" customWidth="1"/>
    <col min="1291" max="1291" width="18.28515625" style="124" customWidth="1"/>
    <col min="1292" max="1292" width="14.5703125" style="124" customWidth="1"/>
    <col min="1293" max="1293" width="11.28515625" style="124" customWidth="1"/>
    <col min="1294" max="1294" width="18.28515625" style="124" customWidth="1"/>
    <col min="1295" max="1295" width="14.5703125" style="124" customWidth="1"/>
    <col min="1296" max="1296" width="11.28515625" style="124" customWidth="1"/>
    <col min="1297" max="1297" width="18.28515625" style="124" customWidth="1"/>
    <col min="1298" max="1298" width="14.5703125" style="124" customWidth="1"/>
    <col min="1299" max="1299" width="11.42578125" style="124" customWidth="1"/>
    <col min="1300" max="1536" width="9.140625" style="124"/>
    <col min="1537" max="1537" width="67" style="124" bestFit="1" customWidth="1"/>
    <col min="1538" max="1538" width="18.28515625" style="124" customWidth="1"/>
    <col min="1539" max="1539" width="14.5703125" style="124" customWidth="1"/>
    <col min="1540" max="1540" width="11.42578125" style="124" customWidth="1"/>
    <col min="1541" max="1541" width="18.28515625" style="124" customWidth="1"/>
    <col min="1542" max="1542" width="14.5703125" style="124" customWidth="1"/>
    <col min="1543" max="1543" width="11.28515625" style="124" customWidth="1"/>
    <col min="1544" max="1544" width="18.28515625" style="124" customWidth="1"/>
    <col min="1545" max="1545" width="14.5703125" style="124" customWidth="1"/>
    <col min="1546" max="1546" width="11.28515625" style="124" customWidth="1"/>
    <col min="1547" max="1547" width="18.28515625" style="124" customWidth="1"/>
    <col min="1548" max="1548" width="14.5703125" style="124" customWidth="1"/>
    <col min="1549" max="1549" width="11.28515625" style="124" customWidth="1"/>
    <col min="1550" max="1550" width="18.28515625" style="124" customWidth="1"/>
    <col min="1551" max="1551" width="14.5703125" style="124" customWidth="1"/>
    <col min="1552" max="1552" width="11.28515625" style="124" customWidth="1"/>
    <col min="1553" max="1553" width="18.28515625" style="124" customWidth="1"/>
    <col min="1554" max="1554" width="14.5703125" style="124" customWidth="1"/>
    <col min="1555" max="1555" width="11.42578125" style="124" customWidth="1"/>
    <col min="1556" max="1792" width="9.140625" style="124"/>
    <col min="1793" max="1793" width="67" style="124" bestFit="1" customWidth="1"/>
    <col min="1794" max="1794" width="18.28515625" style="124" customWidth="1"/>
    <col min="1795" max="1795" width="14.5703125" style="124" customWidth="1"/>
    <col min="1796" max="1796" width="11.42578125" style="124" customWidth="1"/>
    <col min="1797" max="1797" width="18.28515625" style="124" customWidth="1"/>
    <col min="1798" max="1798" width="14.5703125" style="124" customWidth="1"/>
    <col min="1799" max="1799" width="11.28515625" style="124" customWidth="1"/>
    <col min="1800" max="1800" width="18.28515625" style="124" customWidth="1"/>
    <col min="1801" max="1801" width="14.5703125" style="124" customWidth="1"/>
    <col min="1802" max="1802" width="11.28515625" style="124" customWidth="1"/>
    <col min="1803" max="1803" width="18.28515625" style="124" customWidth="1"/>
    <col min="1804" max="1804" width="14.5703125" style="124" customWidth="1"/>
    <col min="1805" max="1805" width="11.28515625" style="124" customWidth="1"/>
    <col min="1806" max="1806" width="18.28515625" style="124" customWidth="1"/>
    <col min="1807" max="1807" width="14.5703125" style="124" customWidth="1"/>
    <col min="1808" max="1808" width="11.28515625" style="124" customWidth="1"/>
    <col min="1809" max="1809" width="18.28515625" style="124" customWidth="1"/>
    <col min="1810" max="1810" width="14.5703125" style="124" customWidth="1"/>
    <col min="1811" max="1811" width="11.42578125" style="124" customWidth="1"/>
    <col min="1812" max="2048" width="9.140625" style="124"/>
    <col min="2049" max="2049" width="67" style="124" bestFit="1" customWidth="1"/>
    <col min="2050" max="2050" width="18.28515625" style="124" customWidth="1"/>
    <col min="2051" max="2051" width="14.5703125" style="124" customWidth="1"/>
    <col min="2052" max="2052" width="11.42578125" style="124" customWidth="1"/>
    <col min="2053" max="2053" width="18.28515625" style="124" customWidth="1"/>
    <col min="2054" max="2054" width="14.5703125" style="124" customWidth="1"/>
    <col min="2055" max="2055" width="11.28515625" style="124" customWidth="1"/>
    <col min="2056" max="2056" width="18.28515625" style="124" customWidth="1"/>
    <col min="2057" max="2057" width="14.5703125" style="124" customWidth="1"/>
    <col min="2058" max="2058" width="11.28515625" style="124" customWidth="1"/>
    <col min="2059" max="2059" width="18.28515625" style="124" customWidth="1"/>
    <col min="2060" max="2060" width="14.5703125" style="124" customWidth="1"/>
    <col min="2061" max="2061" width="11.28515625" style="124" customWidth="1"/>
    <col min="2062" max="2062" width="18.28515625" style="124" customWidth="1"/>
    <col min="2063" max="2063" width="14.5703125" style="124" customWidth="1"/>
    <col min="2064" max="2064" width="11.28515625" style="124" customWidth="1"/>
    <col min="2065" max="2065" width="18.28515625" style="124" customWidth="1"/>
    <col min="2066" max="2066" width="14.5703125" style="124" customWidth="1"/>
    <col min="2067" max="2067" width="11.42578125" style="124" customWidth="1"/>
    <col min="2068" max="2304" width="9.140625" style="124"/>
    <col min="2305" max="2305" width="67" style="124" bestFit="1" customWidth="1"/>
    <col min="2306" max="2306" width="18.28515625" style="124" customWidth="1"/>
    <col min="2307" max="2307" width="14.5703125" style="124" customWidth="1"/>
    <col min="2308" max="2308" width="11.42578125" style="124" customWidth="1"/>
    <col min="2309" max="2309" width="18.28515625" style="124" customWidth="1"/>
    <col min="2310" max="2310" width="14.5703125" style="124" customWidth="1"/>
    <col min="2311" max="2311" width="11.28515625" style="124" customWidth="1"/>
    <col min="2312" max="2312" width="18.28515625" style="124" customWidth="1"/>
    <col min="2313" max="2313" width="14.5703125" style="124" customWidth="1"/>
    <col min="2314" max="2314" width="11.28515625" style="124" customWidth="1"/>
    <col min="2315" max="2315" width="18.28515625" style="124" customWidth="1"/>
    <col min="2316" max="2316" width="14.5703125" style="124" customWidth="1"/>
    <col min="2317" max="2317" width="11.28515625" style="124" customWidth="1"/>
    <col min="2318" max="2318" width="18.28515625" style="124" customWidth="1"/>
    <col min="2319" max="2319" width="14.5703125" style="124" customWidth="1"/>
    <col min="2320" max="2320" width="11.28515625" style="124" customWidth="1"/>
    <col min="2321" max="2321" width="18.28515625" style="124" customWidth="1"/>
    <col min="2322" max="2322" width="14.5703125" style="124" customWidth="1"/>
    <col min="2323" max="2323" width="11.42578125" style="124" customWidth="1"/>
    <col min="2324" max="2560" width="9.140625" style="124"/>
    <col min="2561" max="2561" width="67" style="124" bestFit="1" customWidth="1"/>
    <col min="2562" max="2562" width="18.28515625" style="124" customWidth="1"/>
    <col min="2563" max="2563" width="14.5703125" style="124" customWidth="1"/>
    <col min="2564" max="2564" width="11.42578125" style="124" customWidth="1"/>
    <col min="2565" max="2565" width="18.28515625" style="124" customWidth="1"/>
    <col min="2566" max="2566" width="14.5703125" style="124" customWidth="1"/>
    <col min="2567" max="2567" width="11.28515625" style="124" customWidth="1"/>
    <col min="2568" max="2568" width="18.28515625" style="124" customWidth="1"/>
    <col min="2569" max="2569" width="14.5703125" style="124" customWidth="1"/>
    <col min="2570" max="2570" width="11.28515625" style="124" customWidth="1"/>
    <col min="2571" max="2571" width="18.28515625" style="124" customWidth="1"/>
    <col min="2572" max="2572" width="14.5703125" style="124" customWidth="1"/>
    <col min="2573" max="2573" width="11.28515625" style="124" customWidth="1"/>
    <col min="2574" max="2574" width="18.28515625" style="124" customWidth="1"/>
    <col min="2575" max="2575" width="14.5703125" style="124" customWidth="1"/>
    <col min="2576" max="2576" width="11.28515625" style="124" customWidth="1"/>
    <col min="2577" max="2577" width="18.28515625" style="124" customWidth="1"/>
    <col min="2578" max="2578" width="14.5703125" style="124" customWidth="1"/>
    <col min="2579" max="2579" width="11.42578125" style="124" customWidth="1"/>
    <col min="2580" max="2816" width="9.140625" style="124"/>
    <col min="2817" max="2817" width="67" style="124" bestFit="1" customWidth="1"/>
    <col min="2818" max="2818" width="18.28515625" style="124" customWidth="1"/>
    <col min="2819" max="2819" width="14.5703125" style="124" customWidth="1"/>
    <col min="2820" max="2820" width="11.42578125" style="124" customWidth="1"/>
    <col min="2821" max="2821" width="18.28515625" style="124" customWidth="1"/>
    <col min="2822" max="2822" width="14.5703125" style="124" customWidth="1"/>
    <col min="2823" max="2823" width="11.28515625" style="124" customWidth="1"/>
    <col min="2824" max="2824" width="18.28515625" style="124" customWidth="1"/>
    <col min="2825" max="2825" width="14.5703125" style="124" customWidth="1"/>
    <col min="2826" max="2826" width="11.28515625" style="124" customWidth="1"/>
    <col min="2827" max="2827" width="18.28515625" style="124" customWidth="1"/>
    <col min="2828" max="2828" width="14.5703125" style="124" customWidth="1"/>
    <col min="2829" max="2829" width="11.28515625" style="124" customWidth="1"/>
    <col min="2830" max="2830" width="18.28515625" style="124" customWidth="1"/>
    <col min="2831" max="2831" width="14.5703125" style="124" customWidth="1"/>
    <col min="2832" max="2832" width="11.28515625" style="124" customWidth="1"/>
    <col min="2833" max="2833" width="18.28515625" style="124" customWidth="1"/>
    <col min="2834" max="2834" width="14.5703125" style="124" customWidth="1"/>
    <col min="2835" max="2835" width="11.42578125" style="124" customWidth="1"/>
    <col min="2836" max="3072" width="9.140625" style="124"/>
    <col min="3073" max="3073" width="67" style="124" bestFit="1" customWidth="1"/>
    <col min="3074" max="3074" width="18.28515625" style="124" customWidth="1"/>
    <col min="3075" max="3075" width="14.5703125" style="124" customWidth="1"/>
    <col min="3076" max="3076" width="11.42578125" style="124" customWidth="1"/>
    <col min="3077" max="3077" width="18.28515625" style="124" customWidth="1"/>
    <col min="3078" max="3078" width="14.5703125" style="124" customWidth="1"/>
    <col min="3079" max="3079" width="11.28515625" style="124" customWidth="1"/>
    <col min="3080" max="3080" width="18.28515625" style="124" customWidth="1"/>
    <col min="3081" max="3081" width="14.5703125" style="124" customWidth="1"/>
    <col min="3082" max="3082" width="11.28515625" style="124" customWidth="1"/>
    <col min="3083" max="3083" width="18.28515625" style="124" customWidth="1"/>
    <col min="3084" max="3084" width="14.5703125" style="124" customWidth="1"/>
    <col min="3085" max="3085" width="11.28515625" style="124" customWidth="1"/>
    <col min="3086" max="3086" width="18.28515625" style="124" customWidth="1"/>
    <col min="3087" max="3087" width="14.5703125" style="124" customWidth="1"/>
    <col min="3088" max="3088" width="11.28515625" style="124" customWidth="1"/>
    <col min="3089" max="3089" width="18.28515625" style="124" customWidth="1"/>
    <col min="3090" max="3090" width="14.5703125" style="124" customWidth="1"/>
    <col min="3091" max="3091" width="11.42578125" style="124" customWidth="1"/>
    <col min="3092" max="3328" width="9.140625" style="124"/>
    <col min="3329" max="3329" width="67" style="124" bestFit="1" customWidth="1"/>
    <col min="3330" max="3330" width="18.28515625" style="124" customWidth="1"/>
    <col min="3331" max="3331" width="14.5703125" style="124" customWidth="1"/>
    <col min="3332" max="3332" width="11.42578125" style="124" customWidth="1"/>
    <col min="3333" max="3333" width="18.28515625" style="124" customWidth="1"/>
    <col min="3334" max="3334" width="14.5703125" style="124" customWidth="1"/>
    <col min="3335" max="3335" width="11.28515625" style="124" customWidth="1"/>
    <col min="3336" max="3336" width="18.28515625" style="124" customWidth="1"/>
    <col min="3337" max="3337" width="14.5703125" style="124" customWidth="1"/>
    <col min="3338" max="3338" width="11.28515625" style="124" customWidth="1"/>
    <col min="3339" max="3339" width="18.28515625" style="124" customWidth="1"/>
    <col min="3340" max="3340" width="14.5703125" style="124" customWidth="1"/>
    <col min="3341" max="3341" width="11.28515625" style="124" customWidth="1"/>
    <col min="3342" max="3342" width="18.28515625" style="124" customWidth="1"/>
    <col min="3343" max="3343" width="14.5703125" style="124" customWidth="1"/>
    <col min="3344" max="3344" width="11.28515625" style="124" customWidth="1"/>
    <col min="3345" max="3345" width="18.28515625" style="124" customWidth="1"/>
    <col min="3346" max="3346" width="14.5703125" style="124" customWidth="1"/>
    <col min="3347" max="3347" width="11.42578125" style="124" customWidth="1"/>
    <col min="3348" max="3584" width="9.140625" style="124"/>
    <col min="3585" max="3585" width="67" style="124" bestFit="1" customWidth="1"/>
    <col min="3586" max="3586" width="18.28515625" style="124" customWidth="1"/>
    <col min="3587" max="3587" width="14.5703125" style="124" customWidth="1"/>
    <col min="3588" max="3588" width="11.42578125" style="124" customWidth="1"/>
    <col min="3589" max="3589" width="18.28515625" style="124" customWidth="1"/>
    <col min="3590" max="3590" width="14.5703125" style="124" customWidth="1"/>
    <col min="3591" max="3591" width="11.28515625" style="124" customWidth="1"/>
    <col min="3592" max="3592" width="18.28515625" style="124" customWidth="1"/>
    <col min="3593" max="3593" width="14.5703125" style="124" customWidth="1"/>
    <col min="3594" max="3594" width="11.28515625" style="124" customWidth="1"/>
    <col min="3595" max="3595" width="18.28515625" style="124" customWidth="1"/>
    <col min="3596" max="3596" width="14.5703125" style="124" customWidth="1"/>
    <col min="3597" max="3597" width="11.28515625" style="124" customWidth="1"/>
    <col min="3598" max="3598" width="18.28515625" style="124" customWidth="1"/>
    <col min="3599" max="3599" width="14.5703125" style="124" customWidth="1"/>
    <col min="3600" max="3600" width="11.28515625" style="124" customWidth="1"/>
    <col min="3601" max="3601" width="18.28515625" style="124" customWidth="1"/>
    <col min="3602" max="3602" width="14.5703125" style="124" customWidth="1"/>
    <col min="3603" max="3603" width="11.42578125" style="124" customWidth="1"/>
    <col min="3604" max="3840" width="9.140625" style="124"/>
    <col min="3841" max="3841" width="67" style="124" bestFit="1" customWidth="1"/>
    <col min="3842" max="3842" width="18.28515625" style="124" customWidth="1"/>
    <col min="3843" max="3843" width="14.5703125" style="124" customWidth="1"/>
    <col min="3844" max="3844" width="11.42578125" style="124" customWidth="1"/>
    <col min="3845" max="3845" width="18.28515625" style="124" customWidth="1"/>
    <col min="3846" max="3846" width="14.5703125" style="124" customWidth="1"/>
    <col min="3847" max="3847" width="11.28515625" style="124" customWidth="1"/>
    <col min="3848" max="3848" width="18.28515625" style="124" customWidth="1"/>
    <col min="3849" max="3849" width="14.5703125" style="124" customWidth="1"/>
    <col min="3850" max="3850" width="11.28515625" style="124" customWidth="1"/>
    <col min="3851" max="3851" width="18.28515625" style="124" customWidth="1"/>
    <col min="3852" max="3852" width="14.5703125" style="124" customWidth="1"/>
    <col min="3853" max="3853" width="11.28515625" style="124" customWidth="1"/>
    <col min="3854" max="3854" width="18.28515625" style="124" customWidth="1"/>
    <col min="3855" max="3855" width="14.5703125" style="124" customWidth="1"/>
    <col min="3856" max="3856" width="11.28515625" style="124" customWidth="1"/>
    <col min="3857" max="3857" width="18.28515625" style="124" customWidth="1"/>
    <col min="3858" max="3858" width="14.5703125" style="124" customWidth="1"/>
    <col min="3859" max="3859" width="11.42578125" style="124" customWidth="1"/>
    <col min="3860" max="4096" width="9.140625" style="124"/>
    <col min="4097" max="4097" width="67" style="124" bestFit="1" customWidth="1"/>
    <col min="4098" max="4098" width="18.28515625" style="124" customWidth="1"/>
    <col min="4099" max="4099" width="14.5703125" style="124" customWidth="1"/>
    <col min="4100" max="4100" width="11.42578125" style="124" customWidth="1"/>
    <col min="4101" max="4101" width="18.28515625" style="124" customWidth="1"/>
    <col min="4102" max="4102" width="14.5703125" style="124" customWidth="1"/>
    <col min="4103" max="4103" width="11.28515625" style="124" customWidth="1"/>
    <col min="4104" max="4104" width="18.28515625" style="124" customWidth="1"/>
    <col min="4105" max="4105" width="14.5703125" style="124" customWidth="1"/>
    <col min="4106" max="4106" width="11.28515625" style="124" customWidth="1"/>
    <col min="4107" max="4107" width="18.28515625" style="124" customWidth="1"/>
    <col min="4108" max="4108" width="14.5703125" style="124" customWidth="1"/>
    <col min="4109" max="4109" width="11.28515625" style="124" customWidth="1"/>
    <col min="4110" max="4110" width="18.28515625" style="124" customWidth="1"/>
    <col min="4111" max="4111" width="14.5703125" style="124" customWidth="1"/>
    <col min="4112" max="4112" width="11.28515625" style="124" customWidth="1"/>
    <col min="4113" max="4113" width="18.28515625" style="124" customWidth="1"/>
    <col min="4114" max="4114" width="14.5703125" style="124" customWidth="1"/>
    <col min="4115" max="4115" width="11.42578125" style="124" customWidth="1"/>
    <col min="4116" max="4352" width="9.140625" style="124"/>
    <col min="4353" max="4353" width="67" style="124" bestFit="1" customWidth="1"/>
    <col min="4354" max="4354" width="18.28515625" style="124" customWidth="1"/>
    <col min="4355" max="4355" width="14.5703125" style="124" customWidth="1"/>
    <col min="4356" max="4356" width="11.42578125" style="124" customWidth="1"/>
    <col min="4357" max="4357" width="18.28515625" style="124" customWidth="1"/>
    <col min="4358" max="4358" width="14.5703125" style="124" customWidth="1"/>
    <col min="4359" max="4359" width="11.28515625" style="124" customWidth="1"/>
    <col min="4360" max="4360" width="18.28515625" style="124" customWidth="1"/>
    <col min="4361" max="4361" width="14.5703125" style="124" customWidth="1"/>
    <col min="4362" max="4362" width="11.28515625" style="124" customWidth="1"/>
    <col min="4363" max="4363" width="18.28515625" style="124" customWidth="1"/>
    <col min="4364" max="4364" width="14.5703125" style="124" customWidth="1"/>
    <col min="4365" max="4365" width="11.28515625" style="124" customWidth="1"/>
    <col min="4366" max="4366" width="18.28515625" style="124" customWidth="1"/>
    <col min="4367" max="4367" width="14.5703125" style="124" customWidth="1"/>
    <col min="4368" max="4368" width="11.28515625" style="124" customWidth="1"/>
    <col min="4369" max="4369" width="18.28515625" style="124" customWidth="1"/>
    <col min="4370" max="4370" width="14.5703125" style="124" customWidth="1"/>
    <col min="4371" max="4371" width="11.42578125" style="124" customWidth="1"/>
    <col min="4372" max="4608" width="9.140625" style="124"/>
    <col min="4609" max="4609" width="67" style="124" bestFit="1" customWidth="1"/>
    <col min="4610" max="4610" width="18.28515625" style="124" customWidth="1"/>
    <col min="4611" max="4611" width="14.5703125" style="124" customWidth="1"/>
    <col min="4612" max="4612" width="11.42578125" style="124" customWidth="1"/>
    <col min="4613" max="4613" width="18.28515625" style="124" customWidth="1"/>
    <col min="4614" max="4614" width="14.5703125" style="124" customWidth="1"/>
    <col min="4615" max="4615" width="11.28515625" style="124" customWidth="1"/>
    <col min="4616" max="4616" width="18.28515625" style="124" customWidth="1"/>
    <col min="4617" max="4617" width="14.5703125" style="124" customWidth="1"/>
    <col min="4618" max="4618" width="11.28515625" style="124" customWidth="1"/>
    <col min="4619" max="4619" width="18.28515625" style="124" customWidth="1"/>
    <col min="4620" max="4620" width="14.5703125" style="124" customWidth="1"/>
    <col min="4621" max="4621" width="11.28515625" style="124" customWidth="1"/>
    <col min="4622" max="4622" width="18.28515625" style="124" customWidth="1"/>
    <col min="4623" max="4623" width="14.5703125" style="124" customWidth="1"/>
    <col min="4624" max="4624" width="11.28515625" style="124" customWidth="1"/>
    <col min="4625" max="4625" width="18.28515625" style="124" customWidth="1"/>
    <col min="4626" max="4626" width="14.5703125" style="124" customWidth="1"/>
    <col min="4627" max="4627" width="11.42578125" style="124" customWidth="1"/>
    <col min="4628" max="4864" width="9.140625" style="124"/>
    <col min="4865" max="4865" width="67" style="124" bestFit="1" customWidth="1"/>
    <col min="4866" max="4866" width="18.28515625" style="124" customWidth="1"/>
    <col min="4867" max="4867" width="14.5703125" style="124" customWidth="1"/>
    <col min="4868" max="4868" width="11.42578125" style="124" customWidth="1"/>
    <col min="4869" max="4869" width="18.28515625" style="124" customWidth="1"/>
    <col min="4870" max="4870" width="14.5703125" style="124" customWidth="1"/>
    <col min="4871" max="4871" width="11.28515625" style="124" customWidth="1"/>
    <col min="4872" max="4872" width="18.28515625" style="124" customWidth="1"/>
    <col min="4873" max="4873" width="14.5703125" style="124" customWidth="1"/>
    <col min="4874" max="4874" width="11.28515625" style="124" customWidth="1"/>
    <col min="4875" max="4875" width="18.28515625" style="124" customWidth="1"/>
    <col min="4876" max="4876" width="14.5703125" style="124" customWidth="1"/>
    <col min="4877" max="4877" width="11.28515625" style="124" customWidth="1"/>
    <col min="4878" max="4878" width="18.28515625" style="124" customWidth="1"/>
    <col min="4879" max="4879" width="14.5703125" style="124" customWidth="1"/>
    <col min="4880" max="4880" width="11.28515625" style="124" customWidth="1"/>
    <col min="4881" max="4881" width="18.28515625" style="124" customWidth="1"/>
    <col min="4882" max="4882" width="14.5703125" style="124" customWidth="1"/>
    <col min="4883" max="4883" width="11.42578125" style="124" customWidth="1"/>
    <col min="4884" max="5120" width="9.140625" style="124"/>
    <col min="5121" max="5121" width="67" style="124" bestFit="1" customWidth="1"/>
    <col min="5122" max="5122" width="18.28515625" style="124" customWidth="1"/>
    <col min="5123" max="5123" width="14.5703125" style="124" customWidth="1"/>
    <col min="5124" max="5124" width="11.42578125" style="124" customWidth="1"/>
    <col min="5125" max="5125" width="18.28515625" style="124" customWidth="1"/>
    <col min="5126" max="5126" width="14.5703125" style="124" customWidth="1"/>
    <col min="5127" max="5127" width="11.28515625" style="124" customWidth="1"/>
    <col min="5128" max="5128" width="18.28515625" style="124" customWidth="1"/>
    <col min="5129" max="5129" width="14.5703125" style="124" customWidth="1"/>
    <col min="5130" max="5130" width="11.28515625" style="124" customWidth="1"/>
    <col min="5131" max="5131" width="18.28515625" style="124" customWidth="1"/>
    <col min="5132" max="5132" width="14.5703125" style="124" customWidth="1"/>
    <col min="5133" max="5133" width="11.28515625" style="124" customWidth="1"/>
    <col min="5134" max="5134" width="18.28515625" style="124" customWidth="1"/>
    <col min="5135" max="5135" width="14.5703125" style="124" customWidth="1"/>
    <col min="5136" max="5136" width="11.28515625" style="124" customWidth="1"/>
    <col min="5137" max="5137" width="18.28515625" style="124" customWidth="1"/>
    <col min="5138" max="5138" width="14.5703125" style="124" customWidth="1"/>
    <col min="5139" max="5139" width="11.42578125" style="124" customWidth="1"/>
    <col min="5140" max="5376" width="9.140625" style="124"/>
    <col min="5377" max="5377" width="67" style="124" bestFit="1" customWidth="1"/>
    <col min="5378" max="5378" width="18.28515625" style="124" customWidth="1"/>
    <col min="5379" max="5379" width="14.5703125" style="124" customWidth="1"/>
    <col min="5380" max="5380" width="11.42578125" style="124" customWidth="1"/>
    <col min="5381" max="5381" width="18.28515625" style="124" customWidth="1"/>
    <col min="5382" max="5382" width="14.5703125" style="124" customWidth="1"/>
    <col min="5383" max="5383" width="11.28515625" style="124" customWidth="1"/>
    <col min="5384" max="5384" width="18.28515625" style="124" customWidth="1"/>
    <col min="5385" max="5385" width="14.5703125" style="124" customWidth="1"/>
    <col min="5386" max="5386" width="11.28515625" style="124" customWidth="1"/>
    <col min="5387" max="5387" width="18.28515625" style="124" customWidth="1"/>
    <col min="5388" max="5388" width="14.5703125" style="124" customWidth="1"/>
    <col min="5389" max="5389" width="11.28515625" style="124" customWidth="1"/>
    <col min="5390" max="5390" width="18.28515625" style="124" customWidth="1"/>
    <col min="5391" max="5391" width="14.5703125" style="124" customWidth="1"/>
    <col min="5392" max="5392" width="11.28515625" style="124" customWidth="1"/>
    <col min="5393" max="5393" width="18.28515625" style="124" customWidth="1"/>
    <col min="5394" max="5394" width="14.5703125" style="124" customWidth="1"/>
    <col min="5395" max="5395" width="11.42578125" style="124" customWidth="1"/>
    <col min="5396" max="5632" width="9.140625" style="124"/>
    <col min="5633" max="5633" width="67" style="124" bestFit="1" customWidth="1"/>
    <col min="5634" max="5634" width="18.28515625" style="124" customWidth="1"/>
    <col min="5635" max="5635" width="14.5703125" style="124" customWidth="1"/>
    <col min="5636" max="5636" width="11.42578125" style="124" customWidth="1"/>
    <col min="5637" max="5637" width="18.28515625" style="124" customWidth="1"/>
    <col min="5638" max="5638" width="14.5703125" style="124" customWidth="1"/>
    <col min="5639" max="5639" width="11.28515625" style="124" customWidth="1"/>
    <col min="5640" max="5640" width="18.28515625" style="124" customWidth="1"/>
    <col min="5641" max="5641" width="14.5703125" style="124" customWidth="1"/>
    <col min="5642" max="5642" width="11.28515625" style="124" customWidth="1"/>
    <col min="5643" max="5643" width="18.28515625" style="124" customWidth="1"/>
    <col min="5644" max="5644" width="14.5703125" style="124" customWidth="1"/>
    <col min="5645" max="5645" width="11.28515625" style="124" customWidth="1"/>
    <col min="5646" max="5646" width="18.28515625" style="124" customWidth="1"/>
    <col min="5647" max="5647" width="14.5703125" style="124" customWidth="1"/>
    <col min="5648" max="5648" width="11.28515625" style="124" customWidth="1"/>
    <col min="5649" max="5649" width="18.28515625" style="124" customWidth="1"/>
    <col min="5650" max="5650" width="14.5703125" style="124" customWidth="1"/>
    <col min="5651" max="5651" width="11.42578125" style="124" customWidth="1"/>
    <col min="5652" max="5888" width="9.140625" style="124"/>
    <col min="5889" max="5889" width="67" style="124" bestFit="1" customWidth="1"/>
    <col min="5890" max="5890" width="18.28515625" style="124" customWidth="1"/>
    <col min="5891" max="5891" width="14.5703125" style="124" customWidth="1"/>
    <col min="5892" max="5892" width="11.42578125" style="124" customWidth="1"/>
    <col min="5893" max="5893" width="18.28515625" style="124" customWidth="1"/>
    <col min="5894" max="5894" width="14.5703125" style="124" customWidth="1"/>
    <col min="5895" max="5895" width="11.28515625" style="124" customWidth="1"/>
    <col min="5896" max="5896" width="18.28515625" style="124" customWidth="1"/>
    <col min="5897" max="5897" width="14.5703125" style="124" customWidth="1"/>
    <col min="5898" max="5898" width="11.28515625" style="124" customWidth="1"/>
    <col min="5899" max="5899" width="18.28515625" style="124" customWidth="1"/>
    <col min="5900" max="5900" width="14.5703125" style="124" customWidth="1"/>
    <col min="5901" max="5901" width="11.28515625" style="124" customWidth="1"/>
    <col min="5902" max="5902" width="18.28515625" style="124" customWidth="1"/>
    <col min="5903" max="5903" width="14.5703125" style="124" customWidth="1"/>
    <col min="5904" max="5904" width="11.28515625" style="124" customWidth="1"/>
    <col min="5905" max="5905" width="18.28515625" style="124" customWidth="1"/>
    <col min="5906" max="5906" width="14.5703125" style="124" customWidth="1"/>
    <col min="5907" max="5907" width="11.42578125" style="124" customWidth="1"/>
    <col min="5908" max="6144" width="9.140625" style="124"/>
    <col min="6145" max="6145" width="67" style="124" bestFit="1" customWidth="1"/>
    <col min="6146" max="6146" width="18.28515625" style="124" customWidth="1"/>
    <col min="6147" max="6147" width="14.5703125" style="124" customWidth="1"/>
    <col min="6148" max="6148" width="11.42578125" style="124" customWidth="1"/>
    <col min="6149" max="6149" width="18.28515625" style="124" customWidth="1"/>
    <col min="6150" max="6150" width="14.5703125" style="124" customWidth="1"/>
    <col min="6151" max="6151" width="11.28515625" style="124" customWidth="1"/>
    <col min="6152" max="6152" width="18.28515625" style="124" customWidth="1"/>
    <col min="6153" max="6153" width="14.5703125" style="124" customWidth="1"/>
    <col min="6154" max="6154" width="11.28515625" style="124" customWidth="1"/>
    <col min="6155" max="6155" width="18.28515625" style="124" customWidth="1"/>
    <col min="6156" max="6156" width="14.5703125" style="124" customWidth="1"/>
    <col min="6157" max="6157" width="11.28515625" style="124" customWidth="1"/>
    <col min="6158" max="6158" width="18.28515625" style="124" customWidth="1"/>
    <col min="6159" max="6159" width="14.5703125" style="124" customWidth="1"/>
    <col min="6160" max="6160" width="11.28515625" style="124" customWidth="1"/>
    <col min="6161" max="6161" width="18.28515625" style="124" customWidth="1"/>
    <col min="6162" max="6162" width="14.5703125" style="124" customWidth="1"/>
    <col min="6163" max="6163" width="11.42578125" style="124" customWidth="1"/>
    <col min="6164" max="6400" width="9.140625" style="124"/>
    <col min="6401" max="6401" width="67" style="124" bestFit="1" customWidth="1"/>
    <col min="6402" max="6402" width="18.28515625" style="124" customWidth="1"/>
    <col min="6403" max="6403" width="14.5703125" style="124" customWidth="1"/>
    <col min="6404" max="6404" width="11.42578125" style="124" customWidth="1"/>
    <col min="6405" max="6405" width="18.28515625" style="124" customWidth="1"/>
    <col min="6406" max="6406" width="14.5703125" style="124" customWidth="1"/>
    <col min="6407" max="6407" width="11.28515625" style="124" customWidth="1"/>
    <col min="6408" max="6408" width="18.28515625" style="124" customWidth="1"/>
    <col min="6409" max="6409" width="14.5703125" style="124" customWidth="1"/>
    <col min="6410" max="6410" width="11.28515625" style="124" customWidth="1"/>
    <col min="6411" max="6411" width="18.28515625" style="124" customWidth="1"/>
    <col min="6412" max="6412" width="14.5703125" style="124" customWidth="1"/>
    <col min="6413" max="6413" width="11.28515625" style="124" customWidth="1"/>
    <col min="6414" max="6414" width="18.28515625" style="124" customWidth="1"/>
    <col min="6415" max="6415" width="14.5703125" style="124" customWidth="1"/>
    <col min="6416" max="6416" width="11.28515625" style="124" customWidth="1"/>
    <col min="6417" max="6417" width="18.28515625" style="124" customWidth="1"/>
    <col min="6418" max="6418" width="14.5703125" style="124" customWidth="1"/>
    <col min="6419" max="6419" width="11.42578125" style="124" customWidth="1"/>
    <col min="6420" max="6656" width="9.140625" style="124"/>
    <col min="6657" max="6657" width="67" style="124" bestFit="1" customWidth="1"/>
    <col min="6658" max="6658" width="18.28515625" style="124" customWidth="1"/>
    <col min="6659" max="6659" width="14.5703125" style="124" customWidth="1"/>
    <col min="6660" max="6660" width="11.42578125" style="124" customWidth="1"/>
    <col min="6661" max="6661" width="18.28515625" style="124" customWidth="1"/>
    <col min="6662" max="6662" width="14.5703125" style="124" customWidth="1"/>
    <col min="6663" max="6663" width="11.28515625" style="124" customWidth="1"/>
    <col min="6664" max="6664" width="18.28515625" style="124" customWidth="1"/>
    <col min="6665" max="6665" width="14.5703125" style="124" customWidth="1"/>
    <col min="6666" max="6666" width="11.28515625" style="124" customWidth="1"/>
    <col min="6667" max="6667" width="18.28515625" style="124" customWidth="1"/>
    <col min="6668" max="6668" width="14.5703125" style="124" customWidth="1"/>
    <col min="6669" max="6669" width="11.28515625" style="124" customWidth="1"/>
    <col min="6670" max="6670" width="18.28515625" style="124" customWidth="1"/>
    <col min="6671" max="6671" width="14.5703125" style="124" customWidth="1"/>
    <col min="6672" max="6672" width="11.28515625" style="124" customWidth="1"/>
    <col min="6673" max="6673" width="18.28515625" style="124" customWidth="1"/>
    <col min="6674" max="6674" width="14.5703125" style="124" customWidth="1"/>
    <col min="6675" max="6675" width="11.42578125" style="124" customWidth="1"/>
    <col min="6676" max="6912" width="9.140625" style="124"/>
    <col min="6913" max="6913" width="67" style="124" bestFit="1" customWidth="1"/>
    <col min="6914" max="6914" width="18.28515625" style="124" customWidth="1"/>
    <col min="6915" max="6915" width="14.5703125" style="124" customWidth="1"/>
    <col min="6916" max="6916" width="11.42578125" style="124" customWidth="1"/>
    <col min="6917" max="6917" width="18.28515625" style="124" customWidth="1"/>
    <col min="6918" max="6918" width="14.5703125" style="124" customWidth="1"/>
    <col min="6919" max="6919" width="11.28515625" style="124" customWidth="1"/>
    <col min="6920" max="6920" width="18.28515625" style="124" customWidth="1"/>
    <col min="6921" max="6921" width="14.5703125" style="124" customWidth="1"/>
    <col min="6922" max="6922" width="11.28515625" style="124" customWidth="1"/>
    <col min="6923" max="6923" width="18.28515625" style="124" customWidth="1"/>
    <col min="6924" max="6924" width="14.5703125" style="124" customWidth="1"/>
    <col min="6925" max="6925" width="11.28515625" style="124" customWidth="1"/>
    <col min="6926" max="6926" width="18.28515625" style="124" customWidth="1"/>
    <col min="6927" max="6927" width="14.5703125" style="124" customWidth="1"/>
    <col min="6928" max="6928" width="11.28515625" style="124" customWidth="1"/>
    <col min="6929" max="6929" width="18.28515625" style="124" customWidth="1"/>
    <col min="6930" max="6930" width="14.5703125" style="124" customWidth="1"/>
    <col min="6931" max="6931" width="11.42578125" style="124" customWidth="1"/>
    <col min="6932" max="7168" width="9.140625" style="124"/>
    <col min="7169" max="7169" width="67" style="124" bestFit="1" customWidth="1"/>
    <col min="7170" max="7170" width="18.28515625" style="124" customWidth="1"/>
    <col min="7171" max="7171" width="14.5703125" style="124" customWidth="1"/>
    <col min="7172" max="7172" width="11.42578125" style="124" customWidth="1"/>
    <col min="7173" max="7173" width="18.28515625" style="124" customWidth="1"/>
    <col min="7174" max="7174" width="14.5703125" style="124" customWidth="1"/>
    <col min="7175" max="7175" width="11.28515625" style="124" customWidth="1"/>
    <col min="7176" max="7176" width="18.28515625" style="124" customWidth="1"/>
    <col min="7177" max="7177" width="14.5703125" style="124" customWidth="1"/>
    <col min="7178" max="7178" width="11.28515625" style="124" customWidth="1"/>
    <col min="7179" max="7179" width="18.28515625" style="124" customWidth="1"/>
    <col min="7180" max="7180" width="14.5703125" style="124" customWidth="1"/>
    <col min="7181" max="7181" width="11.28515625" style="124" customWidth="1"/>
    <col min="7182" max="7182" width="18.28515625" style="124" customWidth="1"/>
    <col min="7183" max="7183" width="14.5703125" style="124" customWidth="1"/>
    <col min="7184" max="7184" width="11.28515625" style="124" customWidth="1"/>
    <col min="7185" max="7185" width="18.28515625" style="124" customWidth="1"/>
    <col min="7186" max="7186" width="14.5703125" style="124" customWidth="1"/>
    <col min="7187" max="7187" width="11.42578125" style="124" customWidth="1"/>
    <col min="7188" max="7424" width="9.140625" style="124"/>
    <col min="7425" max="7425" width="67" style="124" bestFit="1" customWidth="1"/>
    <col min="7426" max="7426" width="18.28515625" style="124" customWidth="1"/>
    <col min="7427" max="7427" width="14.5703125" style="124" customWidth="1"/>
    <col min="7428" max="7428" width="11.42578125" style="124" customWidth="1"/>
    <col min="7429" max="7429" width="18.28515625" style="124" customWidth="1"/>
    <col min="7430" max="7430" width="14.5703125" style="124" customWidth="1"/>
    <col min="7431" max="7431" width="11.28515625" style="124" customWidth="1"/>
    <col min="7432" max="7432" width="18.28515625" style="124" customWidth="1"/>
    <col min="7433" max="7433" width="14.5703125" style="124" customWidth="1"/>
    <col min="7434" max="7434" width="11.28515625" style="124" customWidth="1"/>
    <col min="7435" max="7435" width="18.28515625" style="124" customWidth="1"/>
    <col min="7436" max="7436" width="14.5703125" style="124" customWidth="1"/>
    <col min="7437" max="7437" width="11.28515625" style="124" customWidth="1"/>
    <col min="7438" max="7438" width="18.28515625" style="124" customWidth="1"/>
    <col min="7439" max="7439" width="14.5703125" style="124" customWidth="1"/>
    <col min="7440" max="7440" width="11.28515625" style="124" customWidth="1"/>
    <col min="7441" max="7441" width="18.28515625" style="124" customWidth="1"/>
    <col min="7442" max="7442" width="14.5703125" style="124" customWidth="1"/>
    <col min="7443" max="7443" width="11.42578125" style="124" customWidth="1"/>
    <col min="7444" max="7680" width="9.140625" style="124"/>
    <col min="7681" max="7681" width="67" style="124" bestFit="1" customWidth="1"/>
    <col min="7682" max="7682" width="18.28515625" style="124" customWidth="1"/>
    <col min="7683" max="7683" width="14.5703125" style="124" customWidth="1"/>
    <col min="7684" max="7684" width="11.42578125" style="124" customWidth="1"/>
    <col min="7685" max="7685" width="18.28515625" style="124" customWidth="1"/>
    <col min="7686" max="7686" width="14.5703125" style="124" customWidth="1"/>
    <col min="7687" max="7687" width="11.28515625" style="124" customWidth="1"/>
    <col min="7688" max="7688" width="18.28515625" style="124" customWidth="1"/>
    <col min="7689" max="7689" width="14.5703125" style="124" customWidth="1"/>
    <col min="7690" max="7690" width="11.28515625" style="124" customWidth="1"/>
    <col min="7691" max="7691" width="18.28515625" style="124" customWidth="1"/>
    <col min="7692" max="7692" width="14.5703125" style="124" customWidth="1"/>
    <col min="7693" max="7693" width="11.28515625" style="124" customWidth="1"/>
    <col min="7694" max="7694" width="18.28515625" style="124" customWidth="1"/>
    <col min="7695" max="7695" width="14.5703125" style="124" customWidth="1"/>
    <col min="7696" max="7696" width="11.28515625" style="124" customWidth="1"/>
    <col min="7697" max="7697" width="18.28515625" style="124" customWidth="1"/>
    <col min="7698" max="7698" width="14.5703125" style="124" customWidth="1"/>
    <col min="7699" max="7699" width="11.42578125" style="124" customWidth="1"/>
    <col min="7700" max="7936" width="9.140625" style="124"/>
    <col min="7937" max="7937" width="67" style="124" bestFit="1" customWidth="1"/>
    <col min="7938" max="7938" width="18.28515625" style="124" customWidth="1"/>
    <col min="7939" max="7939" width="14.5703125" style="124" customWidth="1"/>
    <col min="7940" max="7940" width="11.42578125" style="124" customWidth="1"/>
    <col min="7941" max="7941" width="18.28515625" style="124" customWidth="1"/>
    <col min="7942" max="7942" width="14.5703125" style="124" customWidth="1"/>
    <col min="7943" max="7943" width="11.28515625" style="124" customWidth="1"/>
    <col min="7944" max="7944" width="18.28515625" style="124" customWidth="1"/>
    <col min="7945" max="7945" width="14.5703125" style="124" customWidth="1"/>
    <col min="7946" max="7946" width="11.28515625" style="124" customWidth="1"/>
    <col min="7947" max="7947" width="18.28515625" style="124" customWidth="1"/>
    <col min="7948" max="7948" width="14.5703125" style="124" customWidth="1"/>
    <col min="7949" max="7949" width="11.28515625" style="124" customWidth="1"/>
    <col min="7950" max="7950" width="18.28515625" style="124" customWidth="1"/>
    <col min="7951" max="7951" width="14.5703125" style="124" customWidth="1"/>
    <col min="7952" max="7952" width="11.28515625" style="124" customWidth="1"/>
    <col min="7953" max="7953" width="18.28515625" style="124" customWidth="1"/>
    <col min="7954" max="7954" width="14.5703125" style="124" customWidth="1"/>
    <col min="7955" max="7955" width="11.42578125" style="124" customWidth="1"/>
    <col min="7956" max="8192" width="9.140625" style="124"/>
    <col min="8193" max="8193" width="67" style="124" bestFit="1" customWidth="1"/>
    <col min="8194" max="8194" width="18.28515625" style="124" customWidth="1"/>
    <col min="8195" max="8195" width="14.5703125" style="124" customWidth="1"/>
    <col min="8196" max="8196" width="11.42578125" style="124" customWidth="1"/>
    <col min="8197" max="8197" width="18.28515625" style="124" customWidth="1"/>
    <col min="8198" max="8198" width="14.5703125" style="124" customWidth="1"/>
    <col min="8199" max="8199" width="11.28515625" style="124" customWidth="1"/>
    <col min="8200" max="8200" width="18.28515625" style="124" customWidth="1"/>
    <col min="8201" max="8201" width="14.5703125" style="124" customWidth="1"/>
    <col min="8202" max="8202" width="11.28515625" style="124" customWidth="1"/>
    <col min="8203" max="8203" width="18.28515625" style="124" customWidth="1"/>
    <col min="8204" max="8204" width="14.5703125" style="124" customWidth="1"/>
    <col min="8205" max="8205" width="11.28515625" style="124" customWidth="1"/>
    <col min="8206" max="8206" width="18.28515625" style="124" customWidth="1"/>
    <col min="8207" max="8207" width="14.5703125" style="124" customWidth="1"/>
    <col min="8208" max="8208" width="11.28515625" style="124" customWidth="1"/>
    <col min="8209" max="8209" width="18.28515625" style="124" customWidth="1"/>
    <col min="8210" max="8210" width="14.5703125" style="124" customWidth="1"/>
    <col min="8211" max="8211" width="11.42578125" style="124" customWidth="1"/>
    <col min="8212" max="8448" width="9.140625" style="124"/>
    <col min="8449" max="8449" width="67" style="124" bestFit="1" customWidth="1"/>
    <col min="8450" max="8450" width="18.28515625" style="124" customWidth="1"/>
    <col min="8451" max="8451" width="14.5703125" style="124" customWidth="1"/>
    <col min="8452" max="8452" width="11.42578125" style="124" customWidth="1"/>
    <col min="8453" max="8453" width="18.28515625" style="124" customWidth="1"/>
    <col min="8454" max="8454" width="14.5703125" style="124" customWidth="1"/>
    <col min="8455" max="8455" width="11.28515625" style="124" customWidth="1"/>
    <col min="8456" max="8456" width="18.28515625" style="124" customWidth="1"/>
    <col min="8457" max="8457" width="14.5703125" style="124" customWidth="1"/>
    <col min="8458" max="8458" width="11.28515625" style="124" customWidth="1"/>
    <col min="8459" max="8459" width="18.28515625" style="124" customWidth="1"/>
    <col min="8460" max="8460" width="14.5703125" style="124" customWidth="1"/>
    <col min="8461" max="8461" width="11.28515625" style="124" customWidth="1"/>
    <col min="8462" max="8462" width="18.28515625" style="124" customWidth="1"/>
    <col min="8463" max="8463" width="14.5703125" style="124" customWidth="1"/>
    <col min="8464" max="8464" width="11.28515625" style="124" customWidth="1"/>
    <col min="8465" max="8465" width="18.28515625" style="124" customWidth="1"/>
    <col min="8466" max="8466" width="14.5703125" style="124" customWidth="1"/>
    <col min="8467" max="8467" width="11.42578125" style="124" customWidth="1"/>
    <col min="8468" max="8704" width="9.140625" style="124"/>
    <col min="8705" max="8705" width="67" style="124" bestFit="1" customWidth="1"/>
    <col min="8706" max="8706" width="18.28515625" style="124" customWidth="1"/>
    <col min="8707" max="8707" width="14.5703125" style="124" customWidth="1"/>
    <col min="8708" max="8708" width="11.42578125" style="124" customWidth="1"/>
    <col min="8709" max="8709" width="18.28515625" style="124" customWidth="1"/>
    <col min="8710" max="8710" width="14.5703125" style="124" customWidth="1"/>
    <col min="8711" max="8711" width="11.28515625" style="124" customWidth="1"/>
    <col min="8712" max="8712" width="18.28515625" style="124" customWidth="1"/>
    <col min="8713" max="8713" width="14.5703125" style="124" customWidth="1"/>
    <col min="8714" max="8714" width="11.28515625" style="124" customWidth="1"/>
    <col min="8715" max="8715" width="18.28515625" style="124" customWidth="1"/>
    <col min="8716" max="8716" width="14.5703125" style="124" customWidth="1"/>
    <col min="8717" max="8717" width="11.28515625" style="124" customWidth="1"/>
    <col min="8718" max="8718" width="18.28515625" style="124" customWidth="1"/>
    <col min="8719" max="8719" width="14.5703125" style="124" customWidth="1"/>
    <col min="8720" max="8720" width="11.28515625" style="124" customWidth="1"/>
    <col min="8721" max="8721" width="18.28515625" style="124" customWidth="1"/>
    <col min="8722" max="8722" width="14.5703125" style="124" customWidth="1"/>
    <col min="8723" max="8723" width="11.42578125" style="124" customWidth="1"/>
    <col min="8724" max="8960" width="9.140625" style="124"/>
    <col min="8961" max="8961" width="67" style="124" bestFit="1" customWidth="1"/>
    <col min="8962" max="8962" width="18.28515625" style="124" customWidth="1"/>
    <col min="8963" max="8963" width="14.5703125" style="124" customWidth="1"/>
    <col min="8964" max="8964" width="11.42578125" style="124" customWidth="1"/>
    <col min="8965" max="8965" width="18.28515625" style="124" customWidth="1"/>
    <col min="8966" max="8966" width="14.5703125" style="124" customWidth="1"/>
    <col min="8967" max="8967" width="11.28515625" style="124" customWidth="1"/>
    <col min="8968" max="8968" width="18.28515625" style="124" customWidth="1"/>
    <col min="8969" max="8969" width="14.5703125" style="124" customWidth="1"/>
    <col min="8970" max="8970" width="11.28515625" style="124" customWidth="1"/>
    <col min="8971" max="8971" width="18.28515625" style="124" customWidth="1"/>
    <col min="8972" max="8972" width="14.5703125" style="124" customWidth="1"/>
    <col min="8973" max="8973" width="11.28515625" style="124" customWidth="1"/>
    <col min="8974" max="8974" width="18.28515625" style="124" customWidth="1"/>
    <col min="8975" max="8975" width="14.5703125" style="124" customWidth="1"/>
    <col min="8976" max="8976" width="11.28515625" style="124" customWidth="1"/>
    <col min="8977" max="8977" width="18.28515625" style="124" customWidth="1"/>
    <col min="8978" max="8978" width="14.5703125" style="124" customWidth="1"/>
    <col min="8979" max="8979" width="11.42578125" style="124" customWidth="1"/>
    <col min="8980" max="9216" width="9.140625" style="124"/>
    <col min="9217" max="9217" width="67" style="124" bestFit="1" customWidth="1"/>
    <col min="9218" max="9218" width="18.28515625" style="124" customWidth="1"/>
    <col min="9219" max="9219" width="14.5703125" style="124" customWidth="1"/>
    <col min="9220" max="9220" width="11.42578125" style="124" customWidth="1"/>
    <col min="9221" max="9221" width="18.28515625" style="124" customWidth="1"/>
    <col min="9222" max="9222" width="14.5703125" style="124" customWidth="1"/>
    <col min="9223" max="9223" width="11.28515625" style="124" customWidth="1"/>
    <col min="9224" max="9224" width="18.28515625" style="124" customWidth="1"/>
    <col min="9225" max="9225" width="14.5703125" style="124" customWidth="1"/>
    <col min="9226" max="9226" width="11.28515625" style="124" customWidth="1"/>
    <col min="9227" max="9227" width="18.28515625" style="124" customWidth="1"/>
    <col min="9228" max="9228" width="14.5703125" style="124" customWidth="1"/>
    <col min="9229" max="9229" width="11.28515625" style="124" customWidth="1"/>
    <col min="9230" max="9230" width="18.28515625" style="124" customWidth="1"/>
    <col min="9231" max="9231" width="14.5703125" style="124" customWidth="1"/>
    <col min="9232" max="9232" width="11.28515625" style="124" customWidth="1"/>
    <col min="9233" max="9233" width="18.28515625" style="124" customWidth="1"/>
    <col min="9234" max="9234" width="14.5703125" style="124" customWidth="1"/>
    <col min="9235" max="9235" width="11.42578125" style="124" customWidth="1"/>
    <col min="9236" max="9472" width="9.140625" style="124"/>
    <col min="9473" max="9473" width="67" style="124" bestFit="1" customWidth="1"/>
    <col min="9474" max="9474" width="18.28515625" style="124" customWidth="1"/>
    <col min="9475" max="9475" width="14.5703125" style="124" customWidth="1"/>
    <col min="9476" max="9476" width="11.42578125" style="124" customWidth="1"/>
    <col min="9477" max="9477" width="18.28515625" style="124" customWidth="1"/>
    <col min="9478" max="9478" width="14.5703125" style="124" customWidth="1"/>
    <col min="9479" max="9479" width="11.28515625" style="124" customWidth="1"/>
    <col min="9480" max="9480" width="18.28515625" style="124" customWidth="1"/>
    <col min="9481" max="9481" width="14.5703125" style="124" customWidth="1"/>
    <col min="9482" max="9482" width="11.28515625" style="124" customWidth="1"/>
    <col min="9483" max="9483" width="18.28515625" style="124" customWidth="1"/>
    <col min="9484" max="9484" width="14.5703125" style="124" customWidth="1"/>
    <col min="9485" max="9485" width="11.28515625" style="124" customWidth="1"/>
    <col min="9486" max="9486" width="18.28515625" style="124" customWidth="1"/>
    <col min="9487" max="9487" width="14.5703125" style="124" customWidth="1"/>
    <col min="9488" max="9488" width="11.28515625" style="124" customWidth="1"/>
    <col min="9489" max="9489" width="18.28515625" style="124" customWidth="1"/>
    <col min="9490" max="9490" width="14.5703125" style="124" customWidth="1"/>
    <col min="9491" max="9491" width="11.42578125" style="124" customWidth="1"/>
    <col min="9492" max="9728" width="9.140625" style="124"/>
    <col min="9729" max="9729" width="67" style="124" bestFit="1" customWidth="1"/>
    <col min="9730" max="9730" width="18.28515625" style="124" customWidth="1"/>
    <col min="9731" max="9731" width="14.5703125" style="124" customWidth="1"/>
    <col min="9732" max="9732" width="11.42578125" style="124" customWidth="1"/>
    <col min="9733" max="9733" width="18.28515625" style="124" customWidth="1"/>
    <col min="9734" max="9734" width="14.5703125" style="124" customWidth="1"/>
    <col min="9735" max="9735" width="11.28515625" style="124" customWidth="1"/>
    <col min="9736" max="9736" width="18.28515625" style="124" customWidth="1"/>
    <col min="9737" max="9737" width="14.5703125" style="124" customWidth="1"/>
    <col min="9738" max="9738" width="11.28515625" style="124" customWidth="1"/>
    <col min="9739" max="9739" width="18.28515625" style="124" customWidth="1"/>
    <col min="9740" max="9740" width="14.5703125" style="124" customWidth="1"/>
    <col min="9741" max="9741" width="11.28515625" style="124" customWidth="1"/>
    <col min="9742" max="9742" width="18.28515625" style="124" customWidth="1"/>
    <col min="9743" max="9743" width="14.5703125" style="124" customWidth="1"/>
    <col min="9744" max="9744" width="11.28515625" style="124" customWidth="1"/>
    <col min="9745" max="9745" width="18.28515625" style="124" customWidth="1"/>
    <col min="9746" max="9746" width="14.5703125" style="124" customWidth="1"/>
    <col min="9747" max="9747" width="11.42578125" style="124" customWidth="1"/>
    <col min="9748" max="9984" width="9.140625" style="124"/>
    <col min="9985" max="9985" width="67" style="124" bestFit="1" customWidth="1"/>
    <col min="9986" max="9986" width="18.28515625" style="124" customWidth="1"/>
    <col min="9987" max="9987" width="14.5703125" style="124" customWidth="1"/>
    <col min="9988" max="9988" width="11.42578125" style="124" customWidth="1"/>
    <col min="9989" max="9989" width="18.28515625" style="124" customWidth="1"/>
    <col min="9990" max="9990" width="14.5703125" style="124" customWidth="1"/>
    <col min="9991" max="9991" width="11.28515625" style="124" customWidth="1"/>
    <col min="9992" max="9992" width="18.28515625" style="124" customWidth="1"/>
    <col min="9993" max="9993" width="14.5703125" style="124" customWidth="1"/>
    <col min="9994" max="9994" width="11.28515625" style="124" customWidth="1"/>
    <col min="9995" max="9995" width="18.28515625" style="124" customWidth="1"/>
    <col min="9996" max="9996" width="14.5703125" style="124" customWidth="1"/>
    <col min="9997" max="9997" width="11.28515625" style="124" customWidth="1"/>
    <col min="9998" max="9998" width="18.28515625" style="124" customWidth="1"/>
    <col min="9999" max="9999" width="14.5703125" style="124" customWidth="1"/>
    <col min="10000" max="10000" width="11.28515625" style="124" customWidth="1"/>
    <col min="10001" max="10001" width="18.28515625" style="124" customWidth="1"/>
    <col min="10002" max="10002" width="14.5703125" style="124" customWidth="1"/>
    <col min="10003" max="10003" width="11.42578125" style="124" customWidth="1"/>
    <col min="10004" max="10240" width="9.140625" style="124"/>
    <col min="10241" max="10241" width="67" style="124" bestFit="1" customWidth="1"/>
    <col min="10242" max="10242" width="18.28515625" style="124" customWidth="1"/>
    <col min="10243" max="10243" width="14.5703125" style="124" customWidth="1"/>
    <col min="10244" max="10244" width="11.42578125" style="124" customWidth="1"/>
    <col min="10245" max="10245" width="18.28515625" style="124" customWidth="1"/>
    <col min="10246" max="10246" width="14.5703125" style="124" customWidth="1"/>
    <col min="10247" max="10247" width="11.28515625" style="124" customWidth="1"/>
    <col min="10248" max="10248" width="18.28515625" style="124" customWidth="1"/>
    <col min="10249" max="10249" width="14.5703125" style="124" customWidth="1"/>
    <col min="10250" max="10250" width="11.28515625" style="124" customWidth="1"/>
    <col min="10251" max="10251" width="18.28515625" style="124" customWidth="1"/>
    <col min="10252" max="10252" width="14.5703125" style="124" customWidth="1"/>
    <col min="10253" max="10253" width="11.28515625" style="124" customWidth="1"/>
    <col min="10254" max="10254" width="18.28515625" style="124" customWidth="1"/>
    <col min="10255" max="10255" width="14.5703125" style="124" customWidth="1"/>
    <col min="10256" max="10256" width="11.28515625" style="124" customWidth="1"/>
    <col min="10257" max="10257" width="18.28515625" style="124" customWidth="1"/>
    <col min="10258" max="10258" width="14.5703125" style="124" customWidth="1"/>
    <col min="10259" max="10259" width="11.42578125" style="124" customWidth="1"/>
    <col min="10260" max="10496" width="9.140625" style="124"/>
    <col min="10497" max="10497" width="67" style="124" bestFit="1" customWidth="1"/>
    <col min="10498" max="10498" width="18.28515625" style="124" customWidth="1"/>
    <col min="10499" max="10499" width="14.5703125" style="124" customWidth="1"/>
    <col min="10500" max="10500" width="11.42578125" style="124" customWidth="1"/>
    <col min="10501" max="10501" width="18.28515625" style="124" customWidth="1"/>
    <col min="10502" max="10502" width="14.5703125" style="124" customWidth="1"/>
    <col min="10503" max="10503" width="11.28515625" style="124" customWidth="1"/>
    <col min="10504" max="10504" width="18.28515625" style="124" customWidth="1"/>
    <col min="10505" max="10505" width="14.5703125" style="124" customWidth="1"/>
    <col min="10506" max="10506" width="11.28515625" style="124" customWidth="1"/>
    <col min="10507" max="10507" width="18.28515625" style="124" customWidth="1"/>
    <col min="10508" max="10508" width="14.5703125" style="124" customWidth="1"/>
    <col min="10509" max="10509" width="11.28515625" style="124" customWidth="1"/>
    <col min="10510" max="10510" width="18.28515625" style="124" customWidth="1"/>
    <col min="10511" max="10511" width="14.5703125" style="124" customWidth="1"/>
    <col min="10512" max="10512" width="11.28515625" style="124" customWidth="1"/>
    <col min="10513" max="10513" width="18.28515625" style="124" customWidth="1"/>
    <col min="10514" max="10514" width="14.5703125" style="124" customWidth="1"/>
    <col min="10515" max="10515" width="11.42578125" style="124" customWidth="1"/>
    <col min="10516" max="10752" width="9.140625" style="124"/>
    <col min="10753" max="10753" width="67" style="124" bestFit="1" customWidth="1"/>
    <col min="10754" max="10754" width="18.28515625" style="124" customWidth="1"/>
    <col min="10755" max="10755" width="14.5703125" style="124" customWidth="1"/>
    <col min="10756" max="10756" width="11.42578125" style="124" customWidth="1"/>
    <col min="10757" max="10757" width="18.28515625" style="124" customWidth="1"/>
    <col min="10758" max="10758" width="14.5703125" style="124" customWidth="1"/>
    <col min="10759" max="10759" width="11.28515625" style="124" customWidth="1"/>
    <col min="10760" max="10760" width="18.28515625" style="124" customWidth="1"/>
    <col min="10761" max="10761" width="14.5703125" style="124" customWidth="1"/>
    <col min="10762" max="10762" width="11.28515625" style="124" customWidth="1"/>
    <col min="10763" max="10763" width="18.28515625" style="124" customWidth="1"/>
    <col min="10764" max="10764" width="14.5703125" style="124" customWidth="1"/>
    <col min="10765" max="10765" width="11.28515625" style="124" customWidth="1"/>
    <col min="10766" max="10766" width="18.28515625" style="124" customWidth="1"/>
    <col min="10767" max="10767" width="14.5703125" style="124" customWidth="1"/>
    <col min="10768" max="10768" width="11.28515625" style="124" customWidth="1"/>
    <col min="10769" max="10769" width="18.28515625" style="124" customWidth="1"/>
    <col min="10770" max="10770" width="14.5703125" style="124" customWidth="1"/>
    <col min="10771" max="10771" width="11.42578125" style="124" customWidth="1"/>
    <col min="10772" max="11008" width="9.140625" style="124"/>
    <col min="11009" max="11009" width="67" style="124" bestFit="1" customWidth="1"/>
    <col min="11010" max="11010" width="18.28515625" style="124" customWidth="1"/>
    <col min="11011" max="11011" width="14.5703125" style="124" customWidth="1"/>
    <col min="11012" max="11012" width="11.42578125" style="124" customWidth="1"/>
    <col min="11013" max="11013" width="18.28515625" style="124" customWidth="1"/>
    <col min="11014" max="11014" width="14.5703125" style="124" customWidth="1"/>
    <col min="11015" max="11015" width="11.28515625" style="124" customWidth="1"/>
    <col min="11016" max="11016" width="18.28515625" style="124" customWidth="1"/>
    <col min="11017" max="11017" width="14.5703125" style="124" customWidth="1"/>
    <col min="11018" max="11018" width="11.28515625" style="124" customWidth="1"/>
    <col min="11019" max="11019" width="18.28515625" style="124" customWidth="1"/>
    <col min="11020" max="11020" width="14.5703125" style="124" customWidth="1"/>
    <col min="11021" max="11021" width="11.28515625" style="124" customWidth="1"/>
    <col min="11022" max="11022" width="18.28515625" style="124" customWidth="1"/>
    <col min="11023" max="11023" width="14.5703125" style="124" customWidth="1"/>
    <col min="11024" max="11024" width="11.28515625" style="124" customWidth="1"/>
    <col min="11025" max="11025" width="18.28515625" style="124" customWidth="1"/>
    <col min="11026" max="11026" width="14.5703125" style="124" customWidth="1"/>
    <col min="11027" max="11027" width="11.42578125" style="124" customWidth="1"/>
    <col min="11028" max="11264" width="9.140625" style="124"/>
    <col min="11265" max="11265" width="67" style="124" bestFit="1" customWidth="1"/>
    <col min="11266" max="11266" width="18.28515625" style="124" customWidth="1"/>
    <col min="11267" max="11267" width="14.5703125" style="124" customWidth="1"/>
    <col min="11268" max="11268" width="11.42578125" style="124" customWidth="1"/>
    <col min="11269" max="11269" width="18.28515625" style="124" customWidth="1"/>
    <col min="11270" max="11270" width="14.5703125" style="124" customWidth="1"/>
    <col min="11271" max="11271" width="11.28515625" style="124" customWidth="1"/>
    <col min="11272" max="11272" width="18.28515625" style="124" customWidth="1"/>
    <col min="11273" max="11273" width="14.5703125" style="124" customWidth="1"/>
    <col min="11274" max="11274" width="11.28515625" style="124" customWidth="1"/>
    <col min="11275" max="11275" width="18.28515625" style="124" customWidth="1"/>
    <col min="11276" max="11276" width="14.5703125" style="124" customWidth="1"/>
    <col min="11277" max="11277" width="11.28515625" style="124" customWidth="1"/>
    <col min="11278" max="11278" width="18.28515625" style="124" customWidth="1"/>
    <col min="11279" max="11279" width="14.5703125" style="124" customWidth="1"/>
    <col min="11280" max="11280" width="11.28515625" style="124" customWidth="1"/>
    <col min="11281" max="11281" width="18.28515625" style="124" customWidth="1"/>
    <col min="11282" max="11282" width="14.5703125" style="124" customWidth="1"/>
    <col min="11283" max="11283" width="11.42578125" style="124" customWidth="1"/>
    <col min="11284" max="11520" width="9.140625" style="124"/>
    <col min="11521" max="11521" width="67" style="124" bestFit="1" customWidth="1"/>
    <col min="11522" max="11522" width="18.28515625" style="124" customWidth="1"/>
    <col min="11523" max="11523" width="14.5703125" style="124" customWidth="1"/>
    <col min="11524" max="11524" width="11.42578125" style="124" customWidth="1"/>
    <col min="11525" max="11525" width="18.28515625" style="124" customWidth="1"/>
    <col min="11526" max="11526" width="14.5703125" style="124" customWidth="1"/>
    <col min="11527" max="11527" width="11.28515625" style="124" customWidth="1"/>
    <col min="11528" max="11528" width="18.28515625" style="124" customWidth="1"/>
    <col min="11529" max="11529" width="14.5703125" style="124" customWidth="1"/>
    <col min="11530" max="11530" width="11.28515625" style="124" customWidth="1"/>
    <col min="11531" max="11531" width="18.28515625" style="124" customWidth="1"/>
    <col min="11532" max="11532" width="14.5703125" style="124" customWidth="1"/>
    <col min="11533" max="11533" width="11.28515625" style="124" customWidth="1"/>
    <col min="11534" max="11534" width="18.28515625" style="124" customWidth="1"/>
    <col min="11535" max="11535" width="14.5703125" style="124" customWidth="1"/>
    <col min="11536" max="11536" width="11.28515625" style="124" customWidth="1"/>
    <col min="11537" max="11537" width="18.28515625" style="124" customWidth="1"/>
    <col min="11538" max="11538" width="14.5703125" style="124" customWidth="1"/>
    <col min="11539" max="11539" width="11.42578125" style="124" customWidth="1"/>
    <col min="11540" max="11776" width="9.140625" style="124"/>
    <col min="11777" max="11777" width="67" style="124" bestFit="1" customWidth="1"/>
    <col min="11778" max="11778" width="18.28515625" style="124" customWidth="1"/>
    <col min="11779" max="11779" width="14.5703125" style="124" customWidth="1"/>
    <col min="11780" max="11780" width="11.42578125" style="124" customWidth="1"/>
    <col min="11781" max="11781" width="18.28515625" style="124" customWidth="1"/>
    <col min="11782" max="11782" width="14.5703125" style="124" customWidth="1"/>
    <col min="11783" max="11783" width="11.28515625" style="124" customWidth="1"/>
    <col min="11784" max="11784" width="18.28515625" style="124" customWidth="1"/>
    <col min="11785" max="11785" width="14.5703125" style="124" customWidth="1"/>
    <col min="11786" max="11786" width="11.28515625" style="124" customWidth="1"/>
    <col min="11787" max="11787" width="18.28515625" style="124" customWidth="1"/>
    <col min="11788" max="11788" width="14.5703125" style="124" customWidth="1"/>
    <col min="11789" max="11789" width="11.28515625" style="124" customWidth="1"/>
    <col min="11790" max="11790" width="18.28515625" style="124" customWidth="1"/>
    <col min="11791" max="11791" width="14.5703125" style="124" customWidth="1"/>
    <col min="11792" max="11792" width="11.28515625" style="124" customWidth="1"/>
    <col min="11793" max="11793" width="18.28515625" style="124" customWidth="1"/>
    <col min="11794" max="11794" width="14.5703125" style="124" customWidth="1"/>
    <col min="11795" max="11795" width="11.42578125" style="124" customWidth="1"/>
    <col min="11796" max="12032" width="9.140625" style="124"/>
    <col min="12033" max="12033" width="67" style="124" bestFit="1" customWidth="1"/>
    <col min="12034" max="12034" width="18.28515625" style="124" customWidth="1"/>
    <col min="12035" max="12035" width="14.5703125" style="124" customWidth="1"/>
    <col min="12036" max="12036" width="11.42578125" style="124" customWidth="1"/>
    <col min="12037" max="12037" width="18.28515625" style="124" customWidth="1"/>
    <col min="12038" max="12038" width="14.5703125" style="124" customWidth="1"/>
    <col min="12039" max="12039" width="11.28515625" style="124" customWidth="1"/>
    <col min="12040" max="12040" width="18.28515625" style="124" customWidth="1"/>
    <col min="12041" max="12041" width="14.5703125" style="124" customWidth="1"/>
    <col min="12042" max="12042" width="11.28515625" style="124" customWidth="1"/>
    <col min="12043" max="12043" width="18.28515625" style="124" customWidth="1"/>
    <col min="12044" max="12044" width="14.5703125" style="124" customWidth="1"/>
    <col min="12045" max="12045" width="11.28515625" style="124" customWidth="1"/>
    <col min="12046" max="12046" width="18.28515625" style="124" customWidth="1"/>
    <col min="12047" max="12047" width="14.5703125" style="124" customWidth="1"/>
    <col min="12048" max="12048" width="11.28515625" style="124" customWidth="1"/>
    <col min="12049" max="12049" width="18.28515625" style="124" customWidth="1"/>
    <col min="12050" max="12050" width="14.5703125" style="124" customWidth="1"/>
    <col min="12051" max="12051" width="11.42578125" style="124" customWidth="1"/>
    <col min="12052" max="12288" width="9.140625" style="124"/>
    <col min="12289" max="12289" width="67" style="124" bestFit="1" customWidth="1"/>
    <col min="12290" max="12290" width="18.28515625" style="124" customWidth="1"/>
    <col min="12291" max="12291" width="14.5703125" style="124" customWidth="1"/>
    <col min="12292" max="12292" width="11.42578125" style="124" customWidth="1"/>
    <col min="12293" max="12293" width="18.28515625" style="124" customWidth="1"/>
    <col min="12294" max="12294" width="14.5703125" style="124" customWidth="1"/>
    <col min="12295" max="12295" width="11.28515625" style="124" customWidth="1"/>
    <col min="12296" max="12296" width="18.28515625" style="124" customWidth="1"/>
    <col min="12297" max="12297" width="14.5703125" style="124" customWidth="1"/>
    <col min="12298" max="12298" width="11.28515625" style="124" customWidth="1"/>
    <col min="12299" max="12299" width="18.28515625" style="124" customWidth="1"/>
    <col min="12300" max="12300" width="14.5703125" style="124" customWidth="1"/>
    <col min="12301" max="12301" width="11.28515625" style="124" customWidth="1"/>
    <col min="12302" max="12302" width="18.28515625" style="124" customWidth="1"/>
    <col min="12303" max="12303" width="14.5703125" style="124" customWidth="1"/>
    <col min="12304" max="12304" width="11.28515625" style="124" customWidth="1"/>
    <col min="12305" max="12305" width="18.28515625" style="124" customWidth="1"/>
    <col min="12306" max="12306" width="14.5703125" style="124" customWidth="1"/>
    <col min="12307" max="12307" width="11.42578125" style="124" customWidth="1"/>
    <col min="12308" max="12544" width="9.140625" style="124"/>
    <col min="12545" max="12545" width="67" style="124" bestFit="1" customWidth="1"/>
    <col min="12546" max="12546" width="18.28515625" style="124" customWidth="1"/>
    <col min="12547" max="12547" width="14.5703125" style="124" customWidth="1"/>
    <col min="12548" max="12548" width="11.42578125" style="124" customWidth="1"/>
    <col min="12549" max="12549" width="18.28515625" style="124" customWidth="1"/>
    <col min="12550" max="12550" width="14.5703125" style="124" customWidth="1"/>
    <col min="12551" max="12551" width="11.28515625" style="124" customWidth="1"/>
    <col min="12552" max="12552" width="18.28515625" style="124" customWidth="1"/>
    <col min="12553" max="12553" width="14.5703125" style="124" customWidth="1"/>
    <col min="12554" max="12554" width="11.28515625" style="124" customWidth="1"/>
    <col min="12555" max="12555" width="18.28515625" style="124" customWidth="1"/>
    <col min="12556" max="12556" width="14.5703125" style="124" customWidth="1"/>
    <col min="12557" max="12557" width="11.28515625" style="124" customWidth="1"/>
    <col min="12558" max="12558" width="18.28515625" style="124" customWidth="1"/>
    <col min="12559" max="12559" width="14.5703125" style="124" customWidth="1"/>
    <col min="12560" max="12560" width="11.28515625" style="124" customWidth="1"/>
    <col min="12561" max="12561" width="18.28515625" style="124" customWidth="1"/>
    <col min="12562" max="12562" width="14.5703125" style="124" customWidth="1"/>
    <col min="12563" max="12563" width="11.42578125" style="124" customWidth="1"/>
    <col min="12564" max="12800" width="9.140625" style="124"/>
    <col min="12801" max="12801" width="67" style="124" bestFit="1" customWidth="1"/>
    <col min="12802" max="12802" width="18.28515625" style="124" customWidth="1"/>
    <col min="12803" max="12803" width="14.5703125" style="124" customWidth="1"/>
    <col min="12804" max="12804" width="11.42578125" style="124" customWidth="1"/>
    <col min="12805" max="12805" width="18.28515625" style="124" customWidth="1"/>
    <col min="12806" max="12806" width="14.5703125" style="124" customWidth="1"/>
    <col min="12807" max="12807" width="11.28515625" style="124" customWidth="1"/>
    <col min="12808" max="12808" width="18.28515625" style="124" customWidth="1"/>
    <col min="12809" max="12809" width="14.5703125" style="124" customWidth="1"/>
    <col min="12810" max="12810" width="11.28515625" style="124" customWidth="1"/>
    <col min="12811" max="12811" width="18.28515625" style="124" customWidth="1"/>
    <col min="12812" max="12812" width="14.5703125" style="124" customWidth="1"/>
    <col min="12813" max="12813" width="11.28515625" style="124" customWidth="1"/>
    <col min="12814" max="12814" width="18.28515625" style="124" customWidth="1"/>
    <col min="12815" max="12815" width="14.5703125" style="124" customWidth="1"/>
    <col min="12816" max="12816" width="11.28515625" style="124" customWidth="1"/>
    <col min="12817" max="12817" width="18.28515625" style="124" customWidth="1"/>
    <col min="12818" max="12818" width="14.5703125" style="124" customWidth="1"/>
    <col min="12819" max="12819" width="11.42578125" style="124" customWidth="1"/>
    <col min="12820" max="13056" width="9.140625" style="124"/>
    <col min="13057" max="13057" width="67" style="124" bestFit="1" customWidth="1"/>
    <col min="13058" max="13058" width="18.28515625" style="124" customWidth="1"/>
    <col min="13059" max="13059" width="14.5703125" style="124" customWidth="1"/>
    <col min="13060" max="13060" width="11.42578125" style="124" customWidth="1"/>
    <col min="13061" max="13061" width="18.28515625" style="124" customWidth="1"/>
    <col min="13062" max="13062" width="14.5703125" style="124" customWidth="1"/>
    <col min="13063" max="13063" width="11.28515625" style="124" customWidth="1"/>
    <col min="13064" max="13064" width="18.28515625" style="124" customWidth="1"/>
    <col min="13065" max="13065" width="14.5703125" style="124" customWidth="1"/>
    <col min="13066" max="13066" width="11.28515625" style="124" customWidth="1"/>
    <col min="13067" max="13067" width="18.28515625" style="124" customWidth="1"/>
    <col min="13068" max="13068" width="14.5703125" style="124" customWidth="1"/>
    <col min="13069" max="13069" width="11.28515625" style="124" customWidth="1"/>
    <col min="13070" max="13070" width="18.28515625" style="124" customWidth="1"/>
    <col min="13071" max="13071" width="14.5703125" style="124" customWidth="1"/>
    <col min="13072" max="13072" width="11.28515625" style="124" customWidth="1"/>
    <col min="13073" max="13073" width="18.28515625" style="124" customWidth="1"/>
    <col min="13074" max="13074" width="14.5703125" style="124" customWidth="1"/>
    <col min="13075" max="13075" width="11.42578125" style="124" customWidth="1"/>
    <col min="13076" max="13312" width="9.140625" style="124"/>
    <col min="13313" max="13313" width="67" style="124" bestFit="1" customWidth="1"/>
    <col min="13314" max="13314" width="18.28515625" style="124" customWidth="1"/>
    <col min="13315" max="13315" width="14.5703125" style="124" customWidth="1"/>
    <col min="13316" max="13316" width="11.42578125" style="124" customWidth="1"/>
    <col min="13317" max="13317" width="18.28515625" style="124" customWidth="1"/>
    <col min="13318" max="13318" width="14.5703125" style="124" customWidth="1"/>
    <col min="13319" max="13319" width="11.28515625" style="124" customWidth="1"/>
    <col min="13320" max="13320" width="18.28515625" style="124" customWidth="1"/>
    <col min="13321" max="13321" width="14.5703125" style="124" customWidth="1"/>
    <col min="13322" max="13322" width="11.28515625" style="124" customWidth="1"/>
    <col min="13323" max="13323" width="18.28515625" style="124" customWidth="1"/>
    <col min="13324" max="13324" width="14.5703125" style="124" customWidth="1"/>
    <col min="13325" max="13325" width="11.28515625" style="124" customWidth="1"/>
    <col min="13326" max="13326" width="18.28515625" style="124" customWidth="1"/>
    <col min="13327" max="13327" width="14.5703125" style="124" customWidth="1"/>
    <col min="13328" max="13328" width="11.28515625" style="124" customWidth="1"/>
    <col min="13329" max="13329" width="18.28515625" style="124" customWidth="1"/>
    <col min="13330" max="13330" width="14.5703125" style="124" customWidth="1"/>
    <col min="13331" max="13331" width="11.42578125" style="124" customWidth="1"/>
    <col min="13332" max="13568" width="9.140625" style="124"/>
    <col min="13569" max="13569" width="67" style="124" bestFit="1" customWidth="1"/>
    <col min="13570" max="13570" width="18.28515625" style="124" customWidth="1"/>
    <col min="13571" max="13571" width="14.5703125" style="124" customWidth="1"/>
    <col min="13572" max="13572" width="11.42578125" style="124" customWidth="1"/>
    <col min="13573" max="13573" width="18.28515625" style="124" customWidth="1"/>
    <col min="13574" max="13574" width="14.5703125" style="124" customWidth="1"/>
    <col min="13575" max="13575" width="11.28515625" style="124" customWidth="1"/>
    <col min="13576" max="13576" width="18.28515625" style="124" customWidth="1"/>
    <col min="13577" max="13577" width="14.5703125" style="124" customWidth="1"/>
    <col min="13578" max="13578" width="11.28515625" style="124" customWidth="1"/>
    <col min="13579" max="13579" width="18.28515625" style="124" customWidth="1"/>
    <col min="13580" max="13580" width="14.5703125" style="124" customWidth="1"/>
    <col min="13581" max="13581" width="11.28515625" style="124" customWidth="1"/>
    <col min="13582" max="13582" width="18.28515625" style="124" customWidth="1"/>
    <col min="13583" max="13583" width="14.5703125" style="124" customWidth="1"/>
    <col min="13584" max="13584" width="11.28515625" style="124" customWidth="1"/>
    <col min="13585" max="13585" width="18.28515625" style="124" customWidth="1"/>
    <col min="13586" max="13586" width="14.5703125" style="124" customWidth="1"/>
    <col min="13587" max="13587" width="11.42578125" style="124" customWidth="1"/>
    <col min="13588" max="13824" width="9.140625" style="124"/>
    <col min="13825" max="13825" width="67" style="124" bestFit="1" customWidth="1"/>
    <col min="13826" max="13826" width="18.28515625" style="124" customWidth="1"/>
    <col min="13827" max="13827" width="14.5703125" style="124" customWidth="1"/>
    <col min="13828" max="13828" width="11.42578125" style="124" customWidth="1"/>
    <col min="13829" max="13829" width="18.28515625" style="124" customWidth="1"/>
    <col min="13830" max="13830" width="14.5703125" style="124" customWidth="1"/>
    <col min="13831" max="13831" width="11.28515625" style="124" customWidth="1"/>
    <col min="13832" max="13832" width="18.28515625" style="124" customWidth="1"/>
    <col min="13833" max="13833" width="14.5703125" style="124" customWidth="1"/>
    <col min="13834" max="13834" width="11.28515625" style="124" customWidth="1"/>
    <col min="13835" max="13835" width="18.28515625" style="124" customWidth="1"/>
    <col min="13836" max="13836" width="14.5703125" style="124" customWidth="1"/>
    <col min="13837" max="13837" width="11.28515625" style="124" customWidth="1"/>
    <col min="13838" max="13838" width="18.28515625" style="124" customWidth="1"/>
    <col min="13839" max="13839" width="14.5703125" style="124" customWidth="1"/>
    <col min="13840" max="13840" width="11.28515625" style="124" customWidth="1"/>
    <col min="13841" max="13841" width="18.28515625" style="124" customWidth="1"/>
    <col min="13842" max="13842" width="14.5703125" style="124" customWidth="1"/>
    <col min="13843" max="13843" width="11.42578125" style="124" customWidth="1"/>
    <col min="13844" max="14080" width="9.140625" style="124"/>
    <col min="14081" max="14081" width="67" style="124" bestFit="1" customWidth="1"/>
    <col min="14082" max="14082" width="18.28515625" style="124" customWidth="1"/>
    <col min="14083" max="14083" width="14.5703125" style="124" customWidth="1"/>
    <col min="14084" max="14084" width="11.42578125" style="124" customWidth="1"/>
    <col min="14085" max="14085" width="18.28515625" style="124" customWidth="1"/>
    <col min="14086" max="14086" width="14.5703125" style="124" customWidth="1"/>
    <col min="14087" max="14087" width="11.28515625" style="124" customWidth="1"/>
    <col min="14088" max="14088" width="18.28515625" style="124" customWidth="1"/>
    <col min="14089" max="14089" width="14.5703125" style="124" customWidth="1"/>
    <col min="14090" max="14090" width="11.28515625" style="124" customWidth="1"/>
    <col min="14091" max="14091" width="18.28515625" style="124" customWidth="1"/>
    <col min="14092" max="14092" width="14.5703125" style="124" customWidth="1"/>
    <col min="14093" max="14093" width="11.28515625" style="124" customWidth="1"/>
    <col min="14094" max="14094" width="18.28515625" style="124" customWidth="1"/>
    <col min="14095" max="14095" width="14.5703125" style="124" customWidth="1"/>
    <col min="14096" max="14096" width="11.28515625" style="124" customWidth="1"/>
    <col min="14097" max="14097" width="18.28515625" style="124" customWidth="1"/>
    <col min="14098" max="14098" width="14.5703125" style="124" customWidth="1"/>
    <col min="14099" max="14099" width="11.42578125" style="124" customWidth="1"/>
    <col min="14100" max="14336" width="9.140625" style="124"/>
    <col min="14337" max="14337" width="67" style="124" bestFit="1" customWidth="1"/>
    <col min="14338" max="14338" width="18.28515625" style="124" customWidth="1"/>
    <col min="14339" max="14339" width="14.5703125" style="124" customWidth="1"/>
    <col min="14340" max="14340" width="11.42578125" style="124" customWidth="1"/>
    <col min="14341" max="14341" width="18.28515625" style="124" customWidth="1"/>
    <col min="14342" max="14342" width="14.5703125" style="124" customWidth="1"/>
    <col min="14343" max="14343" width="11.28515625" style="124" customWidth="1"/>
    <col min="14344" max="14344" width="18.28515625" style="124" customWidth="1"/>
    <col min="14345" max="14345" width="14.5703125" style="124" customWidth="1"/>
    <col min="14346" max="14346" width="11.28515625" style="124" customWidth="1"/>
    <col min="14347" max="14347" width="18.28515625" style="124" customWidth="1"/>
    <col min="14348" max="14348" width="14.5703125" style="124" customWidth="1"/>
    <col min="14349" max="14349" width="11.28515625" style="124" customWidth="1"/>
    <col min="14350" max="14350" width="18.28515625" style="124" customWidth="1"/>
    <col min="14351" max="14351" width="14.5703125" style="124" customWidth="1"/>
    <col min="14352" max="14352" width="11.28515625" style="124" customWidth="1"/>
    <col min="14353" max="14353" width="18.28515625" style="124" customWidth="1"/>
    <col min="14354" max="14354" width="14.5703125" style="124" customWidth="1"/>
    <col min="14355" max="14355" width="11.42578125" style="124" customWidth="1"/>
    <col min="14356" max="14592" width="9.140625" style="124"/>
    <col min="14593" max="14593" width="67" style="124" bestFit="1" customWidth="1"/>
    <col min="14594" max="14594" width="18.28515625" style="124" customWidth="1"/>
    <col min="14595" max="14595" width="14.5703125" style="124" customWidth="1"/>
    <col min="14596" max="14596" width="11.42578125" style="124" customWidth="1"/>
    <col min="14597" max="14597" width="18.28515625" style="124" customWidth="1"/>
    <col min="14598" max="14598" width="14.5703125" style="124" customWidth="1"/>
    <col min="14599" max="14599" width="11.28515625" style="124" customWidth="1"/>
    <col min="14600" max="14600" width="18.28515625" style="124" customWidth="1"/>
    <col min="14601" max="14601" width="14.5703125" style="124" customWidth="1"/>
    <col min="14602" max="14602" width="11.28515625" style="124" customWidth="1"/>
    <col min="14603" max="14603" width="18.28515625" style="124" customWidth="1"/>
    <col min="14604" max="14604" width="14.5703125" style="124" customWidth="1"/>
    <col min="14605" max="14605" width="11.28515625" style="124" customWidth="1"/>
    <col min="14606" max="14606" width="18.28515625" style="124" customWidth="1"/>
    <col min="14607" max="14607" width="14.5703125" style="124" customWidth="1"/>
    <col min="14608" max="14608" width="11.28515625" style="124" customWidth="1"/>
    <col min="14609" max="14609" width="18.28515625" style="124" customWidth="1"/>
    <col min="14610" max="14610" width="14.5703125" style="124" customWidth="1"/>
    <col min="14611" max="14611" width="11.42578125" style="124" customWidth="1"/>
    <col min="14612" max="14848" width="9.140625" style="124"/>
    <col min="14849" max="14849" width="67" style="124" bestFit="1" customWidth="1"/>
    <col min="14850" max="14850" width="18.28515625" style="124" customWidth="1"/>
    <col min="14851" max="14851" width="14.5703125" style="124" customWidth="1"/>
    <col min="14852" max="14852" width="11.42578125" style="124" customWidth="1"/>
    <col min="14853" max="14853" width="18.28515625" style="124" customWidth="1"/>
    <col min="14854" max="14854" width="14.5703125" style="124" customWidth="1"/>
    <col min="14855" max="14855" width="11.28515625" style="124" customWidth="1"/>
    <col min="14856" max="14856" width="18.28515625" style="124" customWidth="1"/>
    <col min="14857" max="14857" width="14.5703125" style="124" customWidth="1"/>
    <col min="14858" max="14858" width="11.28515625" style="124" customWidth="1"/>
    <col min="14859" max="14859" width="18.28515625" style="124" customWidth="1"/>
    <col min="14860" max="14860" width="14.5703125" style="124" customWidth="1"/>
    <col min="14861" max="14861" width="11.28515625" style="124" customWidth="1"/>
    <col min="14862" max="14862" width="18.28515625" style="124" customWidth="1"/>
    <col min="14863" max="14863" width="14.5703125" style="124" customWidth="1"/>
    <col min="14864" max="14864" width="11.28515625" style="124" customWidth="1"/>
    <col min="14865" max="14865" width="18.28515625" style="124" customWidth="1"/>
    <col min="14866" max="14866" width="14.5703125" style="124" customWidth="1"/>
    <col min="14867" max="14867" width="11.42578125" style="124" customWidth="1"/>
    <col min="14868" max="15104" width="9.140625" style="124"/>
    <col min="15105" max="15105" width="67" style="124" bestFit="1" customWidth="1"/>
    <col min="15106" max="15106" width="18.28515625" style="124" customWidth="1"/>
    <col min="15107" max="15107" width="14.5703125" style="124" customWidth="1"/>
    <col min="15108" max="15108" width="11.42578125" style="124" customWidth="1"/>
    <col min="15109" max="15109" width="18.28515625" style="124" customWidth="1"/>
    <col min="15110" max="15110" width="14.5703125" style="124" customWidth="1"/>
    <col min="15111" max="15111" width="11.28515625" style="124" customWidth="1"/>
    <col min="15112" max="15112" width="18.28515625" style="124" customWidth="1"/>
    <col min="15113" max="15113" width="14.5703125" style="124" customWidth="1"/>
    <col min="15114" max="15114" width="11.28515625" style="124" customWidth="1"/>
    <col min="15115" max="15115" width="18.28515625" style="124" customWidth="1"/>
    <col min="15116" max="15116" width="14.5703125" style="124" customWidth="1"/>
    <col min="15117" max="15117" width="11.28515625" style="124" customWidth="1"/>
    <col min="15118" max="15118" width="18.28515625" style="124" customWidth="1"/>
    <col min="15119" max="15119" width="14.5703125" style="124" customWidth="1"/>
    <col min="15120" max="15120" width="11.28515625" style="124" customWidth="1"/>
    <col min="15121" max="15121" width="18.28515625" style="124" customWidth="1"/>
    <col min="15122" max="15122" width="14.5703125" style="124" customWidth="1"/>
    <col min="15123" max="15123" width="11.42578125" style="124" customWidth="1"/>
    <col min="15124" max="15360" width="9.140625" style="124"/>
    <col min="15361" max="15361" width="67" style="124" bestFit="1" customWidth="1"/>
    <col min="15362" max="15362" width="18.28515625" style="124" customWidth="1"/>
    <col min="15363" max="15363" width="14.5703125" style="124" customWidth="1"/>
    <col min="15364" max="15364" width="11.42578125" style="124" customWidth="1"/>
    <col min="15365" max="15365" width="18.28515625" style="124" customWidth="1"/>
    <col min="15366" max="15366" width="14.5703125" style="124" customWidth="1"/>
    <col min="15367" max="15367" width="11.28515625" style="124" customWidth="1"/>
    <col min="15368" max="15368" width="18.28515625" style="124" customWidth="1"/>
    <col min="15369" max="15369" width="14.5703125" style="124" customWidth="1"/>
    <col min="15370" max="15370" width="11.28515625" style="124" customWidth="1"/>
    <col min="15371" max="15371" width="18.28515625" style="124" customWidth="1"/>
    <col min="15372" max="15372" width="14.5703125" style="124" customWidth="1"/>
    <col min="15373" max="15373" width="11.28515625" style="124" customWidth="1"/>
    <col min="15374" max="15374" width="18.28515625" style="124" customWidth="1"/>
    <col min="15375" max="15375" width="14.5703125" style="124" customWidth="1"/>
    <col min="15376" max="15376" width="11.28515625" style="124" customWidth="1"/>
    <col min="15377" max="15377" width="18.28515625" style="124" customWidth="1"/>
    <col min="15378" max="15378" width="14.5703125" style="124" customWidth="1"/>
    <col min="15379" max="15379" width="11.42578125" style="124" customWidth="1"/>
    <col min="15380" max="15616" width="9.140625" style="124"/>
    <col min="15617" max="15617" width="67" style="124" bestFit="1" customWidth="1"/>
    <col min="15618" max="15618" width="18.28515625" style="124" customWidth="1"/>
    <col min="15619" max="15619" width="14.5703125" style="124" customWidth="1"/>
    <col min="15620" max="15620" width="11.42578125" style="124" customWidth="1"/>
    <col min="15621" max="15621" width="18.28515625" style="124" customWidth="1"/>
    <col min="15622" max="15622" width="14.5703125" style="124" customWidth="1"/>
    <col min="15623" max="15623" width="11.28515625" style="124" customWidth="1"/>
    <col min="15624" max="15624" width="18.28515625" style="124" customWidth="1"/>
    <col min="15625" max="15625" width="14.5703125" style="124" customWidth="1"/>
    <col min="15626" max="15626" width="11.28515625" style="124" customWidth="1"/>
    <col min="15627" max="15627" width="18.28515625" style="124" customWidth="1"/>
    <col min="15628" max="15628" width="14.5703125" style="124" customWidth="1"/>
    <col min="15629" max="15629" width="11.28515625" style="124" customWidth="1"/>
    <col min="15630" max="15630" width="18.28515625" style="124" customWidth="1"/>
    <col min="15631" max="15631" width="14.5703125" style="124" customWidth="1"/>
    <col min="15632" max="15632" width="11.28515625" style="124" customWidth="1"/>
    <col min="15633" max="15633" width="18.28515625" style="124" customWidth="1"/>
    <col min="15634" max="15634" width="14.5703125" style="124" customWidth="1"/>
    <col min="15635" max="15635" width="11.42578125" style="124" customWidth="1"/>
    <col min="15636" max="15872" width="9.140625" style="124"/>
    <col min="15873" max="15873" width="67" style="124" bestFit="1" customWidth="1"/>
    <col min="15874" max="15874" width="18.28515625" style="124" customWidth="1"/>
    <col min="15875" max="15875" width="14.5703125" style="124" customWidth="1"/>
    <col min="15876" max="15876" width="11.42578125" style="124" customWidth="1"/>
    <col min="15877" max="15877" width="18.28515625" style="124" customWidth="1"/>
    <col min="15878" max="15878" width="14.5703125" style="124" customWidth="1"/>
    <col min="15879" max="15879" width="11.28515625" style="124" customWidth="1"/>
    <col min="15880" max="15880" width="18.28515625" style="124" customWidth="1"/>
    <col min="15881" max="15881" width="14.5703125" style="124" customWidth="1"/>
    <col min="15882" max="15882" width="11.28515625" style="124" customWidth="1"/>
    <col min="15883" max="15883" width="18.28515625" style="124" customWidth="1"/>
    <col min="15884" max="15884" width="14.5703125" style="124" customWidth="1"/>
    <col min="15885" max="15885" width="11.28515625" style="124" customWidth="1"/>
    <col min="15886" max="15886" width="18.28515625" style="124" customWidth="1"/>
    <col min="15887" max="15887" width="14.5703125" style="124" customWidth="1"/>
    <col min="15888" max="15888" width="11.28515625" style="124" customWidth="1"/>
    <col min="15889" max="15889" width="18.28515625" style="124" customWidth="1"/>
    <col min="15890" max="15890" width="14.5703125" style="124" customWidth="1"/>
    <col min="15891" max="15891" width="11.42578125" style="124" customWidth="1"/>
    <col min="15892" max="16128" width="9.140625" style="124"/>
    <col min="16129" max="16129" width="67" style="124" bestFit="1" customWidth="1"/>
    <col min="16130" max="16130" width="18.28515625" style="124" customWidth="1"/>
    <col min="16131" max="16131" width="14.5703125" style="124" customWidth="1"/>
    <col min="16132" max="16132" width="11.42578125" style="124" customWidth="1"/>
    <col min="16133" max="16133" width="18.28515625" style="124" customWidth="1"/>
    <col min="16134" max="16134" width="14.5703125" style="124" customWidth="1"/>
    <col min="16135" max="16135" width="11.28515625" style="124" customWidth="1"/>
    <col min="16136" max="16136" width="18.28515625" style="124" customWidth="1"/>
    <col min="16137" max="16137" width="14.5703125" style="124" customWidth="1"/>
    <col min="16138" max="16138" width="11.28515625" style="124" customWidth="1"/>
    <col min="16139" max="16139" width="18.28515625" style="124" customWidth="1"/>
    <col min="16140" max="16140" width="14.5703125" style="124" customWidth="1"/>
    <col min="16141" max="16141" width="11.28515625" style="124" customWidth="1"/>
    <col min="16142" max="16142" width="18.28515625" style="124" customWidth="1"/>
    <col min="16143" max="16143" width="14.5703125" style="124" customWidth="1"/>
    <col min="16144" max="16144" width="11.28515625" style="124" customWidth="1"/>
    <col min="16145" max="16145" width="18.28515625" style="124" customWidth="1"/>
    <col min="16146" max="16146" width="14.5703125" style="124" customWidth="1"/>
    <col min="16147" max="16147" width="11.42578125" style="124" customWidth="1"/>
    <col min="16148" max="16384" width="9.140625" style="124"/>
  </cols>
  <sheetData>
    <row r="1" spans="1:19" x14ac:dyDescent="0.3">
      <c r="A1" s="1618"/>
      <c r="B1" s="1618"/>
      <c r="C1" s="1618"/>
      <c r="D1" s="1618"/>
      <c r="E1" s="1618"/>
      <c r="F1" s="1618"/>
      <c r="G1" s="1618"/>
      <c r="H1" s="1618"/>
      <c r="I1" s="1618"/>
      <c r="J1" s="1618"/>
      <c r="K1" s="1618"/>
      <c r="L1" s="1618"/>
      <c r="M1" s="1618"/>
      <c r="N1" s="1618"/>
      <c r="O1" s="1618"/>
      <c r="P1" s="1618"/>
      <c r="Q1" s="1618"/>
      <c r="R1" s="1618"/>
      <c r="S1" s="1618"/>
    </row>
    <row r="2" spans="1:19" ht="20.25" customHeight="1" x14ac:dyDescent="0.3">
      <c r="A2" s="3782" t="s">
        <v>284</v>
      </c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2"/>
      <c r="O2" s="3782"/>
      <c r="P2" s="3782"/>
      <c r="Q2" s="3782"/>
      <c r="R2" s="3782"/>
      <c r="S2" s="3782"/>
    </row>
    <row r="3" spans="1:19" ht="20.25" customHeight="1" x14ac:dyDescent="0.3">
      <c r="A3" s="3782" t="s">
        <v>357</v>
      </c>
      <c r="B3" s="3782"/>
      <c r="C3" s="3782"/>
      <c r="D3" s="3782"/>
      <c r="E3" s="3782"/>
      <c r="F3" s="3782"/>
      <c r="G3" s="3782"/>
      <c r="H3" s="3782"/>
      <c r="I3" s="3782"/>
      <c r="J3" s="3782"/>
      <c r="K3" s="3782"/>
      <c r="L3" s="3782"/>
      <c r="M3" s="3782"/>
      <c r="N3" s="3782"/>
      <c r="O3" s="3782"/>
      <c r="P3" s="3782"/>
      <c r="Q3" s="3782"/>
      <c r="R3" s="3782"/>
      <c r="S3" s="3782"/>
    </row>
    <row r="4" spans="1:19" ht="19.5" thickBot="1" x14ac:dyDescent="0.35">
      <c r="A4" s="3783"/>
      <c r="B4" s="3783"/>
      <c r="C4" s="3783"/>
      <c r="D4" s="3783"/>
      <c r="E4" s="3783"/>
      <c r="F4" s="3783"/>
      <c r="G4" s="3783"/>
      <c r="H4" s="3783"/>
      <c r="I4" s="3783"/>
      <c r="J4" s="3783"/>
      <c r="K4" s="3783"/>
      <c r="L4" s="3783"/>
      <c r="M4" s="3783"/>
      <c r="N4" s="3783"/>
      <c r="O4" s="3783"/>
      <c r="P4" s="3783"/>
      <c r="Q4" s="3783"/>
      <c r="R4" s="3783"/>
      <c r="S4" s="3783"/>
    </row>
    <row r="5" spans="1:19" ht="19.5" customHeight="1" x14ac:dyDescent="0.3">
      <c r="A5" s="1360" t="s">
        <v>285</v>
      </c>
      <c r="B5" s="3784" t="s">
        <v>19</v>
      </c>
      <c r="C5" s="3785"/>
      <c r="D5" s="3786"/>
      <c r="E5" s="3784" t="s">
        <v>20</v>
      </c>
      <c r="F5" s="3785"/>
      <c r="G5" s="3786"/>
      <c r="H5" s="3784" t="s">
        <v>29</v>
      </c>
      <c r="I5" s="3785"/>
      <c r="J5" s="3786"/>
      <c r="K5" s="3784" t="s">
        <v>286</v>
      </c>
      <c r="L5" s="3785"/>
      <c r="M5" s="3786"/>
      <c r="N5" s="3784" t="s">
        <v>287</v>
      </c>
      <c r="O5" s="3785"/>
      <c r="P5" s="3786"/>
      <c r="Q5" s="3787" t="s">
        <v>318</v>
      </c>
      <c r="R5" s="3788"/>
      <c r="S5" s="3789"/>
    </row>
    <row r="6" spans="1:19" ht="71.25" customHeight="1" thickBot="1" x14ac:dyDescent="0.35">
      <c r="A6" s="1361"/>
      <c r="B6" s="1403" t="s">
        <v>26</v>
      </c>
      <c r="C6" s="1404" t="s">
        <v>27</v>
      </c>
      <c r="D6" s="1405" t="s">
        <v>4</v>
      </c>
      <c r="E6" s="1403" t="s">
        <v>26</v>
      </c>
      <c r="F6" s="1404" t="s">
        <v>27</v>
      </c>
      <c r="G6" s="1405" t="s">
        <v>4</v>
      </c>
      <c r="H6" s="654" t="s">
        <v>26</v>
      </c>
      <c r="I6" s="1406" t="s">
        <v>27</v>
      </c>
      <c r="J6" s="655" t="s">
        <v>4</v>
      </c>
      <c r="K6" s="654" t="s">
        <v>26</v>
      </c>
      <c r="L6" s="1406" t="s">
        <v>27</v>
      </c>
      <c r="M6" s="655" t="s">
        <v>4</v>
      </c>
      <c r="N6" s="654" t="s">
        <v>26</v>
      </c>
      <c r="O6" s="1406" t="s">
        <v>27</v>
      </c>
      <c r="P6" s="655" t="s">
        <v>4</v>
      </c>
      <c r="Q6" s="455" t="s">
        <v>26</v>
      </c>
      <c r="R6" s="1404" t="s">
        <v>27</v>
      </c>
      <c r="S6" s="1405" t="s">
        <v>4</v>
      </c>
    </row>
    <row r="7" spans="1:19" ht="19.5" x14ac:dyDescent="0.3">
      <c r="A7" s="1362" t="s">
        <v>22</v>
      </c>
      <c r="B7" s="1363"/>
      <c r="C7" s="1364"/>
      <c r="D7" s="1365"/>
      <c r="E7" s="1363"/>
      <c r="F7" s="1364"/>
      <c r="G7" s="1365"/>
      <c r="H7" s="1363"/>
      <c r="I7" s="1364"/>
      <c r="J7" s="1365"/>
      <c r="K7" s="1363"/>
      <c r="L7" s="1364"/>
      <c r="M7" s="1365"/>
      <c r="N7" s="1363"/>
      <c r="O7" s="1364"/>
      <c r="P7" s="1365"/>
      <c r="Q7" s="1367"/>
      <c r="R7" s="1368"/>
      <c r="S7" s="1369"/>
    </row>
    <row r="8" spans="1:19" ht="25.5" customHeight="1" x14ac:dyDescent="0.3">
      <c r="A8" s="643" t="s">
        <v>86</v>
      </c>
      <c r="B8" s="1370">
        <v>10</v>
      </c>
      <c r="C8" s="644">
        <v>6</v>
      </c>
      <c r="D8" s="1622">
        <v>16</v>
      </c>
      <c r="E8" s="1370">
        <v>12</v>
      </c>
      <c r="F8" s="644">
        <v>7</v>
      </c>
      <c r="G8" s="1622">
        <v>19</v>
      </c>
      <c r="H8" s="1370">
        <v>11</v>
      </c>
      <c r="I8" s="644">
        <v>8</v>
      </c>
      <c r="J8" s="1623">
        <v>19</v>
      </c>
      <c r="K8" s="1417">
        <v>9</v>
      </c>
      <c r="L8" s="653">
        <v>29</v>
      </c>
      <c r="M8" s="1623">
        <v>38</v>
      </c>
      <c r="N8" s="1417">
        <v>3</v>
      </c>
      <c r="O8" s="653">
        <v>52</v>
      </c>
      <c r="P8" s="1623">
        <f>SUM(N8:O8)</f>
        <v>55</v>
      </c>
      <c r="Q8" s="1624">
        <f t="shared" ref="Q8:R11" si="0">B8+E8+H8+K8+N8</f>
        <v>45</v>
      </c>
      <c r="R8" s="1625">
        <f t="shared" si="0"/>
        <v>102</v>
      </c>
      <c r="S8" s="1626">
        <f>SUM(Q8:R8)</f>
        <v>147</v>
      </c>
    </row>
    <row r="9" spans="1:19" ht="27" customHeight="1" x14ac:dyDescent="0.3">
      <c r="A9" s="646" t="s">
        <v>89</v>
      </c>
      <c r="B9" s="1370">
        <v>9</v>
      </c>
      <c r="C9" s="644">
        <v>5</v>
      </c>
      <c r="D9" s="1622">
        <v>14</v>
      </c>
      <c r="E9" s="1370">
        <v>0</v>
      </c>
      <c r="F9" s="644">
        <v>0</v>
      </c>
      <c r="G9" s="1622">
        <v>0</v>
      </c>
      <c r="H9" s="1370">
        <v>0</v>
      </c>
      <c r="I9" s="644">
        <v>5</v>
      </c>
      <c r="J9" s="1623">
        <v>5</v>
      </c>
      <c r="K9" s="1417">
        <v>3</v>
      </c>
      <c r="L9" s="653">
        <v>13</v>
      </c>
      <c r="M9" s="1623">
        <f>SUM(K9:L9)</f>
        <v>16</v>
      </c>
      <c r="N9" s="1417">
        <v>1</v>
      </c>
      <c r="O9" s="653">
        <v>14</v>
      </c>
      <c r="P9" s="1623">
        <v>15</v>
      </c>
      <c r="Q9" s="1624">
        <v>13</v>
      </c>
      <c r="R9" s="1625">
        <f t="shared" si="0"/>
        <v>37</v>
      </c>
      <c r="S9" s="1626">
        <f>SUM(Q9:R9)</f>
        <v>50</v>
      </c>
    </row>
    <row r="10" spans="1:19" ht="27" customHeight="1" x14ac:dyDescent="0.3">
      <c r="A10" s="643" t="s">
        <v>90</v>
      </c>
      <c r="B10" s="1370">
        <v>9</v>
      </c>
      <c r="C10" s="644">
        <v>1</v>
      </c>
      <c r="D10" s="1622">
        <v>10</v>
      </c>
      <c r="E10" s="1370">
        <v>12</v>
      </c>
      <c r="F10" s="644">
        <v>1</v>
      </c>
      <c r="G10" s="1622">
        <v>13</v>
      </c>
      <c r="H10" s="1370">
        <v>8</v>
      </c>
      <c r="I10" s="644">
        <v>1</v>
      </c>
      <c r="J10" s="1623">
        <v>9</v>
      </c>
      <c r="K10" s="1417">
        <v>10</v>
      </c>
      <c r="L10" s="653">
        <v>5</v>
      </c>
      <c r="M10" s="1623">
        <f>SUM(K10:L10)</f>
        <v>15</v>
      </c>
      <c r="N10" s="1417">
        <v>17</v>
      </c>
      <c r="O10" s="653">
        <v>3</v>
      </c>
      <c r="P10" s="1623">
        <v>20</v>
      </c>
      <c r="Q10" s="1624">
        <f t="shared" si="0"/>
        <v>56</v>
      </c>
      <c r="R10" s="1625">
        <f t="shared" si="0"/>
        <v>11</v>
      </c>
      <c r="S10" s="1626">
        <f>SUM(Q10:R10)</f>
        <v>67</v>
      </c>
    </row>
    <row r="11" spans="1:19" ht="27" customHeight="1" x14ac:dyDescent="0.3">
      <c r="A11" s="646" t="s">
        <v>314</v>
      </c>
      <c r="B11" s="1375">
        <v>0</v>
      </c>
      <c r="C11" s="647">
        <v>0</v>
      </c>
      <c r="D11" s="1627">
        <v>0</v>
      </c>
      <c r="E11" s="1375">
        <v>0</v>
      </c>
      <c r="F11" s="647">
        <v>0</v>
      </c>
      <c r="G11" s="1627">
        <v>0</v>
      </c>
      <c r="H11" s="1375">
        <v>0</v>
      </c>
      <c r="I11" s="647">
        <v>1</v>
      </c>
      <c r="J11" s="1628">
        <f>SUM(H11:I11)</f>
        <v>1</v>
      </c>
      <c r="K11" s="1619">
        <v>0</v>
      </c>
      <c r="L11" s="1620">
        <v>1</v>
      </c>
      <c r="M11" s="1623">
        <f>SUM(K11:L11)</f>
        <v>1</v>
      </c>
      <c r="N11" s="1619">
        <v>0</v>
      </c>
      <c r="O11" s="1620">
        <v>5</v>
      </c>
      <c r="P11" s="1623">
        <f>SUM(N11:O11)</f>
        <v>5</v>
      </c>
      <c r="Q11" s="1624">
        <f t="shared" si="0"/>
        <v>0</v>
      </c>
      <c r="R11" s="1625">
        <f t="shared" si="0"/>
        <v>7</v>
      </c>
      <c r="S11" s="1626">
        <f>SUM(Q11:R11)</f>
        <v>7</v>
      </c>
    </row>
    <row r="12" spans="1:19" ht="26.25" customHeight="1" thickBot="1" x14ac:dyDescent="0.35">
      <c r="A12" s="1376" t="s">
        <v>12</v>
      </c>
      <c r="B12" s="1629">
        <v>28</v>
      </c>
      <c r="C12" s="1630">
        <v>12</v>
      </c>
      <c r="D12" s="1631">
        <v>40</v>
      </c>
      <c r="E12" s="1629">
        <f>SUM(E8:E11)</f>
        <v>24</v>
      </c>
      <c r="F12" s="1630">
        <f>SUM(F8:F11)</f>
        <v>8</v>
      </c>
      <c r="G12" s="1631">
        <f>SUM(G8:G11)</f>
        <v>32</v>
      </c>
      <c r="H12" s="1629">
        <v>19</v>
      </c>
      <c r="I12" s="1630">
        <f t="shared" ref="I12:P12" si="1">SUM(I8:I11)</f>
        <v>15</v>
      </c>
      <c r="J12" s="1632">
        <f t="shared" si="1"/>
        <v>34</v>
      </c>
      <c r="K12" s="1633">
        <f t="shared" si="1"/>
        <v>22</v>
      </c>
      <c r="L12" s="1634">
        <f t="shared" si="1"/>
        <v>48</v>
      </c>
      <c r="M12" s="1632">
        <f t="shared" si="1"/>
        <v>70</v>
      </c>
      <c r="N12" s="1633">
        <f t="shared" si="1"/>
        <v>21</v>
      </c>
      <c r="O12" s="1634">
        <f t="shared" si="1"/>
        <v>74</v>
      </c>
      <c r="P12" s="1632">
        <f t="shared" si="1"/>
        <v>95</v>
      </c>
      <c r="Q12" s="1629">
        <v>114</v>
      </c>
      <c r="R12" s="1630">
        <f>SUM(R8:R11)</f>
        <v>157</v>
      </c>
      <c r="S12" s="1635">
        <f>SUM(Q12:R12)</f>
        <v>271</v>
      </c>
    </row>
    <row r="13" spans="1:19" ht="19.5" x14ac:dyDescent="0.3">
      <c r="A13" s="1381" t="s">
        <v>23</v>
      </c>
      <c r="B13" s="1382"/>
      <c r="C13" s="1383"/>
      <c r="D13" s="1636"/>
      <c r="E13" s="1382"/>
      <c r="F13" s="1383"/>
      <c r="G13" s="1636"/>
      <c r="H13" s="1382"/>
      <c r="I13" s="1383"/>
      <c r="J13" s="1636"/>
      <c r="K13" s="1382"/>
      <c r="L13" s="1383"/>
      <c r="M13" s="1636"/>
      <c r="N13" s="1382"/>
      <c r="O13" s="1383"/>
      <c r="P13" s="1636"/>
      <c r="Q13" s="1386"/>
      <c r="R13" s="1387"/>
      <c r="S13" s="1637"/>
    </row>
    <row r="14" spans="1:19" ht="19.5" x14ac:dyDescent="0.3">
      <c r="A14" s="648" t="s">
        <v>11</v>
      </c>
      <c r="B14" s="1370"/>
      <c r="C14" s="644"/>
      <c r="D14" s="1622"/>
      <c r="E14" s="1370"/>
      <c r="F14" s="644"/>
      <c r="G14" s="1622"/>
      <c r="H14" s="1370"/>
      <c r="I14" s="644"/>
      <c r="J14" s="1622"/>
      <c r="K14" s="1370"/>
      <c r="L14" s="644"/>
      <c r="M14" s="1622"/>
      <c r="N14" s="1389"/>
      <c r="O14" s="649"/>
      <c r="P14" s="1622"/>
      <c r="Q14" s="1390"/>
      <c r="R14" s="647"/>
      <c r="S14" s="1627"/>
    </row>
    <row r="15" spans="1:19" ht="25.5" customHeight="1" x14ac:dyDescent="0.3">
      <c r="A15" s="643" t="s">
        <v>86</v>
      </c>
      <c r="B15" s="1370">
        <v>9</v>
      </c>
      <c r="C15" s="644">
        <v>6</v>
      </c>
      <c r="D15" s="1622">
        <v>15</v>
      </c>
      <c r="E15" s="1370">
        <v>12</v>
      </c>
      <c r="F15" s="644">
        <v>7</v>
      </c>
      <c r="G15" s="1622">
        <v>19</v>
      </c>
      <c r="H15" s="1370">
        <v>11</v>
      </c>
      <c r="I15" s="644">
        <v>8</v>
      </c>
      <c r="J15" s="1622">
        <f>SUM(H15:I15)</f>
        <v>19</v>
      </c>
      <c r="K15" s="1370">
        <v>9</v>
      </c>
      <c r="L15" s="644">
        <v>28</v>
      </c>
      <c r="M15" s="1622">
        <f>SUM(K15:L15)</f>
        <v>37</v>
      </c>
      <c r="N15" s="1370">
        <v>3</v>
      </c>
      <c r="O15" s="644">
        <v>52</v>
      </c>
      <c r="P15" s="1622">
        <f>SUM(N15:O15)</f>
        <v>55</v>
      </c>
      <c r="Q15" s="1624">
        <f>E15+H15+K15+N15+B15</f>
        <v>44</v>
      </c>
      <c r="R15" s="1625">
        <f>F15+I15+L15+O15+C15</f>
        <v>101</v>
      </c>
      <c r="S15" s="1626">
        <f>SUM(Q15:R15)</f>
        <v>145</v>
      </c>
    </row>
    <row r="16" spans="1:19" ht="27" customHeight="1" x14ac:dyDescent="0.3">
      <c r="A16" s="646" t="s">
        <v>89</v>
      </c>
      <c r="B16" s="1621">
        <v>9</v>
      </c>
      <c r="C16" s="1419">
        <v>3</v>
      </c>
      <c r="D16" s="1636">
        <v>12</v>
      </c>
      <c r="E16" s="1621">
        <v>0</v>
      </c>
      <c r="F16" s="1419">
        <v>0</v>
      </c>
      <c r="G16" s="1636">
        <v>0</v>
      </c>
      <c r="H16" s="1370">
        <v>0</v>
      </c>
      <c r="I16" s="644">
        <v>5</v>
      </c>
      <c r="J16" s="1622">
        <v>5</v>
      </c>
      <c r="K16" s="1370">
        <v>3</v>
      </c>
      <c r="L16" s="644">
        <v>13</v>
      </c>
      <c r="M16" s="1622">
        <f>SUM(K16:L16)</f>
        <v>16</v>
      </c>
      <c r="N16" s="1370">
        <v>1</v>
      </c>
      <c r="O16" s="644">
        <v>14</v>
      </c>
      <c r="P16" s="1622">
        <f>SUM(N16:O16)</f>
        <v>15</v>
      </c>
      <c r="Q16" s="1624">
        <v>13</v>
      </c>
      <c r="R16" s="1625">
        <f>C16+F16+I16+L16+O16</f>
        <v>35</v>
      </c>
      <c r="S16" s="1626">
        <f>SUM(Q16:R16)</f>
        <v>48</v>
      </c>
    </row>
    <row r="17" spans="1:19" ht="24.75" customHeight="1" x14ac:dyDescent="0.3">
      <c r="A17" s="643" t="s">
        <v>90</v>
      </c>
      <c r="B17" s="1370">
        <v>9</v>
      </c>
      <c r="C17" s="644">
        <v>1</v>
      </c>
      <c r="D17" s="1622">
        <v>10</v>
      </c>
      <c r="E17" s="1370">
        <v>12</v>
      </c>
      <c r="F17" s="644">
        <v>1</v>
      </c>
      <c r="G17" s="1622">
        <v>13</v>
      </c>
      <c r="H17" s="1370">
        <v>8</v>
      </c>
      <c r="I17" s="644">
        <v>1</v>
      </c>
      <c r="J17" s="1622">
        <f>SUM(H17:I17)</f>
        <v>9</v>
      </c>
      <c r="K17" s="1370">
        <v>10</v>
      </c>
      <c r="L17" s="644">
        <v>4</v>
      </c>
      <c r="M17" s="1622">
        <f>SUM(K17:L17)</f>
        <v>14</v>
      </c>
      <c r="N17" s="1370">
        <v>17</v>
      </c>
      <c r="O17" s="644">
        <v>3</v>
      </c>
      <c r="P17" s="1622">
        <f>SUM(N17:O17)</f>
        <v>20</v>
      </c>
      <c r="Q17" s="1624">
        <f>E17+H17+K17+N17+B17</f>
        <v>56</v>
      </c>
      <c r="R17" s="1625">
        <f>+F17+I17+L17+O17+C17</f>
        <v>10</v>
      </c>
      <c r="S17" s="1626">
        <f>SUM(Q17:R17)</f>
        <v>66</v>
      </c>
    </row>
    <row r="18" spans="1:19" ht="24.75" customHeight="1" x14ac:dyDescent="0.3">
      <c r="A18" s="646" t="s">
        <v>314</v>
      </c>
      <c r="B18" s="1375">
        <v>0</v>
      </c>
      <c r="C18" s="647">
        <v>0</v>
      </c>
      <c r="D18" s="1627">
        <v>0</v>
      </c>
      <c r="E18" s="1375">
        <v>0</v>
      </c>
      <c r="F18" s="647">
        <v>0</v>
      </c>
      <c r="G18" s="1627">
        <v>0</v>
      </c>
      <c r="H18" s="1375">
        <v>0</v>
      </c>
      <c r="I18" s="647">
        <v>1</v>
      </c>
      <c r="J18" s="1627">
        <f>SUM(H18:I18)</f>
        <v>1</v>
      </c>
      <c r="K18" s="1375">
        <v>0</v>
      </c>
      <c r="L18" s="647">
        <v>0</v>
      </c>
      <c r="M18" s="1622">
        <f>SUM(K18:L18)</f>
        <v>0</v>
      </c>
      <c r="N18" s="1375">
        <v>0</v>
      </c>
      <c r="O18" s="647">
        <v>5</v>
      </c>
      <c r="P18" s="1622">
        <f>SUM(N18:O18)</f>
        <v>5</v>
      </c>
      <c r="Q18" s="1624">
        <f>E18+H18+K18+N18</f>
        <v>0</v>
      </c>
      <c r="R18" s="1625">
        <f>C18+F18+I18+L18+O18</f>
        <v>6</v>
      </c>
      <c r="S18" s="1626">
        <f>SUM(Q18:R18)</f>
        <v>6</v>
      </c>
    </row>
    <row r="19" spans="1:19" ht="20.25" thickBot="1" x14ac:dyDescent="0.35">
      <c r="A19" s="1392" t="s">
        <v>8</v>
      </c>
      <c r="B19" s="1629">
        <v>27</v>
      </c>
      <c r="C19" s="1630">
        <v>10</v>
      </c>
      <c r="D19" s="1631">
        <v>37</v>
      </c>
      <c r="E19" s="1629">
        <f>SUM(E15:E18)</f>
        <v>24</v>
      </c>
      <c r="F19" s="1630">
        <f>SUM(F15:F18)</f>
        <v>8</v>
      </c>
      <c r="G19" s="1631">
        <f>SUM(G15:G18)</f>
        <v>32</v>
      </c>
      <c r="H19" s="1629">
        <v>19</v>
      </c>
      <c r="I19" s="1630">
        <f>SUM(I15:I18)</f>
        <v>15</v>
      </c>
      <c r="J19" s="1631">
        <f>SUM(J15:J18)</f>
        <v>34</v>
      </c>
      <c r="K19" s="1629">
        <f>SUM(K15:K18)</f>
        <v>22</v>
      </c>
      <c r="L19" s="1630">
        <v>45</v>
      </c>
      <c r="M19" s="1631">
        <f t="shared" ref="M19:S19" si="2">SUM(M15:M18)</f>
        <v>67</v>
      </c>
      <c r="N19" s="1629">
        <f t="shared" si="2"/>
        <v>21</v>
      </c>
      <c r="O19" s="1630">
        <f t="shared" si="2"/>
        <v>74</v>
      </c>
      <c r="P19" s="1631">
        <f t="shared" si="2"/>
        <v>95</v>
      </c>
      <c r="Q19" s="1638">
        <f t="shared" si="2"/>
        <v>113</v>
      </c>
      <c r="R19" s="1639">
        <f t="shared" si="2"/>
        <v>152</v>
      </c>
      <c r="S19" s="1640">
        <f t="shared" si="2"/>
        <v>265</v>
      </c>
    </row>
    <row r="20" spans="1:19" ht="39" x14ac:dyDescent="0.3">
      <c r="A20" s="1396" t="s">
        <v>25</v>
      </c>
      <c r="B20" s="1363"/>
      <c r="C20" s="1364"/>
      <c r="D20" s="1641"/>
      <c r="E20" s="1363"/>
      <c r="F20" s="1364"/>
      <c r="G20" s="1641"/>
      <c r="H20" s="1363"/>
      <c r="I20" s="1364"/>
      <c r="J20" s="1641"/>
      <c r="K20" s="1363"/>
      <c r="L20" s="1364"/>
      <c r="M20" s="1641"/>
      <c r="N20" s="1363"/>
      <c r="O20" s="1364"/>
      <c r="P20" s="1642"/>
      <c r="Q20" s="1643"/>
      <c r="R20" s="1644"/>
      <c r="S20" s="1645"/>
    </row>
    <row r="21" spans="1:19" ht="29.25" customHeight="1" x14ac:dyDescent="0.3">
      <c r="A21" s="650" t="s">
        <v>86</v>
      </c>
      <c r="B21" s="1370">
        <v>1</v>
      </c>
      <c r="C21" s="644">
        <v>0</v>
      </c>
      <c r="D21" s="1646">
        <v>1</v>
      </c>
      <c r="E21" s="1370">
        <v>0</v>
      </c>
      <c r="F21" s="644">
        <v>0</v>
      </c>
      <c r="G21" s="1646">
        <v>0</v>
      </c>
      <c r="H21" s="1370">
        <v>0</v>
      </c>
      <c r="I21" s="644">
        <v>0</v>
      </c>
      <c r="J21" s="1646">
        <f>SUM(H21:I21)</f>
        <v>0</v>
      </c>
      <c r="K21" s="1370">
        <v>0</v>
      </c>
      <c r="L21" s="644">
        <v>1</v>
      </c>
      <c r="M21" s="1646">
        <v>1</v>
      </c>
      <c r="N21" s="1370">
        <v>0</v>
      </c>
      <c r="O21" s="644">
        <v>0</v>
      </c>
      <c r="P21" s="1622">
        <v>0</v>
      </c>
      <c r="Q21" s="1647">
        <f t="shared" ref="Q21:R24" si="3">SUM(B21+E21+H21+K21+N21)</f>
        <v>1</v>
      </c>
      <c r="R21" s="1625">
        <f t="shared" si="3"/>
        <v>1</v>
      </c>
      <c r="S21" s="1626">
        <f>SUM(Q21:R21)</f>
        <v>2</v>
      </c>
    </row>
    <row r="22" spans="1:19" ht="28.5" customHeight="1" x14ac:dyDescent="0.3">
      <c r="A22" s="652" t="s">
        <v>89</v>
      </c>
      <c r="B22" s="1370">
        <v>0</v>
      </c>
      <c r="C22" s="644">
        <v>2</v>
      </c>
      <c r="D22" s="1646">
        <v>2</v>
      </c>
      <c r="E22" s="1370">
        <v>0</v>
      </c>
      <c r="F22" s="644">
        <v>0</v>
      </c>
      <c r="G22" s="1646">
        <v>0</v>
      </c>
      <c r="H22" s="1370">
        <v>0</v>
      </c>
      <c r="I22" s="644">
        <v>0</v>
      </c>
      <c r="J22" s="1646">
        <f>SUM(H22:I22)</f>
        <v>0</v>
      </c>
      <c r="K22" s="1370">
        <v>0</v>
      </c>
      <c r="L22" s="644">
        <v>0</v>
      </c>
      <c r="M22" s="1646">
        <f>SUM(K22:L22)</f>
        <v>0</v>
      </c>
      <c r="N22" s="1370">
        <v>0</v>
      </c>
      <c r="O22" s="644">
        <v>0</v>
      </c>
      <c r="P22" s="1622">
        <f>SUM(N22:O22)</f>
        <v>0</v>
      </c>
      <c r="Q22" s="1647">
        <f t="shared" si="3"/>
        <v>0</v>
      </c>
      <c r="R22" s="1625">
        <f t="shared" si="3"/>
        <v>2</v>
      </c>
      <c r="S22" s="1626">
        <f>SUM(Q22:R22)</f>
        <v>2</v>
      </c>
    </row>
    <row r="23" spans="1:19" ht="24.75" customHeight="1" x14ac:dyDescent="0.3">
      <c r="A23" s="650" t="s">
        <v>90</v>
      </c>
      <c r="B23" s="1370">
        <v>0</v>
      </c>
      <c r="C23" s="644">
        <v>0</v>
      </c>
      <c r="D23" s="1646">
        <v>0</v>
      </c>
      <c r="E23" s="1370">
        <v>0</v>
      </c>
      <c r="F23" s="644">
        <v>0</v>
      </c>
      <c r="G23" s="1646">
        <v>0</v>
      </c>
      <c r="H23" s="1370">
        <v>0</v>
      </c>
      <c r="I23" s="644">
        <v>0</v>
      </c>
      <c r="J23" s="1646">
        <f>SUM(H23:I23)</f>
        <v>0</v>
      </c>
      <c r="K23" s="1370">
        <v>0</v>
      </c>
      <c r="L23" s="644">
        <v>1</v>
      </c>
      <c r="M23" s="1646">
        <f>SUM(K23:L23)</f>
        <v>1</v>
      </c>
      <c r="N23" s="1370">
        <v>0</v>
      </c>
      <c r="O23" s="644">
        <v>0</v>
      </c>
      <c r="P23" s="1622">
        <f>SUM(N23:O23)</f>
        <v>0</v>
      </c>
      <c r="Q23" s="1647">
        <f t="shared" si="3"/>
        <v>0</v>
      </c>
      <c r="R23" s="1625">
        <f t="shared" si="3"/>
        <v>1</v>
      </c>
      <c r="S23" s="1626">
        <f>SUM(Q23:R23)</f>
        <v>1</v>
      </c>
    </row>
    <row r="24" spans="1:19" ht="30.75" customHeight="1" x14ac:dyDescent="0.3">
      <c r="A24" s="652" t="s">
        <v>314</v>
      </c>
      <c r="B24" s="1370">
        <v>0</v>
      </c>
      <c r="C24" s="644">
        <v>0</v>
      </c>
      <c r="D24" s="1646">
        <v>0</v>
      </c>
      <c r="E24" s="1370">
        <v>0</v>
      </c>
      <c r="F24" s="644">
        <v>0</v>
      </c>
      <c r="G24" s="1646">
        <v>0</v>
      </c>
      <c r="H24" s="1370">
        <v>0</v>
      </c>
      <c r="I24" s="644">
        <v>0</v>
      </c>
      <c r="J24" s="1646">
        <f>SUM(H24:I24)</f>
        <v>0</v>
      </c>
      <c r="K24" s="1370">
        <v>0</v>
      </c>
      <c r="L24" s="644">
        <v>1</v>
      </c>
      <c r="M24" s="1646">
        <f>SUM(K24:L24)</f>
        <v>1</v>
      </c>
      <c r="N24" s="1370">
        <v>0</v>
      </c>
      <c r="O24" s="644">
        <v>0</v>
      </c>
      <c r="P24" s="1622">
        <f>SUM(N24:O24)</f>
        <v>0</v>
      </c>
      <c r="Q24" s="1647">
        <f t="shared" si="3"/>
        <v>0</v>
      </c>
      <c r="R24" s="1625">
        <f t="shared" si="3"/>
        <v>1</v>
      </c>
      <c r="S24" s="1626">
        <f>SUM(Q24:R24)</f>
        <v>1</v>
      </c>
    </row>
    <row r="25" spans="1:19" ht="26.25" customHeight="1" thickBot="1" x14ac:dyDescent="0.35">
      <c r="A25" s="625" t="s">
        <v>13</v>
      </c>
      <c r="B25" s="1648">
        <v>0</v>
      </c>
      <c r="C25" s="1649">
        <v>0</v>
      </c>
      <c r="D25" s="1650">
        <f>SUM(D21:D24)</f>
        <v>3</v>
      </c>
      <c r="E25" s="1648">
        <v>0</v>
      </c>
      <c r="F25" s="1649">
        <v>0</v>
      </c>
      <c r="G25" s="1650">
        <f>SUM(G21:G24)</f>
        <v>0</v>
      </c>
      <c r="H25" s="1648">
        <v>0</v>
      </c>
      <c r="I25" s="1649">
        <v>0</v>
      </c>
      <c r="J25" s="1650">
        <f t="shared" ref="J25:S25" si="4">SUM(J21:J24)</f>
        <v>0</v>
      </c>
      <c r="K25" s="1648">
        <f t="shared" si="4"/>
        <v>0</v>
      </c>
      <c r="L25" s="1649">
        <f t="shared" si="4"/>
        <v>3</v>
      </c>
      <c r="M25" s="1650">
        <f t="shared" si="4"/>
        <v>3</v>
      </c>
      <c r="N25" s="1648">
        <f t="shared" si="4"/>
        <v>0</v>
      </c>
      <c r="O25" s="1649">
        <f t="shared" si="4"/>
        <v>0</v>
      </c>
      <c r="P25" s="1651">
        <f t="shared" si="4"/>
        <v>0</v>
      </c>
      <c r="Q25" s="1652">
        <f t="shared" si="4"/>
        <v>1</v>
      </c>
      <c r="R25" s="1652">
        <f t="shared" si="4"/>
        <v>5</v>
      </c>
      <c r="S25" s="1653">
        <f t="shared" si="4"/>
        <v>6</v>
      </c>
    </row>
    <row r="26" spans="1:19" ht="27.75" customHeight="1" thickBot="1" x14ac:dyDescent="0.35">
      <c r="A26" s="1600" t="s">
        <v>10</v>
      </c>
      <c r="B26" s="1654">
        <f t="shared" ref="B26:P26" si="5">B19</f>
        <v>27</v>
      </c>
      <c r="C26" s="1655">
        <f t="shared" si="5"/>
        <v>10</v>
      </c>
      <c r="D26" s="1656">
        <f t="shared" si="5"/>
        <v>37</v>
      </c>
      <c r="E26" s="1654">
        <f t="shared" si="5"/>
        <v>24</v>
      </c>
      <c r="F26" s="1655">
        <f t="shared" si="5"/>
        <v>8</v>
      </c>
      <c r="G26" s="1656">
        <f t="shared" si="5"/>
        <v>32</v>
      </c>
      <c r="H26" s="1654">
        <f t="shared" si="5"/>
        <v>19</v>
      </c>
      <c r="I26" s="1655">
        <f t="shared" si="5"/>
        <v>15</v>
      </c>
      <c r="J26" s="1656">
        <f t="shared" si="5"/>
        <v>34</v>
      </c>
      <c r="K26" s="1654">
        <f t="shared" si="5"/>
        <v>22</v>
      </c>
      <c r="L26" s="1655">
        <f t="shared" si="5"/>
        <v>45</v>
      </c>
      <c r="M26" s="1656">
        <f t="shared" si="5"/>
        <v>67</v>
      </c>
      <c r="N26" s="1654">
        <f t="shared" si="5"/>
        <v>21</v>
      </c>
      <c r="O26" s="1655">
        <f t="shared" si="5"/>
        <v>74</v>
      </c>
      <c r="P26" s="1656">
        <f t="shared" si="5"/>
        <v>95</v>
      </c>
      <c r="Q26" s="1657">
        <v>113</v>
      </c>
      <c r="R26" s="1655">
        <v>152</v>
      </c>
      <c r="S26" s="1656">
        <f>SUM(Q26:R26)</f>
        <v>265</v>
      </c>
    </row>
    <row r="27" spans="1:19" ht="38.25" thickBot="1" x14ac:dyDescent="0.35">
      <c r="A27" s="1600" t="s">
        <v>14</v>
      </c>
      <c r="B27" s="1608">
        <v>1</v>
      </c>
      <c r="C27" s="1609">
        <v>2</v>
      </c>
      <c r="D27" s="1610">
        <f>D25</f>
        <v>3</v>
      </c>
      <c r="E27" s="1608">
        <f>E25</f>
        <v>0</v>
      </c>
      <c r="F27" s="1609">
        <f>F25</f>
        <v>0</v>
      </c>
      <c r="G27" s="1610">
        <f>G25</f>
        <v>0</v>
      </c>
      <c r="H27" s="1608">
        <f>H25</f>
        <v>0</v>
      </c>
      <c r="I27" s="1609">
        <v>0</v>
      </c>
      <c r="J27" s="1610">
        <f t="shared" ref="J27:P27" si="6">J25</f>
        <v>0</v>
      </c>
      <c r="K27" s="1608">
        <f t="shared" si="6"/>
        <v>0</v>
      </c>
      <c r="L27" s="1609">
        <f t="shared" si="6"/>
        <v>3</v>
      </c>
      <c r="M27" s="1610">
        <f t="shared" si="6"/>
        <v>3</v>
      </c>
      <c r="N27" s="1608">
        <f t="shared" si="6"/>
        <v>0</v>
      </c>
      <c r="O27" s="1609">
        <f t="shared" si="6"/>
        <v>0</v>
      </c>
      <c r="P27" s="1610">
        <f t="shared" si="6"/>
        <v>0</v>
      </c>
      <c r="Q27" s="1657">
        <f>SUM(B27+E27+H27+K27+N27)</f>
        <v>1</v>
      </c>
      <c r="R27" s="1655">
        <f>SUM(C27+F27+I27+L27+O27)</f>
        <v>5</v>
      </c>
      <c r="S27" s="1656">
        <f>SUM(Q27:R27)</f>
        <v>6</v>
      </c>
    </row>
    <row r="28" spans="1:19" ht="27.75" customHeight="1" thickBot="1" x14ac:dyDescent="0.35">
      <c r="A28" s="1611" t="s">
        <v>15</v>
      </c>
      <c r="B28" s="1658">
        <f t="shared" ref="B28:P28" si="7">SUM(B26:B27)</f>
        <v>28</v>
      </c>
      <c r="C28" s="1659">
        <f t="shared" si="7"/>
        <v>12</v>
      </c>
      <c r="D28" s="1660">
        <f t="shared" si="7"/>
        <v>40</v>
      </c>
      <c r="E28" s="1658">
        <f t="shared" si="7"/>
        <v>24</v>
      </c>
      <c r="F28" s="1659">
        <f t="shared" si="7"/>
        <v>8</v>
      </c>
      <c r="G28" s="1660">
        <f t="shared" si="7"/>
        <v>32</v>
      </c>
      <c r="H28" s="1658">
        <f t="shared" si="7"/>
        <v>19</v>
      </c>
      <c r="I28" s="1659">
        <f t="shared" si="7"/>
        <v>15</v>
      </c>
      <c r="J28" s="1660">
        <f t="shared" si="7"/>
        <v>34</v>
      </c>
      <c r="K28" s="1658">
        <f t="shared" si="7"/>
        <v>22</v>
      </c>
      <c r="L28" s="1659">
        <f t="shared" si="7"/>
        <v>48</v>
      </c>
      <c r="M28" s="1660">
        <f t="shared" si="7"/>
        <v>70</v>
      </c>
      <c r="N28" s="1658">
        <f t="shared" si="7"/>
        <v>21</v>
      </c>
      <c r="O28" s="1659">
        <f t="shared" si="7"/>
        <v>74</v>
      </c>
      <c r="P28" s="1660">
        <f t="shared" si="7"/>
        <v>95</v>
      </c>
      <c r="Q28" s="1661">
        <v>114</v>
      </c>
      <c r="R28" s="1659">
        <v>157</v>
      </c>
      <c r="S28" s="1660">
        <f>SUM(Q28:R28)</f>
        <v>271</v>
      </c>
    </row>
    <row r="29" spans="1:19" x14ac:dyDescent="0.3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</row>
    <row r="30" spans="1:19" x14ac:dyDescent="0.3">
      <c r="A30" s="183"/>
      <c r="B30" s="183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</row>
    <row r="31" spans="1:19" x14ac:dyDescent="0.3">
      <c r="M31" s="183"/>
      <c r="N31" s="183"/>
      <c r="O31" s="183"/>
      <c r="P31" s="183"/>
    </row>
    <row r="32" spans="1:19" x14ac:dyDescent="0.3">
      <c r="A32" s="3773"/>
      <c r="B32" s="3773"/>
      <c r="C32" s="3773"/>
      <c r="D32" s="3773"/>
      <c r="E32" s="3773"/>
      <c r="F32" s="3773"/>
      <c r="G32" s="3773"/>
      <c r="H32" s="183"/>
      <c r="I32" s="183"/>
      <c r="J32" s="183"/>
      <c r="K32" s="3773"/>
      <c r="L32" s="3773"/>
      <c r="M32" s="183"/>
      <c r="N32" s="183"/>
      <c r="O32" s="183"/>
      <c r="P32" s="183"/>
    </row>
  </sheetData>
  <mergeCells count="11">
    <mergeCell ref="A32:G32"/>
    <mergeCell ref="A2:S2"/>
    <mergeCell ref="A3:S3"/>
    <mergeCell ref="A4:S4"/>
    <mergeCell ref="B5:D5"/>
    <mergeCell ref="E5:G5"/>
    <mergeCell ref="H5:J5"/>
    <mergeCell ref="K5:M5"/>
    <mergeCell ref="N5:P5"/>
    <mergeCell ref="Q5:S5"/>
    <mergeCell ref="K32:L3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L18" sqref="L18:L19"/>
    </sheetView>
  </sheetViews>
  <sheetFormatPr defaultRowHeight="18" x14ac:dyDescent="0.25"/>
  <cols>
    <col min="1" max="1" width="66.5703125" style="125" bestFit="1" customWidth="1"/>
    <col min="2" max="2" width="19.85546875" style="125" customWidth="1"/>
    <col min="3" max="3" width="12.85546875" style="125" bestFit="1" customWidth="1"/>
    <col min="4" max="4" width="10.85546875" style="125" bestFit="1" customWidth="1"/>
    <col min="5" max="5" width="18.42578125" style="125" customWidth="1"/>
    <col min="6" max="6" width="12.85546875" style="125" bestFit="1" customWidth="1"/>
    <col min="7" max="7" width="10.85546875" style="125" bestFit="1" customWidth="1"/>
    <col min="8" max="8" width="18.42578125" style="125" customWidth="1"/>
    <col min="9" max="9" width="16.7109375" style="125" bestFit="1" customWidth="1"/>
    <col min="10" max="10" width="10.85546875" style="125" bestFit="1" customWidth="1"/>
    <col min="11" max="11" width="9.140625" style="125" customWidth="1"/>
    <col min="12" max="256" width="9.140625" style="125"/>
    <col min="257" max="257" width="66.5703125" style="125" bestFit="1" customWidth="1"/>
    <col min="258" max="258" width="19.85546875" style="125" customWidth="1"/>
    <col min="259" max="259" width="12.85546875" style="125" bestFit="1" customWidth="1"/>
    <col min="260" max="260" width="10.85546875" style="125" bestFit="1" customWidth="1"/>
    <col min="261" max="261" width="18.42578125" style="125" customWidth="1"/>
    <col min="262" max="262" width="12.85546875" style="125" bestFit="1" customWidth="1"/>
    <col min="263" max="263" width="10.85546875" style="125" bestFit="1" customWidth="1"/>
    <col min="264" max="264" width="18.42578125" style="125" customWidth="1"/>
    <col min="265" max="265" width="16.7109375" style="125" bestFit="1" customWidth="1"/>
    <col min="266" max="266" width="10.85546875" style="125" bestFit="1" customWidth="1"/>
    <col min="267" max="267" width="9.140625" style="125" customWidth="1"/>
    <col min="268" max="512" width="9.140625" style="125"/>
    <col min="513" max="513" width="66.5703125" style="125" bestFit="1" customWidth="1"/>
    <col min="514" max="514" width="19.85546875" style="125" customWidth="1"/>
    <col min="515" max="515" width="12.85546875" style="125" bestFit="1" customWidth="1"/>
    <col min="516" max="516" width="10.85546875" style="125" bestFit="1" customWidth="1"/>
    <col min="517" max="517" width="18.42578125" style="125" customWidth="1"/>
    <col min="518" max="518" width="12.85546875" style="125" bestFit="1" customWidth="1"/>
    <col min="519" max="519" width="10.85546875" style="125" bestFit="1" customWidth="1"/>
    <col min="520" max="520" width="18.42578125" style="125" customWidth="1"/>
    <col min="521" max="521" width="16.7109375" style="125" bestFit="1" customWidth="1"/>
    <col min="522" max="522" width="10.85546875" style="125" bestFit="1" customWidth="1"/>
    <col min="523" max="523" width="9.140625" style="125" customWidth="1"/>
    <col min="524" max="768" width="9.140625" style="125"/>
    <col min="769" max="769" width="66.5703125" style="125" bestFit="1" customWidth="1"/>
    <col min="770" max="770" width="19.85546875" style="125" customWidth="1"/>
    <col min="771" max="771" width="12.85546875" style="125" bestFit="1" customWidth="1"/>
    <col min="772" max="772" width="10.85546875" style="125" bestFit="1" customWidth="1"/>
    <col min="773" max="773" width="18.42578125" style="125" customWidth="1"/>
    <col min="774" max="774" width="12.85546875" style="125" bestFit="1" customWidth="1"/>
    <col min="775" max="775" width="10.85546875" style="125" bestFit="1" customWidth="1"/>
    <col min="776" max="776" width="18.42578125" style="125" customWidth="1"/>
    <col min="777" max="777" width="16.7109375" style="125" bestFit="1" customWidth="1"/>
    <col min="778" max="778" width="10.85546875" style="125" bestFit="1" customWidth="1"/>
    <col min="779" max="779" width="9.140625" style="125" customWidth="1"/>
    <col min="780" max="1024" width="9.140625" style="125"/>
    <col min="1025" max="1025" width="66.5703125" style="125" bestFit="1" customWidth="1"/>
    <col min="1026" max="1026" width="19.85546875" style="125" customWidth="1"/>
    <col min="1027" max="1027" width="12.85546875" style="125" bestFit="1" customWidth="1"/>
    <col min="1028" max="1028" width="10.85546875" style="125" bestFit="1" customWidth="1"/>
    <col min="1029" max="1029" width="18.42578125" style="125" customWidth="1"/>
    <col min="1030" max="1030" width="12.85546875" style="125" bestFit="1" customWidth="1"/>
    <col min="1031" max="1031" width="10.85546875" style="125" bestFit="1" customWidth="1"/>
    <col min="1032" max="1032" width="18.42578125" style="125" customWidth="1"/>
    <col min="1033" max="1033" width="16.7109375" style="125" bestFit="1" customWidth="1"/>
    <col min="1034" max="1034" width="10.85546875" style="125" bestFit="1" customWidth="1"/>
    <col min="1035" max="1035" width="9.140625" style="125" customWidth="1"/>
    <col min="1036" max="1280" width="9.140625" style="125"/>
    <col min="1281" max="1281" width="66.5703125" style="125" bestFit="1" customWidth="1"/>
    <col min="1282" max="1282" width="19.85546875" style="125" customWidth="1"/>
    <col min="1283" max="1283" width="12.85546875" style="125" bestFit="1" customWidth="1"/>
    <col min="1284" max="1284" width="10.85546875" style="125" bestFit="1" customWidth="1"/>
    <col min="1285" max="1285" width="18.42578125" style="125" customWidth="1"/>
    <col min="1286" max="1286" width="12.85546875" style="125" bestFit="1" customWidth="1"/>
    <col min="1287" max="1287" width="10.85546875" style="125" bestFit="1" customWidth="1"/>
    <col min="1288" max="1288" width="18.42578125" style="125" customWidth="1"/>
    <col min="1289" max="1289" width="16.7109375" style="125" bestFit="1" customWidth="1"/>
    <col min="1290" max="1290" width="10.85546875" style="125" bestFit="1" customWidth="1"/>
    <col min="1291" max="1291" width="9.140625" style="125" customWidth="1"/>
    <col min="1292" max="1536" width="9.140625" style="125"/>
    <col min="1537" max="1537" width="66.5703125" style="125" bestFit="1" customWidth="1"/>
    <col min="1538" max="1538" width="19.85546875" style="125" customWidth="1"/>
    <col min="1539" max="1539" width="12.85546875" style="125" bestFit="1" customWidth="1"/>
    <col min="1540" max="1540" width="10.85546875" style="125" bestFit="1" customWidth="1"/>
    <col min="1541" max="1541" width="18.42578125" style="125" customWidth="1"/>
    <col min="1542" max="1542" width="12.85546875" style="125" bestFit="1" customWidth="1"/>
    <col min="1543" max="1543" width="10.85546875" style="125" bestFit="1" customWidth="1"/>
    <col min="1544" max="1544" width="18.42578125" style="125" customWidth="1"/>
    <col min="1545" max="1545" width="16.7109375" style="125" bestFit="1" customWidth="1"/>
    <col min="1546" max="1546" width="10.85546875" style="125" bestFit="1" customWidth="1"/>
    <col min="1547" max="1547" width="9.140625" style="125" customWidth="1"/>
    <col min="1548" max="1792" width="9.140625" style="125"/>
    <col min="1793" max="1793" width="66.5703125" style="125" bestFit="1" customWidth="1"/>
    <col min="1794" max="1794" width="19.85546875" style="125" customWidth="1"/>
    <col min="1795" max="1795" width="12.85546875" style="125" bestFit="1" customWidth="1"/>
    <col min="1796" max="1796" width="10.85546875" style="125" bestFit="1" customWidth="1"/>
    <col min="1797" max="1797" width="18.42578125" style="125" customWidth="1"/>
    <col min="1798" max="1798" width="12.85546875" style="125" bestFit="1" customWidth="1"/>
    <col min="1799" max="1799" width="10.85546875" style="125" bestFit="1" customWidth="1"/>
    <col min="1800" max="1800" width="18.42578125" style="125" customWidth="1"/>
    <col min="1801" max="1801" width="16.7109375" style="125" bestFit="1" customWidth="1"/>
    <col min="1802" max="1802" width="10.85546875" style="125" bestFit="1" customWidth="1"/>
    <col min="1803" max="1803" width="9.140625" style="125" customWidth="1"/>
    <col min="1804" max="2048" width="9.140625" style="125"/>
    <col min="2049" max="2049" width="66.5703125" style="125" bestFit="1" customWidth="1"/>
    <col min="2050" max="2050" width="19.85546875" style="125" customWidth="1"/>
    <col min="2051" max="2051" width="12.85546875" style="125" bestFit="1" customWidth="1"/>
    <col min="2052" max="2052" width="10.85546875" style="125" bestFit="1" customWidth="1"/>
    <col min="2053" max="2053" width="18.42578125" style="125" customWidth="1"/>
    <col min="2054" max="2054" width="12.85546875" style="125" bestFit="1" customWidth="1"/>
    <col min="2055" max="2055" width="10.85546875" style="125" bestFit="1" customWidth="1"/>
    <col min="2056" max="2056" width="18.42578125" style="125" customWidth="1"/>
    <col min="2057" max="2057" width="16.7109375" style="125" bestFit="1" customWidth="1"/>
    <col min="2058" max="2058" width="10.85546875" style="125" bestFit="1" customWidth="1"/>
    <col min="2059" max="2059" width="9.140625" style="125" customWidth="1"/>
    <col min="2060" max="2304" width="9.140625" style="125"/>
    <col min="2305" max="2305" width="66.5703125" style="125" bestFit="1" customWidth="1"/>
    <col min="2306" max="2306" width="19.85546875" style="125" customWidth="1"/>
    <col min="2307" max="2307" width="12.85546875" style="125" bestFit="1" customWidth="1"/>
    <col min="2308" max="2308" width="10.85546875" style="125" bestFit="1" customWidth="1"/>
    <col min="2309" max="2309" width="18.42578125" style="125" customWidth="1"/>
    <col min="2310" max="2310" width="12.85546875" style="125" bestFit="1" customWidth="1"/>
    <col min="2311" max="2311" width="10.85546875" style="125" bestFit="1" customWidth="1"/>
    <col min="2312" max="2312" width="18.42578125" style="125" customWidth="1"/>
    <col min="2313" max="2313" width="16.7109375" style="125" bestFit="1" customWidth="1"/>
    <col min="2314" max="2314" width="10.85546875" style="125" bestFit="1" customWidth="1"/>
    <col min="2315" max="2315" width="9.140625" style="125" customWidth="1"/>
    <col min="2316" max="2560" width="9.140625" style="125"/>
    <col min="2561" max="2561" width="66.5703125" style="125" bestFit="1" customWidth="1"/>
    <col min="2562" max="2562" width="19.85546875" style="125" customWidth="1"/>
    <col min="2563" max="2563" width="12.85546875" style="125" bestFit="1" customWidth="1"/>
    <col min="2564" max="2564" width="10.85546875" style="125" bestFit="1" customWidth="1"/>
    <col min="2565" max="2565" width="18.42578125" style="125" customWidth="1"/>
    <col min="2566" max="2566" width="12.85546875" style="125" bestFit="1" customWidth="1"/>
    <col min="2567" max="2567" width="10.85546875" style="125" bestFit="1" customWidth="1"/>
    <col min="2568" max="2568" width="18.42578125" style="125" customWidth="1"/>
    <col min="2569" max="2569" width="16.7109375" style="125" bestFit="1" customWidth="1"/>
    <col min="2570" max="2570" width="10.85546875" style="125" bestFit="1" customWidth="1"/>
    <col min="2571" max="2571" width="9.140625" style="125" customWidth="1"/>
    <col min="2572" max="2816" width="9.140625" style="125"/>
    <col min="2817" max="2817" width="66.5703125" style="125" bestFit="1" customWidth="1"/>
    <col min="2818" max="2818" width="19.85546875" style="125" customWidth="1"/>
    <col min="2819" max="2819" width="12.85546875" style="125" bestFit="1" customWidth="1"/>
    <col min="2820" max="2820" width="10.85546875" style="125" bestFit="1" customWidth="1"/>
    <col min="2821" max="2821" width="18.42578125" style="125" customWidth="1"/>
    <col min="2822" max="2822" width="12.85546875" style="125" bestFit="1" customWidth="1"/>
    <col min="2823" max="2823" width="10.85546875" style="125" bestFit="1" customWidth="1"/>
    <col min="2824" max="2824" width="18.42578125" style="125" customWidth="1"/>
    <col min="2825" max="2825" width="16.7109375" style="125" bestFit="1" customWidth="1"/>
    <col min="2826" max="2826" width="10.85546875" style="125" bestFit="1" customWidth="1"/>
    <col min="2827" max="2827" width="9.140625" style="125" customWidth="1"/>
    <col min="2828" max="3072" width="9.140625" style="125"/>
    <col min="3073" max="3073" width="66.5703125" style="125" bestFit="1" customWidth="1"/>
    <col min="3074" max="3074" width="19.85546875" style="125" customWidth="1"/>
    <col min="3075" max="3075" width="12.85546875" style="125" bestFit="1" customWidth="1"/>
    <col min="3076" max="3076" width="10.85546875" style="125" bestFit="1" customWidth="1"/>
    <col min="3077" max="3077" width="18.42578125" style="125" customWidth="1"/>
    <col min="3078" max="3078" width="12.85546875" style="125" bestFit="1" customWidth="1"/>
    <col min="3079" max="3079" width="10.85546875" style="125" bestFit="1" customWidth="1"/>
    <col min="3080" max="3080" width="18.42578125" style="125" customWidth="1"/>
    <col min="3081" max="3081" width="16.7109375" style="125" bestFit="1" customWidth="1"/>
    <col min="3082" max="3082" width="10.85546875" style="125" bestFit="1" customWidth="1"/>
    <col min="3083" max="3083" width="9.140625" style="125" customWidth="1"/>
    <col min="3084" max="3328" width="9.140625" style="125"/>
    <col min="3329" max="3329" width="66.5703125" style="125" bestFit="1" customWidth="1"/>
    <col min="3330" max="3330" width="19.85546875" style="125" customWidth="1"/>
    <col min="3331" max="3331" width="12.85546875" style="125" bestFit="1" customWidth="1"/>
    <col min="3332" max="3332" width="10.85546875" style="125" bestFit="1" customWidth="1"/>
    <col min="3333" max="3333" width="18.42578125" style="125" customWidth="1"/>
    <col min="3334" max="3334" width="12.85546875" style="125" bestFit="1" customWidth="1"/>
    <col min="3335" max="3335" width="10.85546875" style="125" bestFit="1" customWidth="1"/>
    <col min="3336" max="3336" width="18.42578125" style="125" customWidth="1"/>
    <col min="3337" max="3337" width="16.7109375" style="125" bestFit="1" customWidth="1"/>
    <col min="3338" max="3338" width="10.85546875" style="125" bestFit="1" customWidth="1"/>
    <col min="3339" max="3339" width="9.140625" style="125" customWidth="1"/>
    <col min="3340" max="3584" width="9.140625" style="125"/>
    <col min="3585" max="3585" width="66.5703125" style="125" bestFit="1" customWidth="1"/>
    <col min="3586" max="3586" width="19.85546875" style="125" customWidth="1"/>
    <col min="3587" max="3587" width="12.85546875" style="125" bestFit="1" customWidth="1"/>
    <col min="3588" max="3588" width="10.85546875" style="125" bestFit="1" customWidth="1"/>
    <col min="3589" max="3589" width="18.42578125" style="125" customWidth="1"/>
    <col min="3590" max="3590" width="12.85546875" style="125" bestFit="1" customWidth="1"/>
    <col min="3591" max="3591" width="10.85546875" style="125" bestFit="1" customWidth="1"/>
    <col min="3592" max="3592" width="18.42578125" style="125" customWidth="1"/>
    <col min="3593" max="3593" width="16.7109375" style="125" bestFit="1" customWidth="1"/>
    <col min="3594" max="3594" width="10.85546875" style="125" bestFit="1" customWidth="1"/>
    <col min="3595" max="3595" width="9.140625" style="125" customWidth="1"/>
    <col min="3596" max="3840" width="9.140625" style="125"/>
    <col min="3841" max="3841" width="66.5703125" style="125" bestFit="1" customWidth="1"/>
    <col min="3842" max="3842" width="19.85546875" style="125" customWidth="1"/>
    <col min="3843" max="3843" width="12.85546875" style="125" bestFit="1" customWidth="1"/>
    <col min="3844" max="3844" width="10.85546875" style="125" bestFit="1" customWidth="1"/>
    <col min="3845" max="3845" width="18.42578125" style="125" customWidth="1"/>
    <col min="3846" max="3846" width="12.85546875" style="125" bestFit="1" customWidth="1"/>
    <col min="3847" max="3847" width="10.85546875" style="125" bestFit="1" customWidth="1"/>
    <col min="3848" max="3848" width="18.42578125" style="125" customWidth="1"/>
    <col min="3849" max="3849" width="16.7109375" style="125" bestFit="1" customWidth="1"/>
    <col min="3850" max="3850" width="10.85546875" style="125" bestFit="1" customWidth="1"/>
    <col min="3851" max="3851" width="9.140625" style="125" customWidth="1"/>
    <col min="3852" max="4096" width="9.140625" style="125"/>
    <col min="4097" max="4097" width="66.5703125" style="125" bestFit="1" customWidth="1"/>
    <col min="4098" max="4098" width="19.85546875" style="125" customWidth="1"/>
    <col min="4099" max="4099" width="12.85546875" style="125" bestFit="1" customWidth="1"/>
    <col min="4100" max="4100" width="10.85546875" style="125" bestFit="1" customWidth="1"/>
    <col min="4101" max="4101" width="18.42578125" style="125" customWidth="1"/>
    <col min="4102" max="4102" width="12.85546875" style="125" bestFit="1" customWidth="1"/>
    <col min="4103" max="4103" width="10.85546875" style="125" bestFit="1" customWidth="1"/>
    <col min="4104" max="4104" width="18.42578125" style="125" customWidth="1"/>
    <col min="4105" max="4105" width="16.7109375" style="125" bestFit="1" customWidth="1"/>
    <col min="4106" max="4106" width="10.85546875" style="125" bestFit="1" customWidth="1"/>
    <col min="4107" max="4107" width="9.140625" style="125" customWidth="1"/>
    <col min="4108" max="4352" width="9.140625" style="125"/>
    <col min="4353" max="4353" width="66.5703125" style="125" bestFit="1" customWidth="1"/>
    <col min="4354" max="4354" width="19.85546875" style="125" customWidth="1"/>
    <col min="4355" max="4355" width="12.85546875" style="125" bestFit="1" customWidth="1"/>
    <col min="4356" max="4356" width="10.85546875" style="125" bestFit="1" customWidth="1"/>
    <col min="4357" max="4357" width="18.42578125" style="125" customWidth="1"/>
    <col min="4358" max="4358" width="12.85546875" style="125" bestFit="1" customWidth="1"/>
    <col min="4359" max="4359" width="10.85546875" style="125" bestFit="1" customWidth="1"/>
    <col min="4360" max="4360" width="18.42578125" style="125" customWidth="1"/>
    <col min="4361" max="4361" width="16.7109375" style="125" bestFit="1" customWidth="1"/>
    <col min="4362" max="4362" width="10.85546875" style="125" bestFit="1" customWidth="1"/>
    <col min="4363" max="4363" width="9.140625" style="125" customWidth="1"/>
    <col min="4364" max="4608" width="9.140625" style="125"/>
    <col min="4609" max="4609" width="66.5703125" style="125" bestFit="1" customWidth="1"/>
    <col min="4610" max="4610" width="19.85546875" style="125" customWidth="1"/>
    <col min="4611" max="4611" width="12.85546875" style="125" bestFit="1" customWidth="1"/>
    <col min="4612" max="4612" width="10.85546875" style="125" bestFit="1" customWidth="1"/>
    <col min="4613" max="4613" width="18.42578125" style="125" customWidth="1"/>
    <col min="4614" max="4614" width="12.85546875" style="125" bestFit="1" customWidth="1"/>
    <col min="4615" max="4615" width="10.85546875" style="125" bestFit="1" customWidth="1"/>
    <col min="4616" max="4616" width="18.42578125" style="125" customWidth="1"/>
    <col min="4617" max="4617" width="16.7109375" style="125" bestFit="1" customWidth="1"/>
    <col min="4618" max="4618" width="10.85546875" style="125" bestFit="1" customWidth="1"/>
    <col min="4619" max="4619" width="9.140625" style="125" customWidth="1"/>
    <col min="4620" max="4864" width="9.140625" style="125"/>
    <col min="4865" max="4865" width="66.5703125" style="125" bestFit="1" customWidth="1"/>
    <col min="4866" max="4866" width="19.85546875" style="125" customWidth="1"/>
    <col min="4867" max="4867" width="12.85546875" style="125" bestFit="1" customWidth="1"/>
    <col min="4868" max="4868" width="10.85546875" style="125" bestFit="1" customWidth="1"/>
    <col min="4869" max="4869" width="18.42578125" style="125" customWidth="1"/>
    <col min="4870" max="4870" width="12.85546875" style="125" bestFit="1" customWidth="1"/>
    <col min="4871" max="4871" width="10.85546875" style="125" bestFit="1" customWidth="1"/>
    <col min="4872" max="4872" width="18.42578125" style="125" customWidth="1"/>
    <col min="4873" max="4873" width="16.7109375" style="125" bestFit="1" customWidth="1"/>
    <col min="4874" max="4874" width="10.85546875" style="125" bestFit="1" customWidth="1"/>
    <col min="4875" max="4875" width="9.140625" style="125" customWidth="1"/>
    <col min="4876" max="5120" width="9.140625" style="125"/>
    <col min="5121" max="5121" width="66.5703125" style="125" bestFit="1" customWidth="1"/>
    <col min="5122" max="5122" width="19.85546875" style="125" customWidth="1"/>
    <col min="5123" max="5123" width="12.85546875" style="125" bestFit="1" customWidth="1"/>
    <col min="5124" max="5124" width="10.85546875" style="125" bestFit="1" customWidth="1"/>
    <col min="5125" max="5125" width="18.42578125" style="125" customWidth="1"/>
    <col min="5126" max="5126" width="12.85546875" style="125" bestFit="1" customWidth="1"/>
    <col min="5127" max="5127" width="10.85546875" style="125" bestFit="1" customWidth="1"/>
    <col min="5128" max="5128" width="18.42578125" style="125" customWidth="1"/>
    <col min="5129" max="5129" width="16.7109375" style="125" bestFit="1" customWidth="1"/>
    <col min="5130" max="5130" width="10.85546875" style="125" bestFit="1" customWidth="1"/>
    <col min="5131" max="5131" width="9.140625" style="125" customWidth="1"/>
    <col min="5132" max="5376" width="9.140625" style="125"/>
    <col min="5377" max="5377" width="66.5703125" style="125" bestFit="1" customWidth="1"/>
    <col min="5378" max="5378" width="19.85546875" style="125" customWidth="1"/>
    <col min="5379" max="5379" width="12.85546875" style="125" bestFit="1" customWidth="1"/>
    <col min="5380" max="5380" width="10.85546875" style="125" bestFit="1" customWidth="1"/>
    <col min="5381" max="5381" width="18.42578125" style="125" customWidth="1"/>
    <col min="5382" max="5382" width="12.85546875" style="125" bestFit="1" customWidth="1"/>
    <col min="5383" max="5383" width="10.85546875" style="125" bestFit="1" customWidth="1"/>
    <col min="5384" max="5384" width="18.42578125" style="125" customWidth="1"/>
    <col min="5385" max="5385" width="16.7109375" style="125" bestFit="1" customWidth="1"/>
    <col min="5386" max="5386" width="10.85546875" style="125" bestFit="1" customWidth="1"/>
    <col min="5387" max="5387" width="9.140625" style="125" customWidth="1"/>
    <col min="5388" max="5632" width="9.140625" style="125"/>
    <col min="5633" max="5633" width="66.5703125" style="125" bestFit="1" customWidth="1"/>
    <col min="5634" max="5634" width="19.85546875" style="125" customWidth="1"/>
    <col min="5635" max="5635" width="12.85546875" style="125" bestFit="1" customWidth="1"/>
    <col min="5636" max="5636" width="10.85546875" style="125" bestFit="1" customWidth="1"/>
    <col min="5637" max="5637" width="18.42578125" style="125" customWidth="1"/>
    <col min="5638" max="5638" width="12.85546875" style="125" bestFit="1" customWidth="1"/>
    <col min="5639" max="5639" width="10.85546875" style="125" bestFit="1" customWidth="1"/>
    <col min="5640" max="5640" width="18.42578125" style="125" customWidth="1"/>
    <col min="5641" max="5641" width="16.7109375" style="125" bestFit="1" customWidth="1"/>
    <col min="5642" max="5642" width="10.85546875" style="125" bestFit="1" customWidth="1"/>
    <col min="5643" max="5643" width="9.140625" style="125" customWidth="1"/>
    <col min="5644" max="5888" width="9.140625" style="125"/>
    <col min="5889" max="5889" width="66.5703125" style="125" bestFit="1" customWidth="1"/>
    <col min="5890" max="5890" width="19.85546875" style="125" customWidth="1"/>
    <col min="5891" max="5891" width="12.85546875" style="125" bestFit="1" customWidth="1"/>
    <col min="5892" max="5892" width="10.85546875" style="125" bestFit="1" customWidth="1"/>
    <col min="5893" max="5893" width="18.42578125" style="125" customWidth="1"/>
    <col min="5894" max="5894" width="12.85546875" style="125" bestFit="1" customWidth="1"/>
    <col min="5895" max="5895" width="10.85546875" style="125" bestFit="1" customWidth="1"/>
    <col min="5896" max="5896" width="18.42578125" style="125" customWidth="1"/>
    <col min="5897" max="5897" width="16.7109375" style="125" bestFit="1" customWidth="1"/>
    <col min="5898" max="5898" width="10.85546875" style="125" bestFit="1" customWidth="1"/>
    <col min="5899" max="5899" width="9.140625" style="125" customWidth="1"/>
    <col min="5900" max="6144" width="9.140625" style="125"/>
    <col min="6145" max="6145" width="66.5703125" style="125" bestFit="1" customWidth="1"/>
    <col min="6146" max="6146" width="19.85546875" style="125" customWidth="1"/>
    <col min="6147" max="6147" width="12.85546875" style="125" bestFit="1" customWidth="1"/>
    <col min="6148" max="6148" width="10.85546875" style="125" bestFit="1" customWidth="1"/>
    <col min="6149" max="6149" width="18.42578125" style="125" customWidth="1"/>
    <col min="6150" max="6150" width="12.85546875" style="125" bestFit="1" customWidth="1"/>
    <col min="6151" max="6151" width="10.85546875" style="125" bestFit="1" customWidth="1"/>
    <col min="6152" max="6152" width="18.42578125" style="125" customWidth="1"/>
    <col min="6153" max="6153" width="16.7109375" style="125" bestFit="1" customWidth="1"/>
    <col min="6154" max="6154" width="10.85546875" style="125" bestFit="1" customWidth="1"/>
    <col min="6155" max="6155" width="9.140625" style="125" customWidth="1"/>
    <col min="6156" max="6400" width="9.140625" style="125"/>
    <col min="6401" max="6401" width="66.5703125" style="125" bestFit="1" customWidth="1"/>
    <col min="6402" max="6402" width="19.85546875" style="125" customWidth="1"/>
    <col min="6403" max="6403" width="12.85546875" style="125" bestFit="1" customWidth="1"/>
    <col min="6404" max="6404" width="10.85546875" style="125" bestFit="1" customWidth="1"/>
    <col min="6405" max="6405" width="18.42578125" style="125" customWidth="1"/>
    <col min="6406" max="6406" width="12.85546875" style="125" bestFit="1" customWidth="1"/>
    <col min="6407" max="6407" width="10.85546875" style="125" bestFit="1" customWidth="1"/>
    <col min="6408" max="6408" width="18.42578125" style="125" customWidth="1"/>
    <col min="6409" max="6409" width="16.7109375" style="125" bestFit="1" customWidth="1"/>
    <col min="6410" max="6410" width="10.85546875" style="125" bestFit="1" customWidth="1"/>
    <col min="6411" max="6411" width="9.140625" style="125" customWidth="1"/>
    <col min="6412" max="6656" width="9.140625" style="125"/>
    <col min="6657" max="6657" width="66.5703125" style="125" bestFit="1" customWidth="1"/>
    <col min="6658" max="6658" width="19.85546875" style="125" customWidth="1"/>
    <col min="6659" max="6659" width="12.85546875" style="125" bestFit="1" customWidth="1"/>
    <col min="6660" max="6660" width="10.85546875" style="125" bestFit="1" customWidth="1"/>
    <col min="6661" max="6661" width="18.42578125" style="125" customWidth="1"/>
    <col min="6662" max="6662" width="12.85546875" style="125" bestFit="1" customWidth="1"/>
    <col min="6663" max="6663" width="10.85546875" style="125" bestFit="1" customWidth="1"/>
    <col min="6664" max="6664" width="18.42578125" style="125" customWidth="1"/>
    <col min="6665" max="6665" width="16.7109375" style="125" bestFit="1" customWidth="1"/>
    <col min="6666" max="6666" width="10.85546875" style="125" bestFit="1" customWidth="1"/>
    <col min="6667" max="6667" width="9.140625" style="125" customWidth="1"/>
    <col min="6668" max="6912" width="9.140625" style="125"/>
    <col min="6913" max="6913" width="66.5703125" style="125" bestFit="1" customWidth="1"/>
    <col min="6914" max="6914" width="19.85546875" style="125" customWidth="1"/>
    <col min="6915" max="6915" width="12.85546875" style="125" bestFit="1" customWidth="1"/>
    <col min="6916" max="6916" width="10.85546875" style="125" bestFit="1" customWidth="1"/>
    <col min="6917" max="6917" width="18.42578125" style="125" customWidth="1"/>
    <col min="6918" max="6918" width="12.85546875" style="125" bestFit="1" customWidth="1"/>
    <col min="6919" max="6919" width="10.85546875" style="125" bestFit="1" customWidth="1"/>
    <col min="6920" max="6920" width="18.42578125" style="125" customWidth="1"/>
    <col min="6921" max="6921" width="16.7109375" style="125" bestFit="1" customWidth="1"/>
    <col min="6922" max="6922" width="10.85546875" style="125" bestFit="1" customWidth="1"/>
    <col min="6923" max="6923" width="9.140625" style="125" customWidth="1"/>
    <col min="6924" max="7168" width="9.140625" style="125"/>
    <col min="7169" max="7169" width="66.5703125" style="125" bestFit="1" customWidth="1"/>
    <col min="7170" max="7170" width="19.85546875" style="125" customWidth="1"/>
    <col min="7171" max="7171" width="12.85546875" style="125" bestFit="1" customWidth="1"/>
    <col min="7172" max="7172" width="10.85546875" style="125" bestFit="1" customWidth="1"/>
    <col min="7173" max="7173" width="18.42578125" style="125" customWidth="1"/>
    <col min="7174" max="7174" width="12.85546875" style="125" bestFit="1" customWidth="1"/>
    <col min="7175" max="7175" width="10.85546875" style="125" bestFit="1" customWidth="1"/>
    <col min="7176" max="7176" width="18.42578125" style="125" customWidth="1"/>
    <col min="7177" max="7177" width="16.7109375" style="125" bestFit="1" customWidth="1"/>
    <col min="7178" max="7178" width="10.85546875" style="125" bestFit="1" customWidth="1"/>
    <col min="7179" max="7179" width="9.140625" style="125" customWidth="1"/>
    <col min="7180" max="7424" width="9.140625" style="125"/>
    <col min="7425" max="7425" width="66.5703125" style="125" bestFit="1" customWidth="1"/>
    <col min="7426" max="7426" width="19.85546875" style="125" customWidth="1"/>
    <col min="7427" max="7427" width="12.85546875" style="125" bestFit="1" customWidth="1"/>
    <col min="7428" max="7428" width="10.85546875" style="125" bestFit="1" customWidth="1"/>
    <col min="7429" max="7429" width="18.42578125" style="125" customWidth="1"/>
    <col min="7430" max="7430" width="12.85546875" style="125" bestFit="1" customWidth="1"/>
    <col min="7431" max="7431" width="10.85546875" style="125" bestFit="1" customWidth="1"/>
    <col min="7432" max="7432" width="18.42578125" style="125" customWidth="1"/>
    <col min="7433" max="7433" width="16.7109375" style="125" bestFit="1" customWidth="1"/>
    <col min="7434" max="7434" width="10.85546875" style="125" bestFit="1" customWidth="1"/>
    <col min="7435" max="7435" width="9.140625" style="125" customWidth="1"/>
    <col min="7436" max="7680" width="9.140625" style="125"/>
    <col min="7681" max="7681" width="66.5703125" style="125" bestFit="1" customWidth="1"/>
    <col min="7682" max="7682" width="19.85546875" style="125" customWidth="1"/>
    <col min="7683" max="7683" width="12.85546875" style="125" bestFit="1" customWidth="1"/>
    <col min="7684" max="7684" width="10.85546875" style="125" bestFit="1" customWidth="1"/>
    <col min="7685" max="7685" width="18.42578125" style="125" customWidth="1"/>
    <col min="7686" max="7686" width="12.85546875" style="125" bestFit="1" customWidth="1"/>
    <col min="7687" max="7687" width="10.85546875" style="125" bestFit="1" customWidth="1"/>
    <col min="7688" max="7688" width="18.42578125" style="125" customWidth="1"/>
    <col min="7689" max="7689" width="16.7109375" style="125" bestFit="1" customWidth="1"/>
    <col min="7690" max="7690" width="10.85546875" style="125" bestFit="1" customWidth="1"/>
    <col min="7691" max="7691" width="9.140625" style="125" customWidth="1"/>
    <col min="7692" max="7936" width="9.140625" style="125"/>
    <col min="7937" max="7937" width="66.5703125" style="125" bestFit="1" customWidth="1"/>
    <col min="7938" max="7938" width="19.85546875" style="125" customWidth="1"/>
    <col min="7939" max="7939" width="12.85546875" style="125" bestFit="1" customWidth="1"/>
    <col min="7940" max="7940" width="10.85546875" style="125" bestFit="1" customWidth="1"/>
    <col min="7941" max="7941" width="18.42578125" style="125" customWidth="1"/>
    <col min="7942" max="7942" width="12.85546875" style="125" bestFit="1" customWidth="1"/>
    <col min="7943" max="7943" width="10.85546875" style="125" bestFit="1" customWidth="1"/>
    <col min="7944" max="7944" width="18.42578125" style="125" customWidth="1"/>
    <col min="7945" max="7945" width="16.7109375" style="125" bestFit="1" customWidth="1"/>
    <col min="7946" max="7946" width="10.85546875" style="125" bestFit="1" customWidth="1"/>
    <col min="7947" max="7947" width="9.140625" style="125" customWidth="1"/>
    <col min="7948" max="8192" width="9.140625" style="125"/>
    <col min="8193" max="8193" width="66.5703125" style="125" bestFit="1" customWidth="1"/>
    <col min="8194" max="8194" width="19.85546875" style="125" customWidth="1"/>
    <col min="8195" max="8195" width="12.85546875" style="125" bestFit="1" customWidth="1"/>
    <col min="8196" max="8196" width="10.85546875" style="125" bestFit="1" customWidth="1"/>
    <col min="8197" max="8197" width="18.42578125" style="125" customWidth="1"/>
    <col min="8198" max="8198" width="12.85546875" style="125" bestFit="1" customWidth="1"/>
    <col min="8199" max="8199" width="10.85546875" style="125" bestFit="1" customWidth="1"/>
    <col min="8200" max="8200" width="18.42578125" style="125" customWidth="1"/>
    <col min="8201" max="8201" width="16.7109375" style="125" bestFit="1" customWidth="1"/>
    <col min="8202" max="8202" width="10.85546875" style="125" bestFit="1" customWidth="1"/>
    <col min="8203" max="8203" width="9.140625" style="125" customWidth="1"/>
    <col min="8204" max="8448" width="9.140625" style="125"/>
    <col min="8449" max="8449" width="66.5703125" style="125" bestFit="1" customWidth="1"/>
    <col min="8450" max="8450" width="19.85546875" style="125" customWidth="1"/>
    <col min="8451" max="8451" width="12.85546875" style="125" bestFit="1" customWidth="1"/>
    <col min="8452" max="8452" width="10.85546875" style="125" bestFit="1" customWidth="1"/>
    <col min="8453" max="8453" width="18.42578125" style="125" customWidth="1"/>
    <col min="8454" max="8454" width="12.85546875" style="125" bestFit="1" customWidth="1"/>
    <col min="8455" max="8455" width="10.85546875" style="125" bestFit="1" customWidth="1"/>
    <col min="8456" max="8456" width="18.42578125" style="125" customWidth="1"/>
    <col min="8457" max="8457" width="16.7109375" style="125" bestFit="1" customWidth="1"/>
    <col min="8458" max="8458" width="10.85546875" style="125" bestFit="1" customWidth="1"/>
    <col min="8459" max="8459" width="9.140625" style="125" customWidth="1"/>
    <col min="8460" max="8704" width="9.140625" style="125"/>
    <col min="8705" max="8705" width="66.5703125" style="125" bestFit="1" customWidth="1"/>
    <col min="8706" max="8706" width="19.85546875" style="125" customWidth="1"/>
    <col min="8707" max="8707" width="12.85546875" style="125" bestFit="1" customWidth="1"/>
    <col min="8708" max="8708" width="10.85546875" style="125" bestFit="1" customWidth="1"/>
    <col min="8709" max="8709" width="18.42578125" style="125" customWidth="1"/>
    <col min="8710" max="8710" width="12.85546875" style="125" bestFit="1" customWidth="1"/>
    <col min="8711" max="8711" width="10.85546875" style="125" bestFit="1" customWidth="1"/>
    <col min="8712" max="8712" width="18.42578125" style="125" customWidth="1"/>
    <col min="8713" max="8713" width="16.7109375" style="125" bestFit="1" customWidth="1"/>
    <col min="8714" max="8714" width="10.85546875" style="125" bestFit="1" customWidth="1"/>
    <col min="8715" max="8715" width="9.140625" style="125" customWidth="1"/>
    <col min="8716" max="8960" width="9.140625" style="125"/>
    <col min="8961" max="8961" width="66.5703125" style="125" bestFit="1" customWidth="1"/>
    <col min="8962" max="8962" width="19.85546875" style="125" customWidth="1"/>
    <col min="8963" max="8963" width="12.85546875" style="125" bestFit="1" customWidth="1"/>
    <col min="8964" max="8964" width="10.85546875" style="125" bestFit="1" customWidth="1"/>
    <col min="8965" max="8965" width="18.42578125" style="125" customWidth="1"/>
    <col min="8966" max="8966" width="12.85546875" style="125" bestFit="1" customWidth="1"/>
    <col min="8967" max="8967" width="10.85546875" style="125" bestFit="1" customWidth="1"/>
    <col min="8968" max="8968" width="18.42578125" style="125" customWidth="1"/>
    <col min="8969" max="8969" width="16.7109375" style="125" bestFit="1" customWidth="1"/>
    <col min="8970" max="8970" width="10.85546875" style="125" bestFit="1" customWidth="1"/>
    <col min="8971" max="8971" width="9.140625" style="125" customWidth="1"/>
    <col min="8972" max="9216" width="9.140625" style="125"/>
    <col min="9217" max="9217" width="66.5703125" style="125" bestFit="1" customWidth="1"/>
    <col min="9218" max="9218" width="19.85546875" style="125" customWidth="1"/>
    <col min="9219" max="9219" width="12.85546875" style="125" bestFit="1" customWidth="1"/>
    <col min="9220" max="9220" width="10.85546875" style="125" bestFit="1" customWidth="1"/>
    <col min="9221" max="9221" width="18.42578125" style="125" customWidth="1"/>
    <col min="9222" max="9222" width="12.85546875" style="125" bestFit="1" customWidth="1"/>
    <col min="9223" max="9223" width="10.85546875" style="125" bestFit="1" customWidth="1"/>
    <col min="9224" max="9224" width="18.42578125" style="125" customWidth="1"/>
    <col min="9225" max="9225" width="16.7109375" style="125" bestFit="1" customWidth="1"/>
    <col min="9226" max="9226" width="10.85546875" style="125" bestFit="1" customWidth="1"/>
    <col min="9227" max="9227" width="9.140625" style="125" customWidth="1"/>
    <col min="9228" max="9472" width="9.140625" style="125"/>
    <col min="9473" max="9473" width="66.5703125" style="125" bestFit="1" customWidth="1"/>
    <col min="9474" max="9474" width="19.85546875" style="125" customWidth="1"/>
    <col min="9475" max="9475" width="12.85546875" style="125" bestFit="1" customWidth="1"/>
    <col min="9476" max="9476" width="10.85546875" style="125" bestFit="1" customWidth="1"/>
    <col min="9477" max="9477" width="18.42578125" style="125" customWidth="1"/>
    <col min="9478" max="9478" width="12.85546875" style="125" bestFit="1" customWidth="1"/>
    <col min="9479" max="9479" width="10.85546875" style="125" bestFit="1" customWidth="1"/>
    <col min="9480" max="9480" width="18.42578125" style="125" customWidth="1"/>
    <col min="9481" max="9481" width="16.7109375" style="125" bestFit="1" customWidth="1"/>
    <col min="9482" max="9482" width="10.85546875" style="125" bestFit="1" customWidth="1"/>
    <col min="9483" max="9483" width="9.140625" style="125" customWidth="1"/>
    <col min="9484" max="9728" width="9.140625" style="125"/>
    <col min="9729" max="9729" width="66.5703125" style="125" bestFit="1" customWidth="1"/>
    <col min="9730" max="9730" width="19.85546875" style="125" customWidth="1"/>
    <col min="9731" max="9731" width="12.85546875" style="125" bestFit="1" customWidth="1"/>
    <col min="9732" max="9732" width="10.85546875" style="125" bestFit="1" customWidth="1"/>
    <col min="9733" max="9733" width="18.42578125" style="125" customWidth="1"/>
    <col min="9734" max="9734" width="12.85546875" style="125" bestFit="1" customWidth="1"/>
    <col min="9735" max="9735" width="10.85546875" style="125" bestFit="1" customWidth="1"/>
    <col min="9736" max="9736" width="18.42578125" style="125" customWidth="1"/>
    <col min="9737" max="9737" width="16.7109375" style="125" bestFit="1" customWidth="1"/>
    <col min="9738" max="9738" width="10.85546875" style="125" bestFit="1" customWidth="1"/>
    <col min="9739" max="9739" width="9.140625" style="125" customWidth="1"/>
    <col min="9740" max="9984" width="9.140625" style="125"/>
    <col min="9985" max="9985" width="66.5703125" style="125" bestFit="1" customWidth="1"/>
    <col min="9986" max="9986" width="19.85546875" style="125" customWidth="1"/>
    <col min="9987" max="9987" width="12.85546875" style="125" bestFit="1" customWidth="1"/>
    <col min="9988" max="9988" width="10.85546875" style="125" bestFit="1" customWidth="1"/>
    <col min="9989" max="9989" width="18.42578125" style="125" customWidth="1"/>
    <col min="9990" max="9990" width="12.85546875" style="125" bestFit="1" customWidth="1"/>
    <col min="9991" max="9991" width="10.85546875" style="125" bestFit="1" customWidth="1"/>
    <col min="9992" max="9992" width="18.42578125" style="125" customWidth="1"/>
    <col min="9993" max="9993" width="16.7109375" style="125" bestFit="1" customWidth="1"/>
    <col min="9994" max="9994" width="10.85546875" style="125" bestFit="1" customWidth="1"/>
    <col min="9995" max="9995" width="9.140625" style="125" customWidth="1"/>
    <col min="9996" max="10240" width="9.140625" style="125"/>
    <col min="10241" max="10241" width="66.5703125" style="125" bestFit="1" customWidth="1"/>
    <col min="10242" max="10242" width="19.85546875" style="125" customWidth="1"/>
    <col min="10243" max="10243" width="12.85546875" style="125" bestFit="1" customWidth="1"/>
    <col min="10244" max="10244" width="10.85546875" style="125" bestFit="1" customWidth="1"/>
    <col min="10245" max="10245" width="18.42578125" style="125" customWidth="1"/>
    <col min="10246" max="10246" width="12.85546875" style="125" bestFit="1" customWidth="1"/>
    <col min="10247" max="10247" width="10.85546875" style="125" bestFit="1" customWidth="1"/>
    <col min="10248" max="10248" width="18.42578125" style="125" customWidth="1"/>
    <col min="10249" max="10249" width="16.7109375" style="125" bestFit="1" customWidth="1"/>
    <col min="10250" max="10250" width="10.85546875" style="125" bestFit="1" customWidth="1"/>
    <col min="10251" max="10251" width="9.140625" style="125" customWidth="1"/>
    <col min="10252" max="10496" width="9.140625" style="125"/>
    <col min="10497" max="10497" width="66.5703125" style="125" bestFit="1" customWidth="1"/>
    <col min="10498" max="10498" width="19.85546875" style="125" customWidth="1"/>
    <col min="10499" max="10499" width="12.85546875" style="125" bestFit="1" customWidth="1"/>
    <col min="10500" max="10500" width="10.85546875" style="125" bestFit="1" customWidth="1"/>
    <col min="10501" max="10501" width="18.42578125" style="125" customWidth="1"/>
    <col min="10502" max="10502" width="12.85546875" style="125" bestFit="1" customWidth="1"/>
    <col min="10503" max="10503" width="10.85546875" style="125" bestFit="1" customWidth="1"/>
    <col min="10504" max="10504" width="18.42578125" style="125" customWidth="1"/>
    <col min="10505" max="10505" width="16.7109375" style="125" bestFit="1" customWidth="1"/>
    <col min="10506" max="10506" width="10.85546875" style="125" bestFit="1" customWidth="1"/>
    <col min="10507" max="10507" width="9.140625" style="125" customWidth="1"/>
    <col min="10508" max="10752" width="9.140625" style="125"/>
    <col min="10753" max="10753" width="66.5703125" style="125" bestFit="1" customWidth="1"/>
    <col min="10754" max="10754" width="19.85546875" style="125" customWidth="1"/>
    <col min="10755" max="10755" width="12.85546875" style="125" bestFit="1" customWidth="1"/>
    <col min="10756" max="10756" width="10.85546875" style="125" bestFit="1" customWidth="1"/>
    <col min="10757" max="10757" width="18.42578125" style="125" customWidth="1"/>
    <col min="10758" max="10758" width="12.85546875" style="125" bestFit="1" customWidth="1"/>
    <col min="10759" max="10759" width="10.85546875" style="125" bestFit="1" customWidth="1"/>
    <col min="10760" max="10760" width="18.42578125" style="125" customWidth="1"/>
    <col min="10761" max="10761" width="16.7109375" style="125" bestFit="1" customWidth="1"/>
    <col min="10762" max="10762" width="10.85546875" style="125" bestFit="1" customWidth="1"/>
    <col min="10763" max="10763" width="9.140625" style="125" customWidth="1"/>
    <col min="10764" max="11008" width="9.140625" style="125"/>
    <col min="11009" max="11009" width="66.5703125" style="125" bestFit="1" customWidth="1"/>
    <col min="11010" max="11010" width="19.85546875" style="125" customWidth="1"/>
    <col min="11011" max="11011" width="12.85546875" style="125" bestFit="1" customWidth="1"/>
    <col min="11012" max="11012" width="10.85546875" style="125" bestFit="1" customWidth="1"/>
    <col min="11013" max="11013" width="18.42578125" style="125" customWidth="1"/>
    <col min="11014" max="11014" width="12.85546875" style="125" bestFit="1" customWidth="1"/>
    <col min="11015" max="11015" width="10.85546875" style="125" bestFit="1" customWidth="1"/>
    <col min="11016" max="11016" width="18.42578125" style="125" customWidth="1"/>
    <col min="11017" max="11017" width="16.7109375" style="125" bestFit="1" customWidth="1"/>
    <col min="11018" max="11018" width="10.85546875" style="125" bestFit="1" customWidth="1"/>
    <col min="11019" max="11019" width="9.140625" style="125" customWidth="1"/>
    <col min="11020" max="11264" width="9.140625" style="125"/>
    <col min="11265" max="11265" width="66.5703125" style="125" bestFit="1" customWidth="1"/>
    <col min="11266" max="11266" width="19.85546875" style="125" customWidth="1"/>
    <col min="11267" max="11267" width="12.85546875" style="125" bestFit="1" customWidth="1"/>
    <col min="11268" max="11268" width="10.85546875" style="125" bestFit="1" customWidth="1"/>
    <col min="11269" max="11269" width="18.42578125" style="125" customWidth="1"/>
    <col min="11270" max="11270" width="12.85546875" style="125" bestFit="1" customWidth="1"/>
    <col min="11271" max="11271" width="10.85546875" style="125" bestFit="1" customWidth="1"/>
    <col min="11272" max="11272" width="18.42578125" style="125" customWidth="1"/>
    <col min="11273" max="11273" width="16.7109375" style="125" bestFit="1" customWidth="1"/>
    <col min="11274" max="11274" width="10.85546875" style="125" bestFit="1" customWidth="1"/>
    <col min="11275" max="11275" width="9.140625" style="125" customWidth="1"/>
    <col min="11276" max="11520" width="9.140625" style="125"/>
    <col min="11521" max="11521" width="66.5703125" style="125" bestFit="1" customWidth="1"/>
    <col min="11522" max="11522" width="19.85546875" style="125" customWidth="1"/>
    <col min="11523" max="11523" width="12.85546875" style="125" bestFit="1" customWidth="1"/>
    <col min="11524" max="11524" width="10.85546875" style="125" bestFit="1" customWidth="1"/>
    <col min="11525" max="11525" width="18.42578125" style="125" customWidth="1"/>
    <col min="11526" max="11526" width="12.85546875" style="125" bestFit="1" customWidth="1"/>
    <col min="11527" max="11527" width="10.85546875" style="125" bestFit="1" customWidth="1"/>
    <col min="11528" max="11528" width="18.42578125" style="125" customWidth="1"/>
    <col min="11529" max="11529" width="16.7109375" style="125" bestFit="1" customWidth="1"/>
    <col min="11530" max="11530" width="10.85546875" style="125" bestFit="1" customWidth="1"/>
    <col min="11531" max="11531" width="9.140625" style="125" customWidth="1"/>
    <col min="11532" max="11776" width="9.140625" style="125"/>
    <col min="11777" max="11777" width="66.5703125" style="125" bestFit="1" customWidth="1"/>
    <col min="11778" max="11778" width="19.85546875" style="125" customWidth="1"/>
    <col min="11779" max="11779" width="12.85546875" style="125" bestFit="1" customWidth="1"/>
    <col min="11780" max="11780" width="10.85546875" style="125" bestFit="1" customWidth="1"/>
    <col min="11781" max="11781" width="18.42578125" style="125" customWidth="1"/>
    <col min="11782" max="11782" width="12.85546875" style="125" bestFit="1" customWidth="1"/>
    <col min="11783" max="11783" width="10.85546875" style="125" bestFit="1" customWidth="1"/>
    <col min="11784" max="11784" width="18.42578125" style="125" customWidth="1"/>
    <col min="11785" max="11785" width="16.7109375" style="125" bestFit="1" customWidth="1"/>
    <col min="11786" max="11786" width="10.85546875" style="125" bestFit="1" customWidth="1"/>
    <col min="11787" max="11787" width="9.140625" style="125" customWidth="1"/>
    <col min="11788" max="12032" width="9.140625" style="125"/>
    <col min="12033" max="12033" width="66.5703125" style="125" bestFit="1" customWidth="1"/>
    <col min="12034" max="12034" width="19.85546875" style="125" customWidth="1"/>
    <col min="12035" max="12035" width="12.85546875" style="125" bestFit="1" customWidth="1"/>
    <col min="12036" max="12036" width="10.85546875" style="125" bestFit="1" customWidth="1"/>
    <col min="12037" max="12037" width="18.42578125" style="125" customWidth="1"/>
    <col min="12038" max="12038" width="12.85546875" style="125" bestFit="1" customWidth="1"/>
    <col min="12039" max="12039" width="10.85546875" style="125" bestFit="1" customWidth="1"/>
    <col min="12040" max="12040" width="18.42578125" style="125" customWidth="1"/>
    <col min="12041" max="12041" width="16.7109375" style="125" bestFit="1" customWidth="1"/>
    <col min="12042" max="12042" width="10.85546875" style="125" bestFit="1" customWidth="1"/>
    <col min="12043" max="12043" width="9.140625" style="125" customWidth="1"/>
    <col min="12044" max="12288" width="9.140625" style="125"/>
    <col min="12289" max="12289" width="66.5703125" style="125" bestFit="1" customWidth="1"/>
    <col min="12290" max="12290" width="19.85546875" style="125" customWidth="1"/>
    <col min="12291" max="12291" width="12.85546875" style="125" bestFit="1" customWidth="1"/>
    <col min="12292" max="12292" width="10.85546875" style="125" bestFit="1" customWidth="1"/>
    <col min="12293" max="12293" width="18.42578125" style="125" customWidth="1"/>
    <col min="12294" max="12294" width="12.85546875" style="125" bestFit="1" customWidth="1"/>
    <col min="12295" max="12295" width="10.85546875" style="125" bestFit="1" customWidth="1"/>
    <col min="12296" max="12296" width="18.42578125" style="125" customWidth="1"/>
    <col min="12297" max="12297" width="16.7109375" style="125" bestFit="1" customWidth="1"/>
    <col min="12298" max="12298" width="10.85546875" style="125" bestFit="1" customWidth="1"/>
    <col min="12299" max="12299" width="9.140625" style="125" customWidth="1"/>
    <col min="12300" max="12544" width="9.140625" style="125"/>
    <col min="12545" max="12545" width="66.5703125" style="125" bestFit="1" customWidth="1"/>
    <col min="12546" max="12546" width="19.85546875" style="125" customWidth="1"/>
    <col min="12547" max="12547" width="12.85546875" style="125" bestFit="1" customWidth="1"/>
    <col min="12548" max="12548" width="10.85546875" style="125" bestFit="1" customWidth="1"/>
    <col min="12549" max="12549" width="18.42578125" style="125" customWidth="1"/>
    <col min="12550" max="12550" width="12.85546875" style="125" bestFit="1" customWidth="1"/>
    <col min="12551" max="12551" width="10.85546875" style="125" bestFit="1" customWidth="1"/>
    <col min="12552" max="12552" width="18.42578125" style="125" customWidth="1"/>
    <col min="12553" max="12553" width="16.7109375" style="125" bestFit="1" customWidth="1"/>
    <col min="12554" max="12554" width="10.85546875" style="125" bestFit="1" customWidth="1"/>
    <col min="12555" max="12555" width="9.140625" style="125" customWidth="1"/>
    <col min="12556" max="12800" width="9.140625" style="125"/>
    <col min="12801" max="12801" width="66.5703125" style="125" bestFit="1" customWidth="1"/>
    <col min="12802" max="12802" width="19.85546875" style="125" customWidth="1"/>
    <col min="12803" max="12803" width="12.85546875" style="125" bestFit="1" customWidth="1"/>
    <col min="12804" max="12804" width="10.85546875" style="125" bestFit="1" customWidth="1"/>
    <col min="12805" max="12805" width="18.42578125" style="125" customWidth="1"/>
    <col min="12806" max="12806" width="12.85546875" style="125" bestFit="1" customWidth="1"/>
    <col min="12807" max="12807" width="10.85546875" style="125" bestFit="1" customWidth="1"/>
    <col min="12808" max="12808" width="18.42578125" style="125" customWidth="1"/>
    <col min="12809" max="12809" width="16.7109375" style="125" bestFit="1" customWidth="1"/>
    <col min="12810" max="12810" width="10.85546875" style="125" bestFit="1" customWidth="1"/>
    <col min="12811" max="12811" width="9.140625" style="125" customWidth="1"/>
    <col min="12812" max="13056" width="9.140625" style="125"/>
    <col min="13057" max="13057" width="66.5703125" style="125" bestFit="1" customWidth="1"/>
    <col min="13058" max="13058" width="19.85546875" style="125" customWidth="1"/>
    <col min="13059" max="13059" width="12.85546875" style="125" bestFit="1" customWidth="1"/>
    <col min="13060" max="13060" width="10.85546875" style="125" bestFit="1" customWidth="1"/>
    <col min="13061" max="13061" width="18.42578125" style="125" customWidth="1"/>
    <col min="13062" max="13062" width="12.85546875" style="125" bestFit="1" customWidth="1"/>
    <col min="13063" max="13063" width="10.85546875" style="125" bestFit="1" customWidth="1"/>
    <col min="13064" max="13064" width="18.42578125" style="125" customWidth="1"/>
    <col min="13065" max="13065" width="16.7109375" style="125" bestFit="1" customWidth="1"/>
    <col min="13066" max="13066" width="10.85546875" style="125" bestFit="1" customWidth="1"/>
    <col min="13067" max="13067" width="9.140625" style="125" customWidth="1"/>
    <col min="13068" max="13312" width="9.140625" style="125"/>
    <col min="13313" max="13313" width="66.5703125" style="125" bestFit="1" customWidth="1"/>
    <col min="13314" max="13314" width="19.85546875" style="125" customWidth="1"/>
    <col min="13315" max="13315" width="12.85546875" style="125" bestFit="1" customWidth="1"/>
    <col min="13316" max="13316" width="10.85546875" style="125" bestFit="1" customWidth="1"/>
    <col min="13317" max="13317" width="18.42578125" style="125" customWidth="1"/>
    <col min="13318" max="13318" width="12.85546875" style="125" bestFit="1" customWidth="1"/>
    <col min="13319" max="13319" width="10.85546875" style="125" bestFit="1" customWidth="1"/>
    <col min="13320" max="13320" width="18.42578125" style="125" customWidth="1"/>
    <col min="13321" max="13321" width="16.7109375" style="125" bestFit="1" customWidth="1"/>
    <col min="13322" max="13322" width="10.85546875" style="125" bestFit="1" customWidth="1"/>
    <col min="13323" max="13323" width="9.140625" style="125" customWidth="1"/>
    <col min="13324" max="13568" width="9.140625" style="125"/>
    <col min="13569" max="13569" width="66.5703125" style="125" bestFit="1" customWidth="1"/>
    <col min="13570" max="13570" width="19.85546875" style="125" customWidth="1"/>
    <col min="13571" max="13571" width="12.85546875" style="125" bestFit="1" customWidth="1"/>
    <col min="13572" max="13572" width="10.85546875" style="125" bestFit="1" customWidth="1"/>
    <col min="13573" max="13573" width="18.42578125" style="125" customWidth="1"/>
    <col min="13574" max="13574" width="12.85546875" style="125" bestFit="1" customWidth="1"/>
    <col min="13575" max="13575" width="10.85546875" style="125" bestFit="1" customWidth="1"/>
    <col min="13576" max="13576" width="18.42578125" style="125" customWidth="1"/>
    <col min="13577" max="13577" width="16.7109375" style="125" bestFit="1" customWidth="1"/>
    <col min="13578" max="13578" width="10.85546875" style="125" bestFit="1" customWidth="1"/>
    <col min="13579" max="13579" width="9.140625" style="125" customWidth="1"/>
    <col min="13580" max="13824" width="9.140625" style="125"/>
    <col min="13825" max="13825" width="66.5703125" style="125" bestFit="1" customWidth="1"/>
    <col min="13826" max="13826" width="19.85546875" style="125" customWidth="1"/>
    <col min="13827" max="13827" width="12.85546875" style="125" bestFit="1" customWidth="1"/>
    <col min="13828" max="13828" width="10.85546875" style="125" bestFit="1" customWidth="1"/>
    <col min="13829" max="13829" width="18.42578125" style="125" customWidth="1"/>
    <col min="13830" max="13830" width="12.85546875" style="125" bestFit="1" customWidth="1"/>
    <col min="13831" max="13831" width="10.85546875" style="125" bestFit="1" customWidth="1"/>
    <col min="13832" max="13832" width="18.42578125" style="125" customWidth="1"/>
    <col min="13833" max="13833" width="16.7109375" style="125" bestFit="1" customWidth="1"/>
    <col min="13834" max="13834" width="10.85546875" style="125" bestFit="1" customWidth="1"/>
    <col min="13835" max="13835" width="9.140625" style="125" customWidth="1"/>
    <col min="13836" max="14080" width="9.140625" style="125"/>
    <col min="14081" max="14081" width="66.5703125" style="125" bestFit="1" customWidth="1"/>
    <col min="14082" max="14082" width="19.85546875" style="125" customWidth="1"/>
    <col min="14083" max="14083" width="12.85546875" style="125" bestFit="1" customWidth="1"/>
    <col min="14084" max="14084" width="10.85546875" style="125" bestFit="1" customWidth="1"/>
    <col min="14085" max="14085" width="18.42578125" style="125" customWidth="1"/>
    <col min="14086" max="14086" width="12.85546875" style="125" bestFit="1" customWidth="1"/>
    <col min="14087" max="14087" width="10.85546875" style="125" bestFit="1" customWidth="1"/>
    <col min="14088" max="14088" width="18.42578125" style="125" customWidth="1"/>
    <col min="14089" max="14089" width="16.7109375" style="125" bestFit="1" customWidth="1"/>
    <col min="14090" max="14090" width="10.85546875" style="125" bestFit="1" customWidth="1"/>
    <col min="14091" max="14091" width="9.140625" style="125" customWidth="1"/>
    <col min="14092" max="14336" width="9.140625" style="125"/>
    <col min="14337" max="14337" width="66.5703125" style="125" bestFit="1" customWidth="1"/>
    <col min="14338" max="14338" width="19.85546875" style="125" customWidth="1"/>
    <col min="14339" max="14339" width="12.85546875" style="125" bestFit="1" customWidth="1"/>
    <col min="14340" max="14340" width="10.85546875" style="125" bestFit="1" customWidth="1"/>
    <col min="14341" max="14341" width="18.42578125" style="125" customWidth="1"/>
    <col min="14342" max="14342" width="12.85546875" style="125" bestFit="1" customWidth="1"/>
    <col min="14343" max="14343" width="10.85546875" style="125" bestFit="1" customWidth="1"/>
    <col min="14344" max="14344" width="18.42578125" style="125" customWidth="1"/>
    <col min="14345" max="14345" width="16.7109375" style="125" bestFit="1" customWidth="1"/>
    <col min="14346" max="14346" width="10.85546875" style="125" bestFit="1" customWidth="1"/>
    <col min="14347" max="14347" width="9.140625" style="125" customWidth="1"/>
    <col min="14348" max="14592" width="9.140625" style="125"/>
    <col min="14593" max="14593" width="66.5703125" style="125" bestFit="1" customWidth="1"/>
    <col min="14594" max="14594" width="19.85546875" style="125" customWidth="1"/>
    <col min="14595" max="14595" width="12.85546875" style="125" bestFit="1" customWidth="1"/>
    <col min="14596" max="14596" width="10.85546875" style="125" bestFit="1" customWidth="1"/>
    <col min="14597" max="14597" width="18.42578125" style="125" customWidth="1"/>
    <col min="14598" max="14598" width="12.85546875" style="125" bestFit="1" customWidth="1"/>
    <col min="14599" max="14599" width="10.85546875" style="125" bestFit="1" customWidth="1"/>
    <col min="14600" max="14600" width="18.42578125" style="125" customWidth="1"/>
    <col min="14601" max="14601" width="16.7109375" style="125" bestFit="1" customWidth="1"/>
    <col min="14602" max="14602" width="10.85546875" style="125" bestFit="1" customWidth="1"/>
    <col min="14603" max="14603" width="9.140625" style="125" customWidth="1"/>
    <col min="14604" max="14848" width="9.140625" style="125"/>
    <col min="14849" max="14849" width="66.5703125" style="125" bestFit="1" customWidth="1"/>
    <col min="14850" max="14850" width="19.85546875" style="125" customWidth="1"/>
    <col min="14851" max="14851" width="12.85546875" style="125" bestFit="1" customWidth="1"/>
    <col min="14852" max="14852" width="10.85546875" style="125" bestFit="1" customWidth="1"/>
    <col min="14853" max="14853" width="18.42578125" style="125" customWidth="1"/>
    <col min="14854" max="14854" width="12.85546875" style="125" bestFit="1" customWidth="1"/>
    <col min="14855" max="14855" width="10.85546875" style="125" bestFit="1" customWidth="1"/>
    <col min="14856" max="14856" width="18.42578125" style="125" customWidth="1"/>
    <col min="14857" max="14857" width="16.7109375" style="125" bestFit="1" customWidth="1"/>
    <col min="14858" max="14858" width="10.85546875" style="125" bestFit="1" customWidth="1"/>
    <col min="14859" max="14859" width="9.140625" style="125" customWidth="1"/>
    <col min="14860" max="15104" width="9.140625" style="125"/>
    <col min="15105" max="15105" width="66.5703125" style="125" bestFit="1" customWidth="1"/>
    <col min="15106" max="15106" width="19.85546875" style="125" customWidth="1"/>
    <col min="15107" max="15107" width="12.85546875" style="125" bestFit="1" customWidth="1"/>
    <col min="15108" max="15108" width="10.85546875" style="125" bestFit="1" customWidth="1"/>
    <col min="15109" max="15109" width="18.42578125" style="125" customWidth="1"/>
    <col min="15110" max="15110" width="12.85546875" style="125" bestFit="1" customWidth="1"/>
    <col min="15111" max="15111" width="10.85546875" style="125" bestFit="1" customWidth="1"/>
    <col min="15112" max="15112" width="18.42578125" style="125" customWidth="1"/>
    <col min="15113" max="15113" width="16.7109375" style="125" bestFit="1" customWidth="1"/>
    <col min="15114" max="15114" width="10.85546875" style="125" bestFit="1" customWidth="1"/>
    <col min="15115" max="15115" width="9.140625" style="125" customWidth="1"/>
    <col min="15116" max="15360" width="9.140625" style="125"/>
    <col min="15361" max="15361" width="66.5703125" style="125" bestFit="1" customWidth="1"/>
    <col min="15362" max="15362" width="19.85546875" style="125" customWidth="1"/>
    <col min="15363" max="15363" width="12.85546875" style="125" bestFit="1" customWidth="1"/>
    <col min="15364" max="15364" width="10.85546875" style="125" bestFit="1" customWidth="1"/>
    <col min="15365" max="15365" width="18.42578125" style="125" customWidth="1"/>
    <col min="15366" max="15366" width="12.85546875" style="125" bestFit="1" customWidth="1"/>
    <col min="15367" max="15367" width="10.85546875" style="125" bestFit="1" customWidth="1"/>
    <col min="15368" max="15368" width="18.42578125" style="125" customWidth="1"/>
    <col min="15369" max="15369" width="16.7109375" style="125" bestFit="1" customWidth="1"/>
    <col min="15370" max="15370" width="10.85546875" style="125" bestFit="1" customWidth="1"/>
    <col min="15371" max="15371" width="9.140625" style="125" customWidth="1"/>
    <col min="15372" max="15616" width="9.140625" style="125"/>
    <col min="15617" max="15617" width="66.5703125" style="125" bestFit="1" customWidth="1"/>
    <col min="15618" max="15618" width="19.85546875" style="125" customWidth="1"/>
    <col min="15619" max="15619" width="12.85546875" style="125" bestFit="1" customWidth="1"/>
    <col min="15620" max="15620" width="10.85546875" style="125" bestFit="1" customWidth="1"/>
    <col min="15621" max="15621" width="18.42578125" style="125" customWidth="1"/>
    <col min="15622" max="15622" width="12.85546875" style="125" bestFit="1" customWidth="1"/>
    <col min="15623" max="15623" width="10.85546875" style="125" bestFit="1" customWidth="1"/>
    <col min="15624" max="15624" width="18.42578125" style="125" customWidth="1"/>
    <col min="15625" max="15625" width="16.7109375" style="125" bestFit="1" customWidth="1"/>
    <col min="15626" max="15626" width="10.85546875" style="125" bestFit="1" customWidth="1"/>
    <col min="15627" max="15627" width="9.140625" style="125" customWidth="1"/>
    <col min="15628" max="15872" width="9.140625" style="125"/>
    <col min="15873" max="15873" width="66.5703125" style="125" bestFit="1" customWidth="1"/>
    <col min="15874" max="15874" width="19.85546875" style="125" customWidth="1"/>
    <col min="15875" max="15875" width="12.85546875" style="125" bestFit="1" customWidth="1"/>
    <col min="15876" max="15876" width="10.85546875" style="125" bestFit="1" customWidth="1"/>
    <col min="15877" max="15877" width="18.42578125" style="125" customWidth="1"/>
    <col min="15878" max="15878" width="12.85546875" style="125" bestFit="1" customWidth="1"/>
    <col min="15879" max="15879" width="10.85546875" style="125" bestFit="1" customWidth="1"/>
    <col min="15880" max="15880" width="18.42578125" style="125" customWidth="1"/>
    <col min="15881" max="15881" width="16.7109375" style="125" bestFit="1" customWidth="1"/>
    <col min="15882" max="15882" width="10.85546875" style="125" bestFit="1" customWidth="1"/>
    <col min="15883" max="15883" width="9.140625" style="125" customWidth="1"/>
    <col min="15884" max="16128" width="9.140625" style="125"/>
    <col min="16129" max="16129" width="66.5703125" style="125" bestFit="1" customWidth="1"/>
    <col min="16130" max="16130" width="19.85546875" style="125" customWidth="1"/>
    <col min="16131" max="16131" width="12.85546875" style="125" bestFit="1" customWidth="1"/>
    <col min="16132" max="16132" width="10.85546875" style="125" bestFit="1" customWidth="1"/>
    <col min="16133" max="16133" width="18.42578125" style="125" customWidth="1"/>
    <col min="16134" max="16134" width="12.85546875" style="125" bestFit="1" customWidth="1"/>
    <col min="16135" max="16135" width="10.85546875" style="125" bestFit="1" customWidth="1"/>
    <col min="16136" max="16136" width="18.42578125" style="125" customWidth="1"/>
    <col min="16137" max="16137" width="16.7109375" style="125" bestFit="1" customWidth="1"/>
    <col min="16138" max="16138" width="10.85546875" style="125" bestFit="1" customWidth="1"/>
    <col min="16139" max="16139" width="9.140625" style="125" customWidth="1"/>
    <col min="16140" max="16384" width="9.140625" style="125"/>
  </cols>
  <sheetData>
    <row r="1" spans="1:10" ht="18.75" x14ac:dyDescent="0.3">
      <c r="A1" s="3790"/>
      <c r="B1" s="3790"/>
      <c r="C1" s="3790"/>
      <c r="D1" s="3790"/>
      <c r="E1" s="3790"/>
      <c r="F1" s="3790"/>
      <c r="G1" s="3790"/>
      <c r="H1" s="3790"/>
      <c r="I1" s="3790"/>
      <c r="J1" s="3790"/>
    </row>
    <row r="2" spans="1:10" ht="18.75" x14ac:dyDescent="0.3">
      <c r="A2" s="3791" t="s">
        <v>284</v>
      </c>
      <c r="B2" s="3791"/>
      <c r="C2" s="3791"/>
      <c r="D2" s="3791"/>
      <c r="E2" s="3791"/>
      <c r="F2" s="3791"/>
      <c r="G2" s="3791"/>
      <c r="H2" s="3791"/>
      <c r="I2" s="3791"/>
      <c r="J2" s="3791"/>
    </row>
    <row r="3" spans="1:10" ht="18.75" x14ac:dyDescent="0.3">
      <c r="A3" s="3791" t="s">
        <v>358</v>
      </c>
      <c r="B3" s="3791"/>
      <c r="C3" s="3791"/>
      <c r="D3" s="3791"/>
      <c r="E3" s="3791"/>
      <c r="F3" s="3791"/>
      <c r="G3" s="3791"/>
      <c r="H3" s="3791"/>
      <c r="I3" s="3791"/>
      <c r="J3" s="3791"/>
    </row>
    <row r="4" spans="1:10" ht="19.5" thickBot="1" x14ac:dyDescent="0.35">
      <c r="A4" s="3783"/>
      <c r="B4" s="3783"/>
      <c r="C4" s="3783"/>
      <c r="D4" s="3783"/>
      <c r="E4" s="3783"/>
      <c r="F4" s="3783"/>
      <c r="G4" s="3783"/>
      <c r="H4" s="3783"/>
      <c r="I4" s="3783"/>
      <c r="J4" s="3783"/>
    </row>
    <row r="5" spans="1:10" ht="25.5" customHeight="1" x14ac:dyDescent="0.25">
      <c r="A5" s="1360" t="s">
        <v>285</v>
      </c>
      <c r="B5" s="3784" t="s">
        <v>19</v>
      </c>
      <c r="C5" s="3785"/>
      <c r="D5" s="3786"/>
      <c r="E5" s="3784" t="s">
        <v>20</v>
      </c>
      <c r="F5" s="3785"/>
      <c r="G5" s="3786"/>
      <c r="H5" s="3792" t="s">
        <v>21</v>
      </c>
      <c r="I5" s="3788"/>
      <c r="J5" s="3789"/>
    </row>
    <row r="6" spans="1:10" ht="64.5" thickBot="1" x14ac:dyDescent="0.3">
      <c r="A6" s="1361"/>
      <c r="B6" s="1403" t="s">
        <v>26</v>
      </c>
      <c r="C6" s="1404" t="s">
        <v>27</v>
      </c>
      <c r="D6" s="1405" t="s">
        <v>4</v>
      </c>
      <c r="E6" s="1403" t="s">
        <v>26</v>
      </c>
      <c r="F6" s="1404" t="s">
        <v>27</v>
      </c>
      <c r="G6" s="1405" t="s">
        <v>4</v>
      </c>
      <c r="H6" s="1403" t="s">
        <v>26</v>
      </c>
      <c r="I6" s="1404" t="s">
        <v>27</v>
      </c>
      <c r="J6" s="1405" t="s">
        <v>4</v>
      </c>
    </row>
    <row r="7" spans="1:10" ht="19.5" x14ac:dyDescent="0.25">
      <c r="A7" s="1362" t="s">
        <v>22</v>
      </c>
      <c r="B7" s="1363"/>
      <c r="C7" s="1364"/>
      <c r="D7" s="1365"/>
      <c r="E7" s="1363"/>
      <c r="F7" s="1364"/>
      <c r="G7" s="1365"/>
      <c r="H7" s="1367"/>
      <c r="I7" s="1368"/>
      <c r="J7" s="1369"/>
    </row>
    <row r="8" spans="1:10" ht="27.75" customHeight="1" x14ac:dyDescent="0.25">
      <c r="A8" s="643" t="s">
        <v>88</v>
      </c>
      <c r="B8" s="644">
        <v>0</v>
      </c>
      <c r="C8" s="644">
        <v>0</v>
      </c>
      <c r="D8" s="644">
        <v>0</v>
      </c>
      <c r="E8" s="1370">
        <v>11</v>
      </c>
      <c r="F8" s="644">
        <v>0</v>
      </c>
      <c r="G8" s="1622">
        <v>11</v>
      </c>
      <c r="H8" s="1624">
        <f t="shared" ref="H8:I11" si="0">B8+E8</f>
        <v>11</v>
      </c>
      <c r="I8" s="1625">
        <f t="shared" si="0"/>
        <v>0</v>
      </c>
      <c r="J8" s="1626">
        <f>H8+I8</f>
        <v>11</v>
      </c>
    </row>
    <row r="9" spans="1:10" ht="27.75" customHeight="1" x14ac:dyDescent="0.25">
      <c r="A9" s="646" t="s">
        <v>93</v>
      </c>
      <c r="B9" s="1370">
        <v>13</v>
      </c>
      <c r="C9" s="644">
        <v>0</v>
      </c>
      <c r="D9" s="1622">
        <v>13</v>
      </c>
      <c r="E9" s="1370">
        <v>0</v>
      </c>
      <c r="F9" s="644">
        <v>0</v>
      </c>
      <c r="G9" s="1622">
        <v>0</v>
      </c>
      <c r="H9" s="1624">
        <f t="shared" si="0"/>
        <v>13</v>
      </c>
      <c r="I9" s="1625">
        <f t="shared" si="0"/>
        <v>0</v>
      </c>
      <c r="J9" s="1626">
        <f>H9+I9</f>
        <v>13</v>
      </c>
    </row>
    <row r="10" spans="1:10" ht="24" customHeight="1" x14ac:dyDescent="0.25">
      <c r="A10" s="643" t="s">
        <v>91</v>
      </c>
      <c r="B10" s="1370">
        <v>9</v>
      </c>
      <c r="C10" s="644">
        <v>0</v>
      </c>
      <c r="D10" s="1622">
        <v>9</v>
      </c>
      <c r="E10" s="1370">
        <v>8</v>
      </c>
      <c r="F10" s="644">
        <v>0</v>
      </c>
      <c r="G10" s="1622">
        <v>8</v>
      </c>
      <c r="H10" s="1624">
        <f t="shared" si="0"/>
        <v>17</v>
      </c>
      <c r="I10" s="1625">
        <f t="shared" si="0"/>
        <v>0</v>
      </c>
      <c r="J10" s="1626">
        <f>H10+I10</f>
        <v>17</v>
      </c>
    </row>
    <row r="11" spans="1:10" ht="24" customHeight="1" x14ac:dyDescent="0.25">
      <c r="A11" s="646" t="s">
        <v>92</v>
      </c>
      <c r="B11" s="644">
        <v>0</v>
      </c>
      <c r="C11" s="644">
        <v>0</v>
      </c>
      <c r="D11" s="644">
        <v>0</v>
      </c>
      <c r="E11" s="1375">
        <v>10</v>
      </c>
      <c r="F11" s="647">
        <v>0</v>
      </c>
      <c r="G11" s="1622">
        <v>10</v>
      </c>
      <c r="H11" s="1624">
        <f t="shared" si="0"/>
        <v>10</v>
      </c>
      <c r="I11" s="1625">
        <f t="shared" si="0"/>
        <v>0</v>
      </c>
      <c r="J11" s="1626">
        <f>H11+I11</f>
        <v>10</v>
      </c>
    </row>
    <row r="12" spans="1:10" ht="28.5" customHeight="1" thickBot="1" x14ac:dyDescent="0.3">
      <c r="A12" s="1376" t="s">
        <v>12</v>
      </c>
      <c r="B12" s="1629">
        <f>SUM(B8:B11)</f>
        <v>22</v>
      </c>
      <c r="C12" s="1630">
        <f>SUM(C8:C11)</f>
        <v>0</v>
      </c>
      <c r="D12" s="1631">
        <f>SUM(D8:D11)</f>
        <v>22</v>
      </c>
      <c r="E12" s="1629">
        <v>29</v>
      </c>
      <c r="F12" s="1630">
        <v>0</v>
      </c>
      <c r="G12" s="1631">
        <v>29</v>
      </c>
      <c r="H12" s="3349">
        <f>SUM(H8:H11)</f>
        <v>51</v>
      </c>
      <c r="I12" s="3350">
        <f>SUM(I8:I11)</f>
        <v>0</v>
      </c>
      <c r="J12" s="3351">
        <f>SUM(H12:I12)</f>
        <v>51</v>
      </c>
    </row>
    <row r="13" spans="1:10" ht="19.5" x14ac:dyDescent="0.25">
      <c r="A13" s="1662" t="s">
        <v>23</v>
      </c>
      <c r="B13" s="1382"/>
      <c r="C13" s="1383"/>
      <c r="D13" s="1636"/>
      <c r="E13" s="1382"/>
      <c r="F13" s="1383"/>
      <c r="G13" s="1636"/>
      <c r="H13" s="1386"/>
      <c r="I13" s="1387"/>
      <c r="J13" s="1637"/>
    </row>
    <row r="14" spans="1:10" ht="22.5" customHeight="1" x14ac:dyDescent="0.25">
      <c r="A14" s="648" t="s">
        <v>11</v>
      </c>
      <c r="B14" s="1370"/>
      <c r="C14" s="644"/>
      <c r="D14" s="1622"/>
      <c r="E14" s="1370"/>
      <c r="F14" s="644"/>
      <c r="G14" s="1622"/>
      <c r="H14" s="1390"/>
      <c r="I14" s="647"/>
      <c r="J14" s="1627"/>
    </row>
    <row r="15" spans="1:10" ht="24" customHeight="1" x14ac:dyDescent="0.25">
      <c r="A15" s="643" t="s">
        <v>88</v>
      </c>
      <c r="B15" s="644">
        <v>0</v>
      </c>
      <c r="C15" s="644">
        <v>0</v>
      </c>
      <c r="D15" s="644">
        <v>0</v>
      </c>
      <c r="E15" s="1370">
        <v>11</v>
      </c>
      <c r="F15" s="644">
        <v>0</v>
      </c>
      <c r="G15" s="1622">
        <v>11</v>
      </c>
      <c r="H15" s="1624">
        <v>11</v>
      </c>
      <c r="I15" s="1625">
        <f t="shared" ref="H15:I18" si="1">C15+F15</f>
        <v>0</v>
      </c>
      <c r="J15" s="1626">
        <f>H15+I15</f>
        <v>11</v>
      </c>
    </row>
    <row r="16" spans="1:10" ht="27.75" customHeight="1" x14ac:dyDescent="0.25">
      <c r="A16" s="646" t="s">
        <v>93</v>
      </c>
      <c r="B16" s="1370">
        <v>13</v>
      </c>
      <c r="C16" s="644">
        <v>0</v>
      </c>
      <c r="D16" s="1622">
        <v>13</v>
      </c>
      <c r="E16" s="1370">
        <v>0</v>
      </c>
      <c r="F16" s="644">
        <v>0</v>
      </c>
      <c r="G16" s="1622">
        <v>0</v>
      </c>
      <c r="H16" s="1624">
        <f t="shared" si="1"/>
        <v>13</v>
      </c>
      <c r="I16" s="1625">
        <f t="shared" si="1"/>
        <v>0</v>
      </c>
      <c r="J16" s="1626">
        <f>H16+I16</f>
        <v>13</v>
      </c>
    </row>
    <row r="17" spans="1:16" ht="27.75" customHeight="1" x14ac:dyDescent="0.25">
      <c r="A17" s="643" t="s">
        <v>91</v>
      </c>
      <c r="B17" s="1370">
        <v>9</v>
      </c>
      <c r="C17" s="644">
        <v>0</v>
      </c>
      <c r="D17" s="1622">
        <v>9</v>
      </c>
      <c r="E17" s="1370">
        <v>8</v>
      </c>
      <c r="F17" s="644">
        <v>0</v>
      </c>
      <c r="G17" s="1622">
        <v>8</v>
      </c>
      <c r="H17" s="1624">
        <f t="shared" si="1"/>
        <v>17</v>
      </c>
      <c r="I17" s="1625">
        <f t="shared" si="1"/>
        <v>0</v>
      </c>
      <c r="J17" s="1626">
        <f>H17+I17</f>
        <v>17</v>
      </c>
    </row>
    <row r="18" spans="1:16" ht="25.5" customHeight="1" x14ac:dyDescent="0.25">
      <c r="A18" s="646" t="s">
        <v>92</v>
      </c>
      <c r="B18" s="644">
        <v>0</v>
      </c>
      <c r="C18" s="644">
        <v>0</v>
      </c>
      <c r="D18" s="644">
        <v>0</v>
      </c>
      <c r="E18" s="1375">
        <v>10</v>
      </c>
      <c r="F18" s="647">
        <v>0</v>
      </c>
      <c r="G18" s="1622">
        <v>10</v>
      </c>
      <c r="H18" s="1624">
        <f t="shared" si="1"/>
        <v>10</v>
      </c>
      <c r="I18" s="1625">
        <f t="shared" si="1"/>
        <v>0</v>
      </c>
      <c r="J18" s="1626">
        <f>H18+I18</f>
        <v>10</v>
      </c>
    </row>
    <row r="19" spans="1:16" ht="20.25" thickBot="1" x14ac:dyDescent="0.3">
      <c r="A19" s="1392" t="s">
        <v>8</v>
      </c>
      <c r="B19" s="1629">
        <f>SUM(B15:B18)</f>
        <v>22</v>
      </c>
      <c r="C19" s="1630"/>
      <c r="D19" s="1631">
        <f>SUM(D15:D18)</f>
        <v>22</v>
      </c>
      <c r="E19" s="1629">
        <v>29</v>
      </c>
      <c r="F19" s="1630">
        <v>0</v>
      </c>
      <c r="G19" s="1631">
        <v>29</v>
      </c>
      <c r="H19" s="3349">
        <f>SUM(H15:H18)</f>
        <v>51</v>
      </c>
      <c r="I19" s="3350">
        <f>SUM(I15:I18)</f>
        <v>0</v>
      </c>
      <c r="J19" s="3351">
        <f>SUM(H19:I19)</f>
        <v>51</v>
      </c>
    </row>
    <row r="20" spans="1:16" ht="39" x14ac:dyDescent="0.25">
      <c r="A20" s="1396" t="s">
        <v>25</v>
      </c>
      <c r="B20" s="1363"/>
      <c r="C20" s="1364"/>
      <c r="D20" s="1641"/>
      <c r="E20" s="1363"/>
      <c r="F20" s="1364"/>
      <c r="G20" s="1642"/>
      <c r="H20" s="3352"/>
      <c r="I20" s="1644"/>
      <c r="J20" s="1645"/>
    </row>
    <row r="21" spans="1:16" ht="26.25" customHeight="1" x14ac:dyDescent="0.25">
      <c r="A21" s="650" t="s">
        <v>88</v>
      </c>
      <c r="B21" s="1370">
        <v>0</v>
      </c>
      <c r="C21" s="644">
        <v>0</v>
      </c>
      <c r="D21" s="1646">
        <f t="shared" ref="D21:G24" si="2">SUM(B21:C21)</f>
        <v>0</v>
      </c>
      <c r="E21" s="3353">
        <f t="shared" si="2"/>
        <v>0</v>
      </c>
      <c r="F21" s="1646">
        <f t="shared" si="2"/>
        <v>0</v>
      </c>
      <c r="G21" s="1622">
        <f t="shared" si="2"/>
        <v>0</v>
      </c>
      <c r="H21" s="1647">
        <f>B21+E21</f>
        <v>0</v>
      </c>
      <c r="I21" s="1625">
        <f>C21+F21</f>
        <v>0</v>
      </c>
      <c r="J21" s="1626">
        <f t="shared" ref="J21:J28" si="3">SUM(H21:I21)</f>
        <v>0</v>
      </c>
    </row>
    <row r="22" spans="1:16" ht="24" customHeight="1" x14ac:dyDescent="0.25">
      <c r="A22" s="652" t="s">
        <v>93</v>
      </c>
      <c r="B22" s="1370">
        <v>0</v>
      </c>
      <c r="C22" s="644">
        <v>0</v>
      </c>
      <c r="D22" s="1646">
        <f t="shared" si="2"/>
        <v>0</v>
      </c>
      <c r="E22" s="3353">
        <f t="shared" si="2"/>
        <v>0</v>
      </c>
      <c r="F22" s="1646">
        <f t="shared" si="2"/>
        <v>0</v>
      </c>
      <c r="G22" s="1622">
        <f t="shared" si="2"/>
        <v>0</v>
      </c>
      <c r="H22" s="1647">
        <f>B22+E22</f>
        <v>0</v>
      </c>
      <c r="I22" s="1625">
        <f>C22+F22</f>
        <v>0</v>
      </c>
      <c r="J22" s="1626">
        <f t="shared" si="3"/>
        <v>0</v>
      </c>
    </row>
    <row r="23" spans="1:16" ht="25.5" customHeight="1" x14ac:dyDescent="0.25">
      <c r="A23" s="650" t="s">
        <v>91</v>
      </c>
      <c r="B23" s="1370">
        <v>0</v>
      </c>
      <c r="C23" s="644">
        <v>0</v>
      </c>
      <c r="D23" s="1646">
        <f t="shared" si="2"/>
        <v>0</v>
      </c>
      <c r="E23" s="3353">
        <f t="shared" si="2"/>
        <v>0</v>
      </c>
      <c r="F23" s="1646">
        <f t="shared" si="2"/>
        <v>0</v>
      </c>
      <c r="G23" s="1622">
        <f t="shared" si="2"/>
        <v>0</v>
      </c>
      <c r="H23" s="1647">
        <v>0</v>
      </c>
      <c r="I23" s="1625">
        <f>C23+F23</f>
        <v>0</v>
      </c>
      <c r="J23" s="1626">
        <f t="shared" si="3"/>
        <v>0</v>
      </c>
    </row>
    <row r="24" spans="1:16" ht="22.5" customHeight="1" x14ac:dyDescent="0.25">
      <c r="A24" s="652" t="s">
        <v>92</v>
      </c>
      <c r="B24" s="1370">
        <v>0</v>
      </c>
      <c r="C24" s="644">
        <v>0</v>
      </c>
      <c r="D24" s="1646">
        <f t="shared" si="2"/>
        <v>0</v>
      </c>
      <c r="E24" s="3353">
        <f t="shared" si="2"/>
        <v>0</v>
      </c>
      <c r="F24" s="1646">
        <f t="shared" si="2"/>
        <v>0</v>
      </c>
      <c r="G24" s="1622">
        <f t="shared" si="2"/>
        <v>0</v>
      </c>
      <c r="H24" s="1647">
        <f>B24+E24</f>
        <v>0</v>
      </c>
      <c r="I24" s="1625">
        <f>C24+F24</f>
        <v>0</v>
      </c>
      <c r="J24" s="1626">
        <f t="shared" si="3"/>
        <v>0</v>
      </c>
    </row>
    <row r="25" spans="1:16" ht="27" customHeight="1" thickBot="1" x14ac:dyDescent="0.3">
      <c r="A25" s="1409" t="s">
        <v>13</v>
      </c>
      <c r="B25" s="1648">
        <v>0</v>
      </c>
      <c r="C25" s="1649">
        <v>0</v>
      </c>
      <c r="D25" s="1650">
        <f t="shared" ref="D25:I25" si="4">SUM(D21:D24)</f>
        <v>0</v>
      </c>
      <c r="E25" s="3353">
        <f>SUM(C25:D25)</f>
        <v>0</v>
      </c>
      <c r="F25" s="1646">
        <f>SUM(D25:E25)</f>
        <v>0</v>
      </c>
      <c r="G25" s="1622">
        <f>SUM(E25:F25)</f>
        <v>0</v>
      </c>
      <c r="H25" s="1647">
        <f t="shared" si="4"/>
        <v>0</v>
      </c>
      <c r="I25" s="1652">
        <f t="shared" si="4"/>
        <v>0</v>
      </c>
      <c r="J25" s="1626">
        <f t="shared" si="3"/>
        <v>0</v>
      </c>
    </row>
    <row r="26" spans="1:16" ht="27" customHeight="1" thickBot="1" x14ac:dyDescent="0.3">
      <c r="A26" s="1600" t="s">
        <v>10</v>
      </c>
      <c r="B26" s="1654">
        <f>B19</f>
        <v>22</v>
      </c>
      <c r="C26" s="1655">
        <f>C19</f>
        <v>0</v>
      </c>
      <c r="D26" s="3354">
        <f>D19</f>
        <v>22</v>
      </c>
      <c r="E26" s="1654">
        <f>SUM(E15:E18)</f>
        <v>29</v>
      </c>
      <c r="F26" s="1655">
        <v>0</v>
      </c>
      <c r="G26" s="1656">
        <v>29</v>
      </c>
      <c r="H26" s="1657">
        <f>B26+E26</f>
        <v>51</v>
      </c>
      <c r="I26" s="1655">
        <f>C26+F26</f>
        <v>0</v>
      </c>
      <c r="J26" s="1656">
        <f t="shared" si="3"/>
        <v>51</v>
      </c>
    </row>
    <row r="27" spans="1:16" ht="33" customHeight="1" thickBot="1" x14ac:dyDescent="0.3">
      <c r="A27" s="1600" t="s">
        <v>14</v>
      </c>
      <c r="B27" s="1608">
        <f>B25</f>
        <v>0</v>
      </c>
      <c r="C27" s="1609">
        <f>C25</f>
        <v>0</v>
      </c>
      <c r="D27" s="1610">
        <f>D25</f>
        <v>0</v>
      </c>
      <c r="E27" s="1608">
        <v>0</v>
      </c>
      <c r="F27" s="1609">
        <v>0</v>
      </c>
      <c r="G27" s="1610">
        <v>0</v>
      </c>
      <c r="H27" s="1657">
        <f>B27+E27</f>
        <v>0</v>
      </c>
      <c r="I27" s="1655">
        <f>C27+F27</f>
        <v>0</v>
      </c>
      <c r="J27" s="1656">
        <f t="shared" si="3"/>
        <v>0</v>
      </c>
    </row>
    <row r="28" spans="1:16" ht="30" customHeight="1" thickBot="1" x14ac:dyDescent="0.3">
      <c r="A28" s="1611" t="s">
        <v>15</v>
      </c>
      <c r="B28" s="1658">
        <f>SUM(B26:B27)</f>
        <v>22</v>
      </c>
      <c r="C28" s="1659">
        <f>SUM(C26:C27)</f>
        <v>0</v>
      </c>
      <c r="D28" s="1660">
        <f>SUM(D26:D27)</f>
        <v>22</v>
      </c>
      <c r="E28" s="1658">
        <v>29</v>
      </c>
      <c r="F28" s="1659">
        <v>0</v>
      </c>
      <c r="G28" s="1660">
        <v>29</v>
      </c>
      <c r="H28" s="1661">
        <f>SUM(B28+E28)</f>
        <v>51</v>
      </c>
      <c r="I28" s="1659">
        <f>SUM(C28+F28)</f>
        <v>0</v>
      </c>
      <c r="J28" s="1660">
        <f t="shared" si="3"/>
        <v>51</v>
      </c>
    </row>
    <row r="29" spans="1:16" ht="18.75" x14ac:dyDescent="0.25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</row>
    <row r="30" spans="1:16" ht="18.75" x14ac:dyDescent="0.25">
      <c r="A30" s="183"/>
      <c r="B30" s="183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</row>
    <row r="31" spans="1:16" ht="18.75" x14ac:dyDescent="0.25">
      <c r="A31" s="3773"/>
      <c r="B31" s="3773"/>
      <c r="C31" s="3773"/>
      <c r="D31" s="3773"/>
      <c r="E31" s="3773"/>
      <c r="F31" s="3773"/>
      <c r="G31" s="3773"/>
      <c r="H31" s="183"/>
      <c r="J31" s="183"/>
      <c r="L31" s="183"/>
      <c r="M31" s="183"/>
      <c r="N31" s="183"/>
      <c r="O31" s="183"/>
      <c r="P31" s="183"/>
    </row>
    <row r="32" spans="1:16" ht="18.75" x14ac:dyDescent="0.25">
      <c r="A32" s="183"/>
      <c r="B32" s="183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3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5" zoomScale="60" zoomScaleNormal="60" workbookViewId="0">
      <selection activeCell="Q19" sqref="Q19:Q20"/>
    </sheetView>
  </sheetViews>
  <sheetFormatPr defaultRowHeight="18.75" x14ac:dyDescent="0.3"/>
  <cols>
    <col min="1" max="1" width="67" style="124" bestFit="1" customWidth="1"/>
    <col min="2" max="2" width="15.42578125" style="124" customWidth="1"/>
    <col min="3" max="3" width="14.5703125" style="124" customWidth="1"/>
    <col min="4" max="4" width="11.42578125" style="124" customWidth="1"/>
    <col min="5" max="5" width="15.42578125" style="124" customWidth="1"/>
    <col min="6" max="6" width="14.5703125" style="124" customWidth="1"/>
    <col min="7" max="7" width="11.28515625" style="124" customWidth="1"/>
    <col min="8" max="8" width="14.7109375" style="124" customWidth="1"/>
    <col min="9" max="9" width="14.5703125" style="124" customWidth="1"/>
    <col min="10" max="10" width="11.28515625" style="124" customWidth="1"/>
    <col min="11" max="11" width="15.7109375" style="124" customWidth="1"/>
    <col min="12" max="12" width="14.5703125" style="124" customWidth="1"/>
    <col min="13" max="13" width="11.42578125" style="124" customWidth="1"/>
    <col min="14" max="256" width="9.140625" style="124"/>
    <col min="257" max="257" width="67" style="124" bestFit="1" customWidth="1"/>
    <col min="258" max="258" width="18.28515625" style="124" customWidth="1"/>
    <col min="259" max="259" width="14.5703125" style="124" customWidth="1"/>
    <col min="260" max="260" width="11.42578125" style="124" customWidth="1"/>
    <col min="261" max="261" width="18.28515625" style="124" customWidth="1"/>
    <col min="262" max="262" width="14.5703125" style="124" customWidth="1"/>
    <col min="263" max="263" width="11.28515625" style="124" customWidth="1"/>
    <col min="264" max="264" width="18.28515625" style="124" customWidth="1"/>
    <col min="265" max="265" width="14.5703125" style="124" customWidth="1"/>
    <col min="266" max="266" width="11.28515625" style="124" customWidth="1"/>
    <col min="267" max="267" width="18.28515625" style="124" customWidth="1"/>
    <col min="268" max="268" width="14.5703125" style="124" customWidth="1"/>
    <col min="269" max="269" width="11.42578125" style="124" customWidth="1"/>
    <col min="270" max="512" width="9.140625" style="124"/>
    <col min="513" max="513" width="67" style="124" bestFit="1" customWidth="1"/>
    <col min="514" max="514" width="18.28515625" style="124" customWidth="1"/>
    <col min="515" max="515" width="14.5703125" style="124" customWidth="1"/>
    <col min="516" max="516" width="11.42578125" style="124" customWidth="1"/>
    <col min="517" max="517" width="18.28515625" style="124" customWidth="1"/>
    <col min="518" max="518" width="14.5703125" style="124" customWidth="1"/>
    <col min="519" max="519" width="11.28515625" style="124" customWidth="1"/>
    <col min="520" max="520" width="18.28515625" style="124" customWidth="1"/>
    <col min="521" max="521" width="14.5703125" style="124" customWidth="1"/>
    <col min="522" max="522" width="11.28515625" style="124" customWidth="1"/>
    <col min="523" max="523" width="18.28515625" style="124" customWidth="1"/>
    <col min="524" max="524" width="14.5703125" style="124" customWidth="1"/>
    <col min="525" max="525" width="11.42578125" style="124" customWidth="1"/>
    <col min="526" max="768" width="9.140625" style="124"/>
    <col min="769" max="769" width="67" style="124" bestFit="1" customWidth="1"/>
    <col min="770" max="770" width="18.28515625" style="124" customWidth="1"/>
    <col min="771" max="771" width="14.5703125" style="124" customWidth="1"/>
    <col min="772" max="772" width="11.42578125" style="124" customWidth="1"/>
    <col min="773" max="773" width="18.28515625" style="124" customWidth="1"/>
    <col min="774" max="774" width="14.5703125" style="124" customWidth="1"/>
    <col min="775" max="775" width="11.28515625" style="124" customWidth="1"/>
    <col min="776" max="776" width="18.28515625" style="124" customWidth="1"/>
    <col min="777" max="777" width="14.5703125" style="124" customWidth="1"/>
    <col min="778" max="778" width="11.28515625" style="124" customWidth="1"/>
    <col min="779" max="779" width="18.28515625" style="124" customWidth="1"/>
    <col min="780" max="780" width="14.5703125" style="124" customWidth="1"/>
    <col min="781" max="781" width="11.42578125" style="124" customWidth="1"/>
    <col min="782" max="1024" width="9.140625" style="124"/>
    <col min="1025" max="1025" width="67" style="124" bestFit="1" customWidth="1"/>
    <col min="1026" max="1026" width="18.28515625" style="124" customWidth="1"/>
    <col min="1027" max="1027" width="14.5703125" style="124" customWidth="1"/>
    <col min="1028" max="1028" width="11.42578125" style="124" customWidth="1"/>
    <col min="1029" max="1029" width="18.28515625" style="124" customWidth="1"/>
    <col min="1030" max="1030" width="14.5703125" style="124" customWidth="1"/>
    <col min="1031" max="1031" width="11.28515625" style="124" customWidth="1"/>
    <col min="1032" max="1032" width="18.28515625" style="124" customWidth="1"/>
    <col min="1033" max="1033" width="14.5703125" style="124" customWidth="1"/>
    <col min="1034" max="1034" width="11.28515625" style="124" customWidth="1"/>
    <col min="1035" max="1035" width="18.28515625" style="124" customWidth="1"/>
    <col min="1036" max="1036" width="14.5703125" style="124" customWidth="1"/>
    <col min="1037" max="1037" width="11.42578125" style="124" customWidth="1"/>
    <col min="1038" max="1280" width="9.140625" style="124"/>
    <col min="1281" max="1281" width="67" style="124" bestFit="1" customWidth="1"/>
    <col min="1282" max="1282" width="18.28515625" style="124" customWidth="1"/>
    <col min="1283" max="1283" width="14.5703125" style="124" customWidth="1"/>
    <col min="1284" max="1284" width="11.42578125" style="124" customWidth="1"/>
    <col min="1285" max="1285" width="18.28515625" style="124" customWidth="1"/>
    <col min="1286" max="1286" width="14.5703125" style="124" customWidth="1"/>
    <col min="1287" max="1287" width="11.28515625" style="124" customWidth="1"/>
    <col min="1288" max="1288" width="18.28515625" style="124" customWidth="1"/>
    <col min="1289" max="1289" width="14.5703125" style="124" customWidth="1"/>
    <col min="1290" max="1290" width="11.28515625" style="124" customWidth="1"/>
    <col min="1291" max="1291" width="18.28515625" style="124" customWidth="1"/>
    <col min="1292" max="1292" width="14.5703125" style="124" customWidth="1"/>
    <col min="1293" max="1293" width="11.42578125" style="124" customWidth="1"/>
    <col min="1294" max="1536" width="9.140625" style="124"/>
    <col min="1537" max="1537" width="67" style="124" bestFit="1" customWidth="1"/>
    <col min="1538" max="1538" width="18.28515625" style="124" customWidth="1"/>
    <col min="1539" max="1539" width="14.5703125" style="124" customWidth="1"/>
    <col min="1540" max="1540" width="11.42578125" style="124" customWidth="1"/>
    <col min="1541" max="1541" width="18.28515625" style="124" customWidth="1"/>
    <col min="1542" max="1542" width="14.5703125" style="124" customWidth="1"/>
    <col min="1543" max="1543" width="11.28515625" style="124" customWidth="1"/>
    <col min="1544" max="1544" width="18.28515625" style="124" customWidth="1"/>
    <col min="1545" max="1545" width="14.5703125" style="124" customWidth="1"/>
    <col min="1546" max="1546" width="11.28515625" style="124" customWidth="1"/>
    <col min="1547" max="1547" width="18.28515625" style="124" customWidth="1"/>
    <col min="1548" max="1548" width="14.5703125" style="124" customWidth="1"/>
    <col min="1549" max="1549" width="11.42578125" style="124" customWidth="1"/>
    <col min="1550" max="1792" width="9.140625" style="124"/>
    <col min="1793" max="1793" width="67" style="124" bestFit="1" customWidth="1"/>
    <col min="1794" max="1794" width="18.28515625" style="124" customWidth="1"/>
    <col min="1795" max="1795" width="14.5703125" style="124" customWidth="1"/>
    <col min="1796" max="1796" width="11.42578125" style="124" customWidth="1"/>
    <col min="1797" max="1797" width="18.28515625" style="124" customWidth="1"/>
    <col min="1798" max="1798" width="14.5703125" style="124" customWidth="1"/>
    <col min="1799" max="1799" width="11.28515625" style="124" customWidth="1"/>
    <col min="1800" max="1800" width="18.28515625" style="124" customWidth="1"/>
    <col min="1801" max="1801" width="14.5703125" style="124" customWidth="1"/>
    <col min="1802" max="1802" width="11.28515625" style="124" customWidth="1"/>
    <col min="1803" max="1803" width="18.28515625" style="124" customWidth="1"/>
    <col min="1804" max="1804" width="14.5703125" style="124" customWidth="1"/>
    <col min="1805" max="1805" width="11.42578125" style="124" customWidth="1"/>
    <col min="1806" max="2048" width="9.140625" style="124"/>
    <col min="2049" max="2049" width="67" style="124" bestFit="1" customWidth="1"/>
    <col min="2050" max="2050" width="18.28515625" style="124" customWidth="1"/>
    <col min="2051" max="2051" width="14.5703125" style="124" customWidth="1"/>
    <col min="2052" max="2052" width="11.42578125" style="124" customWidth="1"/>
    <col min="2053" max="2053" width="18.28515625" style="124" customWidth="1"/>
    <col min="2054" max="2054" width="14.5703125" style="124" customWidth="1"/>
    <col min="2055" max="2055" width="11.28515625" style="124" customWidth="1"/>
    <col min="2056" max="2056" width="18.28515625" style="124" customWidth="1"/>
    <col min="2057" max="2057" width="14.5703125" style="124" customWidth="1"/>
    <col min="2058" max="2058" width="11.28515625" style="124" customWidth="1"/>
    <col min="2059" max="2059" width="18.28515625" style="124" customWidth="1"/>
    <col min="2060" max="2060" width="14.5703125" style="124" customWidth="1"/>
    <col min="2061" max="2061" width="11.42578125" style="124" customWidth="1"/>
    <col min="2062" max="2304" width="9.140625" style="124"/>
    <col min="2305" max="2305" width="67" style="124" bestFit="1" customWidth="1"/>
    <col min="2306" max="2306" width="18.28515625" style="124" customWidth="1"/>
    <col min="2307" max="2307" width="14.5703125" style="124" customWidth="1"/>
    <col min="2308" max="2308" width="11.42578125" style="124" customWidth="1"/>
    <col min="2309" max="2309" width="18.28515625" style="124" customWidth="1"/>
    <col min="2310" max="2310" width="14.5703125" style="124" customWidth="1"/>
    <col min="2311" max="2311" width="11.28515625" style="124" customWidth="1"/>
    <col min="2312" max="2312" width="18.28515625" style="124" customWidth="1"/>
    <col min="2313" max="2313" width="14.5703125" style="124" customWidth="1"/>
    <col min="2314" max="2314" width="11.28515625" style="124" customWidth="1"/>
    <col min="2315" max="2315" width="18.28515625" style="124" customWidth="1"/>
    <col min="2316" max="2316" width="14.5703125" style="124" customWidth="1"/>
    <col min="2317" max="2317" width="11.42578125" style="124" customWidth="1"/>
    <col min="2318" max="2560" width="9.140625" style="124"/>
    <col min="2561" max="2561" width="67" style="124" bestFit="1" customWidth="1"/>
    <col min="2562" max="2562" width="18.28515625" style="124" customWidth="1"/>
    <col min="2563" max="2563" width="14.5703125" style="124" customWidth="1"/>
    <col min="2564" max="2564" width="11.42578125" style="124" customWidth="1"/>
    <col min="2565" max="2565" width="18.28515625" style="124" customWidth="1"/>
    <col min="2566" max="2566" width="14.5703125" style="124" customWidth="1"/>
    <col min="2567" max="2567" width="11.28515625" style="124" customWidth="1"/>
    <col min="2568" max="2568" width="18.28515625" style="124" customWidth="1"/>
    <col min="2569" max="2569" width="14.5703125" style="124" customWidth="1"/>
    <col min="2570" max="2570" width="11.28515625" style="124" customWidth="1"/>
    <col min="2571" max="2571" width="18.28515625" style="124" customWidth="1"/>
    <col min="2572" max="2572" width="14.5703125" style="124" customWidth="1"/>
    <col min="2573" max="2573" width="11.42578125" style="124" customWidth="1"/>
    <col min="2574" max="2816" width="9.140625" style="124"/>
    <col min="2817" max="2817" width="67" style="124" bestFit="1" customWidth="1"/>
    <col min="2818" max="2818" width="18.28515625" style="124" customWidth="1"/>
    <col min="2819" max="2819" width="14.5703125" style="124" customWidth="1"/>
    <col min="2820" max="2820" width="11.42578125" style="124" customWidth="1"/>
    <col min="2821" max="2821" width="18.28515625" style="124" customWidth="1"/>
    <col min="2822" max="2822" width="14.5703125" style="124" customWidth="1"/>
    <col min="2823" max="2823" width="11.28515625" style="124" customWidth="1"/>
    <col min="2824" max="2824" width="18.28515625" style="124" customWidth="1"/>
    <col min="2825" max="2825" width="14.5703125" style="124" customWidth="1"/>
    <col min="2826" max="2826" width="11.28515625" style="124" customWidth="1"/>
    <col min="2827" max="2827" width="18.28515625" style="124" customWidth="1"/>
    <col min="2828" max="2828" width="14.5703125" style="124" customWidth="1"/>
    <col min="2829" max="2829" width="11.42578125" style="124" customWidth="1"/>
    <col min="2830" max="3072" width="9.140625" style="124"/>
    <col min="3073" max="3073" width="67" style="124" bestFit="1" customWidth="1"/>
    <col min="3074" max="3074" width="18.28515625" style="124" customWidth="1"/>
    <col min="3075" max="3075" width="14.5703125" style="124" customWidth="1"/>
    <col min="3076" max="3076" width="11.42578125" style="124" customWidth="1"/>
    <col min="3077" max="3077" width="18.28515625" style="124" customWidth="1"/>
    <col min="3078" max="3078" width="14.5703125" style="124" customWidth="1"/>
    <col min="3079" max="3079" width="11.28515625" style="124" customWidth="1"/>
    <col min="3080" max="3080" width="18.28515625" style="124" customWidth="1"/>
    <col min="3081" max="3081" width="14.5703125" style="124" customWidth="1"/>
    <col min="3082" max="3082" width="11.28515625" style="124" customWidth="1"/>
    <col min="3083" max="3083" width="18.28515625" style="124" customWidth="1"/>
    <col min="3084" max="3084" width="14.5703125" style="124" customWidth="1"/>
    <col min="3085" max="3085" width="11.42578125" style="124" customWidth="1"/>
    <col min="3086" max="3328" width="9.140625" style="124"/>
    <col min="3329" max="3329" width="67" style="124" bestFit="1" customWidth="1"/>
    <col min="3330" max="3330" width="18.28515625" style="124" customWidth="1"/>
    <col min="3331" max="3331" width="14.5703125" style="124" customWidth="1"/>
    <col min="3332" max="3332" width="11.42578125" style="124" customWidth="1"/>
    <col min="3333" max="3333" width="18.28515625" style="124" customWidth="1"/>
    <col min="3334" max="3334" width="14.5703125" style="124" customWidth="1"/>
    <col min="3335" max="3335" width="11.28515625" style="124" customWidth="1"/>
    <col min="3336" max="3336" width="18.28515625" style="124" customWidth="1"/>
    <col min="3337" max="3337" width="14.5703125" style="124" customWidth="1"/>
    <col min="3338" max="3338" width="11.28515625" style="124" customWidth="1"/>
    <col min="3339" max="3339" width="18.28515625" style="124" customWidth="1"/>
    <col min="3340" max="3340" width="14.5703125" style="124" customWidth="1"/>
    <col min="3341" max="3341" width="11.42578125" style="124" customWidth="1"/>
    <col min="3342" max="3584" width="9.140625" style="124"/>
    <col min="3585" max="3585" width="67" style="124" bestFit="1" customWidth="1"/>
    <col min="3586" max="3586" width="18.28515625" style="124" customWidth="1"/>
    <col min="3587" max="3587" width="14.5703125" style="124" customWidth="1"/>
    <col min="3588" max="3588" width="11.42578125" style="124" customWidth="1"/>
    <col min="3589" max="3589" width="18.28515625" style="124" customWidth="1"/>
    <col min="3590" max="3590" width="14.5703125" style="124" customWidth="1"/>
    <col min="3591" max="3591" width="11.28515625" style="124" customWidth="1"/>
    <col min="3592" max="3592" width="18.28515625" style="124" customWidth="1"/>
    <col min="3593" max="3593" width="14.5703125" style="124" customWidth="1"/>
    <col min="3594" max="3594" width="11.28515625" style="124" customWidth="1"/>
    <col min="3595" max="3595" width="18.28515625" style="124" customWidth="1"/>
    <col min="3596" max="3596" width="14.5703125" style="124" customWidth="1"/>
    <col min="3597" max="3597" width="11.42578125" style="124" customWidth="1"/>
    <col min="3598" max="3840" width="9.140625" style="124"/>
    <col min="3841" max="3841" width="67" style="124" bestFit="1" customWidth="1"/>
    <col min="3842" max="3842" width="18.28515625" style="124" customWidth="1"/>
    <col min="3843" max="3843" width="14.5703125" style="124" customWidth="1"/>
    <col min="3844" max="3844" width="11.42578125" style="124" customWidth="1"/>
    <col min="3845" max="3845" width="18.28515625" style="124" customWidth="1"/>
    <col min="3846" max="3846" width="14.5703125" style="124" customWidth="1"/>
    <col min="3847" max="3847" width="11.28515625" style="124" customWidth="1"/>
    <col min="3848" max="3848" width="18.28515625" style="124" customWidth="1"/>
    <col min="3849" max="3849" width="14.5703125" style="124" customWidth="1"/>
    <col min="3850" max="3850" width="11.28515625" style="124" customWidth="1"/>
    <col min="3851" max="3851" width="18.28515625" style="124" customWidth="1"/>
    <col min="3852" max="3852" width="14.5703125" style="124" customWidth="1"/>
    <col min="3853" max="3853" width="11.42578125" style="124" customWidth="1"/>
    <col min="3854" max="4096" width="9.140625" style="124"/>
    <col min="4097" max="4097" width="67" style="124" bestFit="1" customWidth="1"/>
    <col min="4098" max="4098" width="18.28515625" style="124" customWidth="1"/>
    <col min="4099" max="4099" width="14.5703125" style="124" customWidth="1"/>
    <col min="4100" max="4100" width="11.42578125" style="124" customWidth="1"/>
    <col min="4101" max="4101" width="18.28515625" style="124" customWidth="1"/>
    <col min="4102" max="4102" width="14.5703125" style="124" customWidth="1"/>
    <col min="4103" max="4103" width="11.28515625" style="124" customWidth="1"/>
    <col min="4104" max="4104" width="18.28515625" style="124" customWidth="1"/>
    <col min="4105" max="4105" width="14.5703125" style="124" customWidth="1"/>
    <col min="4106" max="4106" width="11.28515625" style="124" customWidth="1"/>
    <col min="4107" max="4107" width="18.28515625" style="124" customWidth="1"/>
    <col min="4108" max="4108" width="14.5703125" style="124" customWidth="1"/>
    <col min="4109" max="4109" width="11.42578125" style="124" customWidth="1"/>
    <col min="4110" max="4352" width="9.140625" style="124"/>
    <col min="4353" max="4353" width="67" style="124" bestFit="1" customWidth="1"/>
    <col min="4354" max="4354" width="18.28515625" style="124" customWidth="1"/>
    <col min="4355" max="4355" width="14.5703125" style="124" customWidth="1"/>
    <col min="4356" max="4356" width="11.42578125" style="124" customWidth="1"/>
    <col min="4357" max="4357" width="18.28515625" style="124" customWidth="1"/>
    <col min="4358" max="4358" width="14.5703125" style="124" customWidth="1"/>
    <col min="4359" max="4359" width="11.28515625" style="124" customWidth="1"/>
    <col min="4360" max="4360" width="18.28515625" style="124" customWidth="1"/>
    <col min="4361" max="4361" width="14.5703125" style="124" customWidth="1"/>
    <col min="4362" max="4362" width="11.28515625" style="124" customWidth="1"/>
    <col min="4363" max="4363" width="18.28515625" style="124" customWidth="1"/>
    <col min="4364" max="4364" width="14.5703125" style="124" customWidth="1"/>
    <col min="4365" max="4365" width="11.42578125" style="124" customWidth="1"/>
    <col min="4366" max="4608" width="9.140625" style="124"/>
    <col min="4609" max="4609" width="67" style="124" bestFit="1" customWidth="1"/>
    <col min="4610" max="4610" width="18.28515625" style="124" customWidth="1"/>
    <col min="4611" max="4611" width="14.5703125" style="124" customWidth="1"/>
    <col min="4612" max="4612" width="11.42578125" style="124" customWidth="1"/>
    <col min="4613" max="4613" width="18.28515625" style="124" customWidth="1"/>
    <col min="4614" max="4614" width="14.5703125" style="124" customWidth="1"/>
    <col min="4615" max="4615" width="11.28515625" style="124" customWidth="1"/>
    <col min="4616" max="4616" width="18.28515625" style="124" customWidth="1"/>
    <col min="4617" max="4617" width="14.5703125" style="124" customWidth="1"/>
    <col min="4618" max="4618" width="11.28515625" style="124" customWidth="1"/>
    <col min="4619" max="4619" width="18.28515625" style="124" customWidth="1"/>
    <col min="4620" max="4620" width="14.5703125" style="124" customWidth="1"/>
    <col min="4621" max="4621" width="11.42578125" style="124" customWidth="1"/>
    <col min="4622" max="4864" width="9.140625" style="124"/>
    <col min="4865" max="4865" width="67" style="124" bestFit="1" customWidth="1"/>
    <col min="4866" max="4866" width="18.28515625" style="124" customWidth="1"/>
    <col min="4867" max="4867" width="14.5703125" style="124" customWidth="1"/>
    <col min="4868" max="4868" width="11.42578125" style="124" customWidth="1"/>
    <col min="4869" max="4869" width="18.28515625" style="124" customWidth="1"/>
    <col min="4870" max="4870" width="14.5703125" style="124" customWidth="1"/>
    <col min="4871" max="4871" width="11.28515625" style="124" customWidth="1"/>
    <col min="4872" max="4872" width="18.28515625" style="124" customWidth="1"/>
    <col min="4873" max="4873" width="14.5703125" style="124" customWidth="1"/>
    <col min="4874" max="4874" width="11.28515625" style="124" customWidth="1"/>
    <col min="4875" max="4875" width="18.28515625" style="124" customWidth="1"/>
    <col min="4876" max="4876" width="14.5703125" style="124" customWidth="1"/>
    <col min="4877" max="4877" width="11.42578125" style="124" customWidth="1"/>
    <col min="4878" max="5120" width="9.140625" style="124"/>
    <col min="5121" max="5121" width="67" style="124" bestFit="1" customWidth="1"/>
    <col min="5122" max="5122" width="18.28515625" style="124" customWidth="1"/>
    <col min="5123" max="5123" width="14.5703125" style="124" customWidth="1"/>
    <col min="5124" max="5124" width="11.42578125" style="124" customWidth="1"/>
    <col min="5125" max="5125" width="18.28515625" style="124" customWidth="1"/>
    <col min="5126" max="5126" width="14.5703125" style="124" customWidth="1"/>
    <col min="5127" max="5127" width="11.28515625" style="124" customWidth="1"/>
    <col min="5128" max="5128" width="18.28515625" style="124" customWidth="1"/>
    <col min="5129" max="5129" width="14.5703125" style="124" customWidth="1"/>
    <col min="5130" max="5130" width="11.28515625" style="124" customWidth="1"/>
    <col min="5131" max="5131" width="18.28515625" style="124" customWidth="1"/>
    <col min="5132" max="5132" width="14.5703125" style="124" customWidth="1"/>
    <col min="5133" max="5133" width="11.42578125" style="124" customWidth="1"/>
    <col min="5134" max="5376" width="9.140625" style="124"/>
    <col min="5377" max="5377" width="67" style="124" bestFit="1" customWidth="1"/>
    <col min="5378" max="5378" width="18.28515625" style="124" customWidth="1"/>
    <col min="5379" max="5379" width="14.5703125" style="124" customWidth="1"/>
    <col min="5380" max="5380" width="11.42578125" style="124" customWidth="1"/>
    <col min="5381" max="5381" width="18.28515625" style="124" customWidth="1"/>
    <col min="5382" max="5382" width="14.5703125" style="124" customWidth="1"/>
    <col min="5383" max="5383" width="11.28515625" style="124" customWidth="1"/>
    <col min="5384" max="5384" width="18.28515625" style="124" customWidth="1"/>
    <col min="5385" max="5385" width="14.5703125" style="124" customWidth="1"/>
    <col min="5386" max="5386" width="11.28515625" style="124" customWidth="1"/>
    <col min="5387" max="5387" width="18.28515625" style="124" customWidth="1"/>
    <col min="5388" max="5388" width="14.5703125" style="124" customWidth="1"/>
    <col min="5389" max="5389" width="11.42578125" style="124" customWidth="1"/>
    <col min="5390" max="5632" width="9.140625" style="124"/>
    <col min="5633" max="5633" width="67" style="124" bestFit="1" customWidth="1"/>
    <col min="5634" max="5634" width="18.28515625" style="124" customWidth="1"/>
    <col min="5635" max="5635" width="14.5703125" style="124" customWidth="1"/>
    <col min="5636" max="5636" width="11.42578125" style="124" customWidth="1"/>
    <col min="5637" max="5637" width="18.28515625" style="124" customWidth="1"/>
    <col min="5638" max="5638" width="14.5703125" style="124" customWidth="1"/>
    <col min="5639" max="5639" width="11.28515625" style="124" customWidth="1"/>
    <col min="5640" max="5640" width="18.28515625" style="124" customWidth="1"/>
    <col min="5641" max="5641" width="14.5703125" style="124" customWidth="1"/>
    <col min="5642" max="5642" width="11.28515625" style="124" customWidth="1"/>
    <col min="5643" max="5643" width="18.28515625" style="124" customWidth="1"/>
    <col min="5644" max="5644" width="14.5703125" style="124" customWidth="1"/>
    <col min="5645" max="5645" width="11.42578125" style="124" customWidth="1"/>
    <col min="5646" max="5888" width="9.140625" style="124"/>
    <col min="5889" max="5889" width="67" style="124" bestFit="1" customWidth="1"/>
    <col min="5890" max="5890" width="18.28515625" style="124" customWidth="1"/>
    <col min="5891" max="5891" width="14.5703125" style="124" customWidth="1"/>
    <col min="5892" max="5892" width="11.42578125" style="124" customWidth="1"/>
    <col min="5893" max="5893" width="18.28515625" style="124" customWidth="1"/>
    <col min="5894" max="5894" width="14.5703125" style="124" customWidth="1"/>
    <col min="5895" max="5895" width="11.28515625" style="124" customWidth="1"/>
    <col min="5896" max="5896" width="18.28515625" style="124" customWidth="1"/>
    <col min="5897" max="5897" width="14.5703125" style="124" customWidth="1"/>
    <col min="5898" max="5898" width="11.28515625" style="124" customWidth="1"/>
    <col min="5899" max="5899" width="18.28515625" style="124" customWidth="1"/>
    <col min="5900" max="5900" width="14.5703125" style="124" customWidth="1"/>
    <col min="5901" max="5901" width="11.42578125" style="124" customWidth="1"/>
    <col min="5902" max="6144" width="9.140625" style="124"/>
    <col min="6145" max="6145" width="67" style="124" bestFit="1" customWidth="1"/>
    <col min="6146" max="6146" width="18.28515625" style="124" customWidth="1"/>
    <col min="6147" max="6147" width="14.5703125" style="124" customWidth="1"/>
    <col min="6148" max="6148" width="11.42578125" style="124" customWidth="1"/>
    <col min="6149" max="6149" width="18.28515625" style="124" customWidth="1"/>
    <col min="6150" max="6150" width="14.5703125" style="124" customWidth="1"/>
    <col min="6151" max="6151" width="11.28515625" style="124" customWidth="1"/>
    <col min="6152" max="6152" width="18.28515625" style="124" customWidth="1"/>
    <col min="6153" max="6153" width="14.5703125" style="124" customWidth="1"/>
    <col min="6154" max="6154" width="11.28515625" style="124" customWidth="1"/>
    <col min="6155" max="6155" width="18.28515625" style="124" customWidth="1"/>
    <col min="6156" max="6156" width="14.5703125" style="124" customWidth="1"/>
    <col min="6157" max="6157" width="11.42578125" style="124" customWidth="1"/>
    <col min="6158" max="6400" width="9.140625" style="124"/>
    <col min="6401" max="6401" width="67" style="124" bestFit="1" customWidth="1"/>
    <col min="6402" max="6402" width="18.28515625" style="124" customWidth="1"/>
    <col min="6403" max="6403" width="14.5703125" style="124" customWidth="1"/>
    <col min="6404" max="6404" width="11.42578125" style="124" customWidth="1"/>
    <col min="6405" max="6405" width="18.28515625" style="124" customWidth="1"/>
    <col min="6406" max="6406" width="14.5703125" style="124" customWidth="1"/>
    <col min="6407" max="6407" width="11.28515625" style="124" customWidth="1"/>
    <col min="6408" max="6408" width="18.28515625" style="124" customWidth="1"/>
    <col min="6409" max="6409" width="14.5703125" style="124" customWidth="1"/>
    <col min="6410" max="6410" width="11.28515625" style="124" customWidth="1"/>
    <col min="6411" max="6411" width="18.28515625" style="124" customWidth="1"/>
    <col min="6412" max="6412" width="14.5703125" style="124" customWidth="1"/>
    <col min="6413" max="6413" width="11.42578125" style="124" customWidth="1"/>
    <col min="6414" max="6656" width="9.140625" style="124"/>
    <col min="6657" max="6657" width="67" style="124" bestFit="1" customWidth="1"/>
    <col min="6658" max="6658" width="18.28515625" style="124" customWidth="1"/>
    <col min="6659" max="6659" width="14.5703125" style="124" customWidth="1"/>
    <col min="6660" max="6660" width="11.42578125" style="124" customWidth="1"/>
    <col min="6661" max="6661" width="18.28515625" style="124" customWidth="1"/>
    <col min="6662" max="6662" width="14.5703125" style="124" customWidth="1"/>
    <col min="6663" max="6663" width="11.28515625" style="124" customWidth="1"/>
    <col min="6664" max="6664" width="18.28515625" style="124" customWidth="1"/>
    <col min="6665" max="6665" width="14.5703125" style="124" customWidth="1"/>
    <col min="6666" max="6666" width="11.28515625" style="124" customWidth="1"/>
    <col min="6667" max="6667" width="18.28515625" style="124" customWidth="1"/>
    <col min="6668" max="6668" width="14.5703125" style="124" customWidth="1"/>
    <col min="6669" max="6669" width="11.42578125" style="124" customWidth="1"/>
    <col min="6670" max="6912" width="9.140625" style="124"/>
    <col min="6913" max="6913" width="67" style="124" bestFit="1" customWidth="1"/>
    <col min="6914" max="6914" width="18.28515625" style="124" customWidth="1"/>
    <col min="6915" max="6915" width="14.5703125" style="124" customWidth="1"/>
    <col min="6916" max="6916" width="11.42578125" style="124" customWidth="1"/>
    <col min="6917" max="6917" width="18.28515625" style="124" customWidth="1"/>
    <col min="6918" max="6918" width="14.5703125" style="124" customWidth="1"/>
    <col min="6919" max="6919" width="11.28515625" style="124" customWidth="1"/>
    <col min="6920" max="6920" width="18.28515625" style="124" customWidth="1"/>
    <col min="6921" max="6921" width="14.5703125" style="124" customWidth="1"/>
    <col min="6922" max="6922" width="11.28515625" style="124" customWidth="1"/>
    <col min="6923" max="6923" width="18.28515625" style="124" customWidth="1"/>
    <col min="6924" max="6924" width="14.5703125" style="124" customWidth="1"/>
    <col min="6925" max="6925" width="11.42578125" style="124" customWidth="1"/>
    <col min="6926" max="7168" width="9.140625" style="124"/>
    <col min="7169" max="7169" width="67" style="124" bestFit="1" customWidth="1"/>
    <col min="7170" max="7170" width="18.28515625" style="124" customWidth="1"/>
    <col min="7171" max="7171" width="14.5703125" style="124" customWidth="1"/>
    <col min="7172" max="7172" width="11.42578125" style="124" customWidth="1"/>
    <col min="7173" max="7173" width="18.28515625" style="124" customWidth="1"/>
    <col min="7174" max="7174" width="14.5703125" style="124" customWidth="1"/>
    <col min="7175" max="7175" width="11.28515625" style="124" customWidth="1"/>
    <col min="7176" max="7176" width="18.28515625" style="124" customWidth="1"/>
    <col min="7177" max="7177" width="14.5703125" style="124" customWidth="1"/>
    <col min="7178" max="7178" width="11.28515625" style="124" customWidth="1"/>
    <col min="7179" max="7179" width="18.28515625" style="124" customWidth="1"/>
    <col min="7180" max="7180" width="14.5703125" style="124" customWidth="1"/>
    <col min="7181" max="7181" width="11.42578125" style="124" customWidth="1"/>
    <col min="7182" max="7424" width="9.140625" style="124"/>
    <col min="7425" max="7425" width="67" style="124" bestFit="1" customWidth="1"/>
    <col min="7426" max="7426" width="18.28515625" style="124" customWidth="1"/>
    <col min="7427" max="7427" width="14.5703125" style="124" customWidth="1"/>
    <col min="7428" max="7428" width="11.42578125" style="124" customWidth="1"/>
    <col min="7429" max="7429" width="18.28515625" style="124" customWidth="1"/>
    <col min="7430" max="7430" width="14.5703125" style="124" customWidth="1"/>
    <col min="7431" max="7431" width="11.28515625" style="124" customWidth="1"/>
    <col min="7432" max="7432" width="18.28515625" style="124" customWidth="1"/>
    <col min="7433" max="7433" width="14.5703125" style="124" customWidth="1"/>
    <col min="7434" max="7434" width="11.28515625" style="124" customWidth="1"/>
    <col min="7435" max="7435" width="18.28515625" style="124" customWidth="1"/>
    <col min="7436" max="7436" width="14.5703125" style="124" customWidth="1"/>
    <col min="7437" max="7437" width="11.42578125" style="124" customWidth="1"/>
    <col min="7438" max="7680" width="9.140625" style="124"/>
    <col min="7681" max="7681" width="67" style="124" bestFit="1" customWidth="1"/>
    <col min="7682" max="7682" width="18.28515625" style="124" customWidth="1"/>
    <col min="7683" max="7683" width="14.5703125" style="124" customWidth="1"/>
    <col min="7684" max="7684" width="11.42578125" style="124" customWidth="1"/>
    <col min="7685" max="7685" width="18.28515625" style="124" customWidth="1"/>
    <col min="7686" max="7686" width="14.5703125" style="124" customWidth="1"/>
    <col min="7687" max="7687" width="11.28515625" style="124" customWidth="1"/>
    <col min="7688" max="7688" width="18.28515625" style="124" customWidth="1"/>
    <col min="7689" max="7689" width="14.5703125" style="124" customWidth="1"/>
    <col min="7690" max="7690" width="11.28515625" style="124" customWidth="1"/>
    <col min="7691" max="7691" width="18.28515625" style="124" customWidth="1"/>
    <col min="7692" max="7692" width="14.5703125" style="124" customWidth="1"/>
    <col min="7693" max="7693" width="11.42578125" style="124" customWidth="1"/>
    <col min="7694" max="7936" width="9.140625" style="124"/>
    <col min="7937" max="7937" width="67" style="124" bestFit="1" customWidth="1"/>
    <col min="7938" max="7938" width="18.28515625" style="124" customWidth="1"/>
    <col min="7939" max="7939" width="14.5703125" style="124" customWidth="1"/>
    <col min="7940" max="7940" width="11.42578125" style="124" customWidth="1"/>
    <col min="7941" max="7941" width="18.28515625" style="124" customWidth="1"/>
    <col min="7942" max="7942" width="14.5703125" style="124" customWidth="1"/>
    <col min="7943" max="7943" width="11.28515625" style="124" customWidth="1"/>
    <col min="7944" max="7944" width="18.28515625" style="124" customWidth="1"/>
    <col min="7945" max="7945" width="14.5703125" style="124" customWidth="1"/>
    <col min="7946" max="7946" width="11.28515625" style="124" customWidth="1"/>
    <col min="7947" max="7947" width="18.28515625" style="124" customWidth="1"/>
    <col min="7948" max="7948" width="14.5703125" style="124" customWidth="1"/>
    <col min="7949" max="7949" width="11.42578125" style="124" customWidth="1"/>
    <col min="7950" max="8192" width="9.140625" style="124"/>
    <col min="8193" max="8193" width="67" style="124" bestFit="1" customWidth="1"/>
    <col min="8194" max="8194" width="18.28515625" style="124" customWidth="1"/>
    <col min="8195" max="8195" width="14.5703125" style="124" customWidth="1"/>
    <col min="8196" max="8196" width="11.42578125" style="124" customWidth="1"/>
    <col min="8197" max="8197" width="18.28515625" style="124" customWidth="1"/>
    <col min="8198" max="8198" width="14.5703125" style="124" customWidth="1"/>
    <col min="8199" max="8199" width="11.28515625" style="124" customWidth="1"/>
    <col min="8200" max="8200" width="18.28515625" style="124" customWidth="1"/>
    <col min="8201" max="8201" width="14.5703125" style="124" customWidth="1"/>
    <col min="8202" max="8202" width="11.28515625" style="124" customWidth="1"/>
    <col min="8203" max="8203" width="18.28515625" style="124" customWidth="1"/>
    <col min="8204" max="8204" width="14.5703125" style="124" customWidth="1"/>
    <col min="8205" max="8205" width="11.42578125" style="124" customWidth="1"/>
    <col min="8206" max="8448" width="9.140625" style="124"/>
    <col min="8449" max="8449" width="67" style="124" bestFit="1" customWidth="1"/>
    <col min="8450" max="8450" width="18.28515625" style="124" customWidth="1"/>
    <col min="8451" max="8451" width="14.5703125" style="124" customWidth="1"/>
    <col min="8452" max="8452" width="11.42578125" style="124" customWidth="1"/>
    <col min="8453" max="8453" width="18.28515625" style="124" customWidth="1"/>
    <col min="8454" max="8454" width="14.5703125" style="124" customWidth="1"/>
    <col min="8455" max="8455" width="11.28515625" style="124" customWidth="1"/>
    <col min="8456" max="8456" width="18.28515625" style="124" customWidth="1"/>
    <col min="8457" max="8457" width="14.5703125" style="124" customWidth="1"/>
    <col min="8458" max="8458" width="11.28515625" style="124" customWidth="1"/>
    <col min="8459" max="8459" width="18.28515625" style="124" customWidth="1"/>
    <col min="8460" max="8460" width="14.5703125" style="124" customWidth="1"/>
    <col min="8461" max="8461" width="11.42578125" style="124" customWidth="1"/>
    <col min="8462" max="8704" width="9.140625" style="124"/>
    <col min="8705" max="8705" width="67" style="124" bestFit="1" customWidth="1"/>
    <col min="8706" max="8706" width="18.28515625" style="124" customWidth="1"/>
    <col min="8707" max="8707" width="14.5703125" style="124" customWidth="1"/>
    <col min="8708" max="8708" width="11.42578125" style="124" customWidth="1"/>
    <col min="8709" max="8709" width="18.28515625" style="124" customWidth="1"/>
    <col min="8710" max="8710" width="14.5703125" style="124" customWidth="1"/>
    <col min="8711" max="8711" width="11.28515625" style="124" customWidth="1"/>
    <col min="8712" max="8712" width="18.28515625" style="124" customWidth="1"/>
    <col min="8713" max="8713" width="14.5703125" style="124" customWidth="1"/>
    <col min="8714" max="8714" width="11.28515625" style="124" customWidth="1"/>
    <col min="8715" max="8715" width="18.28515625" style="124" customWidth="1"/>
    <col min="8716" max="8716" width="14.5703125" style="124" customWidth="1"/>
    <col min="8717" max="8717" width="11.42578125" style="124" customWidth="1"/>
    <col min="8718" max="8960" width="9.140625" style="124"/>
    <col min="8961" max="8961" width="67" style="124" bestFit="1" customWidth="1"/>
    <col min="8962" max="8962" width="18.28515625" style="124" customWidth="1"/>
    <col min="8963" max="8963" width="14.5703125" style="124" customWidth="1"/>
    <col min="8964" max="8964" width="11.42578125" style="124" customWidth="1"/>
    <col min="8965" max="8965" width="18.28515625" style="124" customWidth="1"/>
    <col min="8966" max="8966" width="14.5703125" style="124" customWidth="1"/>
    <col min="8967" max="8967" width="11.28515625" style="124" customWidth="1"/>
    <col min="8968" max="8968" width="18.28515625" style="124" customWidth="1"/>
    <col min="8969" max="8969" width="14.5703125" style="124" customWidth="1"/>
    <col min="8970" max="8970" width="11.28515625" style="124" customWidth="1"/>
    <col min="8971" max="8971" width="18.28515625" style="124" customWidth="1"/>
    <col min="8972" max="8972" width="14.5703125" style="124" customWidth="1"/>
    <col min="8973" max="8973" width="11.42578125" style="124" customWidth="1"/>
    <col min="8974" max="9216" width="9.140625" style="124"/>
    <col min="9217" max="9217" width="67" style="124" bestFit="1" customWidth="1"/>
    <col min="9218" max="9218" width="18.28515625" style="124" customWidth="1"/>
    <col min="9219" max="9219" width="14.5703125" style="124" customWidth="1"/>
    <col min="9220" max="9220" width="11.42578125" style="124" customWidth="1"/>
    <col min="9221" max="9221" width="18.28515625" style="124" customWidth="1"/>
    <col min="9222" max="9222" width="14.5703125" style="124" customWidth="1"/>
    <col min="9223" max="9223" width="11.28515625" style="124" customWidth="1"/>
    <col min="9224" max="9224" width="18.28515625" style="124" customWidth="1"/>
    <col min="9225" max="9225" width="14.5703125" style="124" customWidth="1"/>
    <col min="9226" max="9226" width="11.28515625" style="124" customWidth="1"/>
    <col min="9227" max="9227" width="18.28515625" style="124" customWidth="1"/>
    <col min="9228" max="9228" width="14.5703125" style="124" customWidth="1"/>
    <col min="9229" max="9229" width="11.42578125" style="124" customWidth="1"/>
    <col min="9230" max="9472" width="9.140625" style="124"/>
    <col min="9473" max="9473" width="67" style="124" bestFit="1" customWidth="1"/>
    <col min="9474" max="9474" width="18.28515625" style="124" customWidth="1"/>
    <col min="9475" max="9475" width="14.5703125" style="124" customWidth="1"/>
    <col min="9476" max="9476" width="11.42578125" style="124" customWidth="1"/>
    <col min="9477" max="9477" width="18.28515625" style="124" customWidth="1"/>
    <col min="9478" max="9478" width="14.5703125" style="124" customWidth="1"/>
    <col min="9479" max="9479" width="11.28515625" style="124" customWidth="1"/>
    <col min="9480" max="9480" width="18.28515625" style="124" customWidth="1"/>
    <col min="9481" max="9481" width="14.5703125" style="124" customWidth="1"/>
    <col min="9482" max="9482" width="11.28515625" style="124" customWidth="1"/>
    <col min="9483" max="9483" width="18.28515625" style="124" customWidth="1"/>
    <col min="9484" max="9484" width="14.5703125" style="124" customWidth="1"/>
    <col min="9485" max="9485" width="11.42578125" style="124" customWidth="1"/>
    <col min="9486" max="9728" width="9.140625" style="124"/>
    <col min="9729" max="9729" width="67" style="124" bestFit="1" customWidth="1"/>
    <col min="9730" max="9730" width="18.28515625" style="124" customWidth="1"/>
    <col min="9731" max="9731" width="14.5703125" style="124" customWidth="1"/>
    <col min="9732" max="9732" width="11.42578125" style="124" customWidth="1"/>
    <col min="9733" max="9733" width="18.28515625" style="124" customWidth="1"/>
    <col min="9734" max="9734" width="14.5703125" style="124" customWidth="1"/>
    <col min="9735" max="9735" width="11.28515625" style="124" customWidth="1"/>
    <col min="9736" max="9736" width="18.28515625" style="124" customWidth="1"/>
    <col min="9737" max="9737" width="14.5703125" style="124" customWidth="1"/>
    <col min="9738" max="9738" width="11.28515625" style="124" customWidth="1"/>
    <col min="9739" max="9739" width="18.28515625" style="124" customWidth="1"/>
    <col min="9740" max="9740" width="14.5703125" style="124" customWidth="1"/>
    <col min="9741" max="9741" width="11.42578125" style="124" customWidth="1"/>
    <col min="9742" max="9984" width="9.140625" style="124"/>
    <col min="9985" max="9985" width="67" style="124" bestFit="1" customWidth="1"/>
    <col min="9986" max="9986" width="18.28515625" style="124" customWidth="1"/>
    <col min="9987" max="9987" width="14.5703125" style="124" customWidth="1"/>
    <col min="9988" max="9988" width="11.42578125" style="124" customWidth="1"/>
    <col min="9989" max="9989" width="18.28515625" style="124" customWidth="1"/>
    <col min="9990" max="9990" width="14.5703125" style="124" customWidth="1"/>
    <col min="9991" max="9991" width="11.28515625" style="124" customWidth="1"/>
    <col min="9992" max="9992" width="18.28515625" style="124" customWidth="1"/>
    <col min="9993" max="9993" width="14.5703125" style="124" customWidth="1"/>
    <col min="9994" max="9994" width="11.28515625" style="124" customWidth="1"/>
    <col min="9995" max="9995" width="18.28515625" style="124" customWidth="1"/>
    <col min="9996" max="9996" width="14.5703125" style="124" customWidth="1"/>
    <col min="9997" max="9997" width="11.42578125" style="124" customWidth="1"/>
    <col min="9998" max="10240" width="9.140625" style="124"/>
    <col min="10241" max="10241" width="67" style="124" bestFit="1" customWidth="1"/>
    <col min="10242" max="10242" width="18.28515625" style="124" customWidth="1"/>
    <col min="10243" max="10243" width="14.5703125" style="124" customWidth="1"/>
    <col min="10244" max="10244" width="11.42578125" style="124" customWidth="1"/>
    <col min="10245" max="10245" width="18.28515625" style="124" customWidth="1"/>
    <col min="10246" max="10246" width="14.5703125" style="124" customWidth="1"/>
    <col min="10247" max="10247" width="11.28515625" style="124" customWidth="1"/>
    <col min="10248" max="10248" width="18.28515625" style="124" customWidth="1"/>
    <col min="10249" max="10249" width="14.5703125" style="124" customWidth="1"/>
    <col min="10250" max="10250" width="11.28515625" style="124" customWidth="1"/>
    <col min="10251" max="10251" width="18.28515625" style="124" customWidth="1"/>
    <col min="10252" max="10252" width="14.5703125" style="124" customWidth="1"/>
    <col min="10253" max="10253" width="11.42578125" style="124" customWidth="1"/>
    <col min="10254" max="10496" width="9.140625" style="124"/>
    <col min="10497" max="10497" width="67" style="124" bestFit="1" customWidth="1"/>
    <col min="10498" max="10498" width="18.28515625" style="124" customWidth="1"/>
    <col min="10499" max="10499" width="14.5703125" style="124" customWidth="1"/>
    <col min="10500" max="10500" width="11.42578125" style="124" customWidth="1"/>
    <col min="10501" max="10501" width="18.28515625" style="124" customWidth="1"/>
    <col min="10502" max="10502" width="14.5703125" style="124" customWidth="1"/>
    <col min="10503" max="10503" width="11.28515625" style="124" customWidth="1"/>
    <col min="10504" max="10504" width="18.28515625" style="124" customWidth="1"/>
    <col min="10505" max="10505" width="14.5703125" style="124" customWidth="1"/>
    <col min="10506" max="10506" width="11.28515625" style="124" customWidth="1"/>
    <col min="10507" max="10507" width="18.28515625" style="124" customWidth="1"/>
    <col min="10508" max="10508" width="14.5703125" style="124" customWidth="1"/>
    <col min="10509" max="10509" width="11.42578125" style="124" customWidth="1"/>
    <col min="10510" max="10752" width="9.140625" style="124"/>
    <col min="10753" max="10753" width="67" style="124" bestFit="1" customWidth="1"/>
    <col min="10754" max="10754" width="18.28515625" style="124" customWidth="1"/>
    <col min="10755" max="10755" width="14.5703125" style="124" customWidth="1"/>
    <col min="10756" max="10756" width="11.42578125" style="124" customWidth="1"/>
    <col min="10757" max="10757" width="18.28515625" style="124" customWidth="1"/>
    <col min="10758" max="10758" width="14.5703125" style="124" customWidth="1"/>
    <col min="10759" max="10759" width="11.28515625" style="124" customWidth="1"/>
    <col min="10760" max="10760" width="18.28515625" style="124" customWidth="1"/>
    <col min="10761" max="10761" width="14.5703125" style="124" customWidth="1"/>
    <col min="10762" max="10762" width="11.28515625" style="124" customWidth="1"/>
    <col min="10763" max="10763" width="18.28515625" style="124" customWidth="1"/>
    <col min="10764" max="10764" width="14.5703125" style="124" customWidth="1"/>
    <col min="10765" max="10765" width="11.42578125" style="124" customWidth="1"/>
    <col min="10766" max="11008" width="9.140625" style="124"/>
    <col min="11009" max="11009" width="67" style="124" bestFit="1" customWidth="1"/>
    <col min="11010" max="11010" width="18.28515625" style="124" customWidth="1"/>
    <col min="11011" max="11011" width="14.5703125" style="124" customWidth="1"/>
    <col min="11012" max="11012" width="11.42578125" style="124" customWidth="1"/>
    <col min="11013" max="11013" width="18.28515625" style="124" customWidth="1"/>
    <col min="11014" max="11014" width="14.5703125" style="124" customWidth="1"/>
    <col min="11015" max="11015" width="11.28515625" style="124" customWidth="1"/>
    <col min="11016" max="11016" width="18.28515625" style="124" customWidth="1"/>
    <col min="11017" max="11017" width="14.5703125" style="124" customWidth="1"/>
    <col min="11018" max="11018" width="11.28515625" style="124" customWidth="1"/>
    <col min="11019" max="11019" width="18.28515625" style="124" customWidth="1"/>
    <col min="11020" max="11020" width="14.5703125" style="124" customWidth="1"/>
    <col min="11021" max="11021" width="11.42578125" style="124" customWidth="1"/>
    <col min="11022" max="11264" width="9.140625" style="124"/>
    <col min="11265" max="11265" width="67" style="124" bestFit="1" customWidth="1"/>
    <col min="11266" max="11266" width="18.28515625" style="124" customWidth="1"/>
    <col min="11267" max="11267" width="14.5703125" style="124" customWidth="1"/>
    <col min="11268" max="11268" width="11.42578125" style="124" customWidth="1"/>
    <col min="11269" max="11269" width="18.28515625" style="124" customWidth="1"/>
    <col min="11270" max="11270" width="14.5703125" style="124" customWidth="1"/>
    <col min="11271" max="11271" width="11.28515625" style="124" customWidth="1"/>
    <col min="11272" max="11272" width="18.28515625" style="124" customWidth="1"/>
    <col min="11273" max="11273" width="14.5703125" style="124" customWidth="1"/>
    <col min="11274" max="11274" width="11.28515625" style="124" customWidth="1"/>
    <col min="11275" max="11275" width="18.28515625" style="124" customWidth="1"/>
    <col min="11276" max="11276" width="14.5703125" style="124" customWidth="1"/>
    <col min="11277" max="11277" width="11.42578125" style="124" customWidth="1"/>
    <col min="11278" max="11520" width="9.140625" style="124"/>
    <col min="11521" max="11521" width="67" style="124" bestFit="1" customWidth="1"/>
    <col min="11522" max="11522" width="18.28515625" style="124" customWidth="1"/>
    <col min="11523" max="11523" width="14.5703125" style="124" customWidth="1"/>
    <col min="11524" max="11524" width="11.42578125" style="124" customWidth="1"/>
    <col min="11525" max="11525" width="18.28515625" style="124" customWidth="1"/>
    <col min="11526" max="11526" width="14.5703125" style="124" customWidth="1"/>
    <col min="11527" max="11527" width="11.28515625" style="124" customWidth="1"/>
    <col min="11528" max="11528" width="18.28515625" style="124" customWidth="1"/>
    <col min="11529" max="11529" width="14.5703125" style="124" customWidth="1"/>
    <col min="11530" max="11530" width="11.28515625" style="124" customWidth="1"/>
    <col min="11531" max="11531" width="18.28515625" style="124" customWidth="1"/>
    <col min="11532" max="11532" width="14.5703125" style="124" customWidth="1"/>
    <col min="11533" max="11533" width="11.42578125" style="124" customWidth="1"/>
    <col min="11534" max="11776" width="9.140625" style="124"/>
    <col min="11777" max="11777" width="67" style="124" bestFit="1" customWidth="1"/>
    <col min="11778" max="11778" width="18.28515625" style="124" customWidth="1"/>
    <col min="11779" max="11779" width="14.5703125" style="124" customWidth="1"/>
    <col min="11780" max="11780" width="11.42578125" style="124" customWidth="1"/>
    <col min="11781" max="11781" width="18.28515625" style="124" customWidth="1"/>
    <col min="11782" max="11782" width="14.5703125" style="124" customWidth="1"/>
    <col min="11783" max="11783" width="11.28515625" style="124" customWidth="1"/>
    <col min="11784" max="11784" width="18.28515625" style="124" customWidth="1"/>
    <col min="11785" max="11785" width="14.5703125" style="124" customWidth="1"/>
    <col min="11786" max="11786" width="11.28515625" style="124" customWidth="1"/>
    <col min="11787" max="11787" width="18.28515625" style="124" customWidth="1"/>
    <col min="11788" max="11788" width="14.5703125" style="124" customWidth="1"/>
    <col min="11789" max="11789" width="11.42578125" style="124" customWidth="1"/>
    <col min="11790" max="12032" width="9.140625" style="124"/>
    <col min="12033" max="12033" width="67" style="124" bestFit="1" customWidth="1"/>
    <col min="12034" max="12034" width="18.28515625" style="124" customWidth="1"/>
    <col min="12035" max="12035" width="14.5703125" style="124" customWidth="1"/>
    <col min="12036" max="12036" width="11.42578125" style="124" customWidth="1"/>
    <col min="12037" max="12037" width="18.28515625" style="124" customWidth="1"/>
    <col min="12038" max="12038" width="14.5703125" style="124" customWidth="1"/>
    <col min="12039" max="12039" width="11.28515625" style="124" customWidth="1"/>
    <col min="12040" max="12040" width="18.28515625" style="124" customWidth="1"/>
    <col min="12041" max="12041" width="14.5703125" style="124" customWidth="1"/>
    <col min="12042" max="12042" width="11.28515625" style="124" customWidth="1"/>
    <col min="12043" max="12043" width="18.28515625" style="124" customWidth="1"/>
    <col min="12044" max="12044" width="14.5703125" style="124" customWidth="1"/>
    <col min="12045" max="12045" width="11.42578125" style="124" customWidth="1"/>
    <col min="12046" max="12288" width="9.140625" style="124"/>
    <col min="12289" max="12289" width="67" style="124" bestFit="1" customWidth="1"/>
    <col min="12290" max="12290" width="18.28515625" style="124" customWidth="1"/>
    <col min="12291" max="12291" width="14.5703125" style="124" customWidth="1"/>
    <col min="12292" max="12292" width="11.42578125" style="124" customWidth="1"/>
    <col min="12293" max="12293" width="18.28515625" style="124" customWidth="1"/>
    <col min="12294" max="12294" width="14.5703125" style="124" customWidth="1"/>
    <col min="12295" max="12295" width="11.28515625" style="124" customWidth="1"/>
    <col min="12296" max="12296" width="18.28515625" style="124" customWidth="1"/>
    <col min="12297" max="12297" width="14.5703125" style="124" customWidth="1"/>
    <col min="12298" max="12298" width="11.28515625" style="124" customWidth="1"/>
    <col min="12299" max="12299" width="18.28515625" style="124" customWidth="1"/>
    <col min="12300" max="12300" width="14.5703125" style="124" customWidth="1"/>
    <col min="12301" max="12301" width="11.42578125" style="124" customWidth="1"/>
    <col min="12302" max="12544" width="9.140625" style="124"/>
    <col min="12545" max="12545" width="67" style="124" bestFit="1" customWidth="1"/>
    <col min="12546" max="12546" width="18.28515625" style="124" customWidth="1"/>
    <col min="12547" max="12547" width="14.5703125" style="124" customWidth="1"/>
    <col min="12548" max="12548" width="11.42578125" style="124" customWidth="1"/>
    <col min="12549" max="12549" width="18.28515625" style="124" customWidth="1"/>
    <col min="12550" max="12550" width="14.5703125" style="124" customWidth="1"/>
    <col min="12551" max="12551" width="11.28515625" style="124" customWidth="1"/>
    <col min="12552" max="12552" width="18.28515625" style="124" customWidth="1"/>
    <col min="12553" max="12553" width="14.5703125" style="124" customWidth="1"/>
    <col min="12554" max="12554" width="11.28515625" style="124" customWidth="1"/>
    <col min="12555" max="12555" width="18.28515625" style="124" customWidth="1"/>
    <col min="12556" max="12556" width="14.5703125" style="124" customWidth="1"/>
    <col min="12557" max="12557" width="11.42578125" style="124" customWidth="1"/>
    <col min="12558" max="12800" width="9.140625" style="124"/>
    <col min="12801" max="12801" width="67" style="124" bestFit="1" customWidth="1"/>
    <col min="12802" max="12802" width="18.28515625" style="124" customWidth="1"/>
    <col min="12803" max="12803" width="14.5703125" style="124" customWidth="1"/>
    <col min="12804" max="12804" width="11.42578125" style="124" customWidth="1"/>
    <col min="12805" max="12805" width="18.28515625" style="124" customWidth="1"/>
    <col min="12806" max="12806" width="14.5703125" style="124" customWidth="1"/>
    <col min="12807" max="12807" width="11.28515625" style="124" customWidth="1"/>
    <col min="12808" max="12808" width="18.28515625" style="124" customWidth="1"/>
    <col min="12809" max="12809" width="14.5703125" style="124" customWidth="1"/>
    <col min="12810" max="12810" width="11.28515625" style="124" customWidth="1"/>
    <col min="12811" max="12811" width="18.28515625" style="124" customWidth="1"/>
    <col min="12812" max="12812" width="14.5703125" style="124" customWidth="1"/>
    <col min="12813" max="12813" width="11.42578125" style="124" customWidth="1"/>
    <col min="12814" max="13056" width="9.140625" style="124"/>
    <col min="13057" max="13057" width="67" style="124" bestFit="1" customWidth="1"/>
    <col min="13058" max="13058" width="18.28515625" style="124" customWidth="1"/>
    <col min="13059" max="13059" width="14.5703125" style="124" customWidth="1"/>
    <col min="13060" max="13060" width="11.42578125" style="124" customWidth="1"/>
    <col min="13061" max="13061" width="18.28515625" style="124" customWidth="1"/>
    <col min="13062" max="13062" width="14.5703125" style="124" customWidth="1"/>
    <col min="13063" max="13063" width="11.28515625" style="124" customWidth="1"/>
    <col min="13064" max="13064" width="18.28515625" style="124" customWidth="1"/>
    <col min="13065" max="13065" width="14.5703125" style="124" customWidth="1"/>
    <col min="13066" max="13066" width="11.28515625" style="124" customWidth="1"/>
    <col min="13067" max="13067" width="18.28515625" style="124" customWidth="1"/>
    <col min="13068" max="13068" width="14.5703125" style="124" customWidth="1"/>
    <col min="13069" max="13069" width="11.42578125" style="124" customWidth="1"/>
    <col min="13070" max="13312" width="9.140625" style="124"/>
    <col min="13313" max="13313" width="67" style="124" bestFit="1" customWidth="1"/>
    <col min="13314" max="13314" width="18.28515625" style="124" customWidth="1"/>
    <col min="13315" max="13315" width="14.5703125" style="124" customWidth="1"/>
    <col min="13316" max="13316" width="11.42578125" style="124" customWidth="1"/>
    <col min="13317" max="13317" width="18.28515625" style="124" customWidth="1"/>
    <col min="13318" max="13318" width="14.5703125" style="124" customWidth="1"/>
    <col min="13319" max="13319" width="11.28515625" style="124" customWidth="1"/>
    <col min="13320" max="13320" width="18.28515625" style="124" customWidth="1"/>
    <col min="13321" max="13321" width="14.5703125" style="124" customWidth="1"/>
    <col min="13322" max="13322" width="11.28515625" style="124" customWidth="1"/>
    <col min="13323" max="13323" width="18.28515625" style="124" customWidth="1"/>
    <col min="13324" max="13324" width="14.5703125" style="124" customWidth="1"/>
    <col min="13325" max="13325" width="11.42578125" style="124" customWidth="1"/>
    <col min="13326" max="13568" width="9.140625" style="124"/>
    <col min="13569" max="13569" width="67" style="124" bestFit="1" customWidth="1"/>
    <col min="13570" max="13570" width="18.28515625" style="124" customWidth="1"/>
    <col min="13571" max="13571" width="14.5703125" style="124" customWidth="1"/>
    <col min="13572" max="13572" width="11.42578125" style="124" customWidth="1"/>
    <col min="13573" max="13573" width="18.28515625" style="124" customWidth="1"/>
    <col min="13574" max="13574" width="14.5703125" style="124" customWidth="1"/>
    <col min="13575" max="13575" width="11.28515625" style="124" customWidth="1"/>
    <col min="13576" max="13576" width="18.28515625" style="124" customWidth="1"/>
    <col min="13577" max="13577" width="14.5703125" style="124" customWidth="1"/>
    <col min="13578" max="13578" width="11.28515625" style="124" customWidth="1"/>
    <col min="13579" max="13579" width="18.28515625" style="124" customWidth="1"/>
    <col min="13580" max="13580" width="14.5703125" style="124" customWidth="1"/>
    <col min="13581" max="13581" width="11.42578125" style="124" customWidth="1"/>
    <col min="13582" max="13824" width="9.140625" style="124"/>
    <col min="13825" max="13825" width="67" style="124" bestFit="1" customWidth="1"/>
    <col min="13826" max="13826" width="18.28515625" style="124" customWidth="1"/>
    <col min="13827" max="13827" width="14.5703125" style="124" customWidth="1"/>
    <col min="13828" max="13828" width="11.42578125" style="124" customWidth="1"/>
    <col min="13829" max="13829" width="18.28515625" style="124" customWidth="1"/>
    <col min="13830" max="13830" width="14.5703125" style="124" customWidth="1"/>
    <col min="13831" max="13831" width="11.28515625" style="124" customWidth="1"/>
    <col min="13832" max="13832" width="18.28515625" style="124" customWidth="1"/>
    <col min="13833" max="13833" width="14.5703125" style="124" customWidth="1"/>
    <col min="13834" max="13834" width="11.28515625" style="124" customWidth="1"/>
    <col min="13835" max="13835" width="18.28515625" style="124" customWidth="1"/>
    <col min="13836" max="13836" width="14.5703125" style="124" customWidth="1"/>
    <col min="13837" max="13837" width="11.42578125" style="124" customWidth="1"/>
    <col min="13838" max="14080" width="9.140625" style="124"/>
    <col min="14081" max="14081" width="67" style="124" bestFit="1" customWidth="1"/>
    <col min="14082" max="14082" width="18.28515625" style="124" customWidth="1"/>
    <col min="14083" max="14083" width="14.5703125" style="124" customWidth="1"/>
    <col min="14084" max="14084" width="11.42578125" style="124" customWidth="1"/>
    <col min="14085" max="14085" width="18.28515625" style="124" customWidth="1"/>
    <col min="14086" max="14086" width="14.5703125" style="124" customWidth="1"/>
    <col min="14087" max="14087" width="11.28515625" style="124" customWidth="1"/>
    <col min="14088" max="14088" width="18.28515625" style="124" customWidth="1"/>
    <col min="14089" max="14089" width="14.5703125" style="124" customWidth="1"/>
    <col min="14090" max="14090" width="11.28515625" style="124" customWidth="1"/>
    <col min="14091" max="14091" width="18.28515625" style="124" customWidth="1"/>
    <col min="14092" max="14092" width="14.5703125" style="124" customWidth="1"/>
    <col min="14093" max="14093" width="11.42578125" style="124" customWidth="1"/>
    <col min="14094" max="14336" width="9.140625" style="124"/>
    <col min="14337" max="14337" width="67" style="124" bestFit="1" customWidth="1"/>
    <col min="14338" max="14338" width="18.28515625" style="124" customWidth="1"/>
    <col min="14339" max="14339" width="14.5703125" style="124" customWidth="1"/>
    <col min="14340" max="14340" width="11.42578125" style="124" customWidth="1"/>
    <col min="14341" max="14341" width="18.28515625" style="124" customWidth="1"/>
    <col min="14342" max="14342" width="14.5703125" style="124" customWidth="1"/>
    <col min="14343" max="14343" width="11.28515625" style="124" customWidth="1"/>
    <col min="14344" max="14344" width="18.28515625" style="124" customWidth="1"/>
    <col min="14345" max="14345" width="14.5703125" style="124" customWidth="1"/>
    <col min="14346" max="14346" width="11.28515625" style="124" customWidth="1"/>
    <col min="14347" max="14347" width="18.28515625" style="124" customWidth="1"/>
    <col min="14348" max="14348" width="14.5703125" style="124" customWidth="1"/>
    <col min="14349" max="14349" width="11.42578125" style="124" customWidth="1"/>
    <col min="14350" max="14592" width="9.140625" style="124"/>
    <col min="14593" max="14593" width="67" style="124" bestFit="1" customWidth="1"/>
    <col min="14594" max="14594" width="18.28515625" style="124" customWidth="1"/>
    <col min="14595" max="14595" width="14.5703125" style="124" customWidth="1"/>
    <col min="14596" max="14596" width="11.42578125" style="124" customWidth="1"/>
    <col min="14597" max="14597" width="18.28515625" style="124" customWidth="1"/>
    <col min="14598" max="14598" width="14.5703125" style="124" customWidth="1"/>
    <col min="14599" max="14599" width="11.28515625" style="124" customWidth="1"/>
    <col min="14600" max="14600" width="18.28515625" style="124" customWidth="1"/>
    <col min="14601" max="14601" width="14.5703125" style="124" customWidth="1"/>
    <col min="14602" max="14602" width="11.28515625" style="124" customWidth="1"/>
    <col min="14603" max="14603" width="18.28515625" style="124" customWidth="1"/>
    <col min="14604" max="14604" width="14.5703125" style="124" customWidth="1"/>
    <col min="14605" max="14605" width="11.42578125" style="124" customWidth="1"/>
    <col min="14606" max="14848" width="9.140625" style="124"/>
    <col min="14849" max="14849" width="67" style="124" bestFit="1" customWidth="1"/>
    <col min="14850" max="14850" width="18.28515625" style="124" customWidth="1"/>
    <col min="14851" max="14851" width="14.5703125" style="124" customWidth="1"/>
    <col min="14852" max="14852" width="11.42578125" style="124" customWidth="1"/>
    <col min="14853" max="14853" width="18.28515625" style="124" customWidth="1"/>
    <col min="14854" max="14854" width="14.5703125" style="124" customWidth="1"/>
    <col min="14855" max="14855" width="11.28515625" style="124" customWidth="1"/>
    <col min="14856" max="14856" width="18.28515625" style="124" customWidth="1"/>
    <col min="14857" max="14857" width="14.5703125" style="124" customWidth="1"/>
    <col min="14858" max="14858" width="11.28515625" style="124" customWidth="1"/>
    <col min="14859" max="14859" width="18.28515625" style="124" customWidth="1"/>
    <col min="14860" max="14860" width="14.5703125" style="124" customWidth="1"/>
    <col min="14861" max="14861" width="11.42578125" style="124" customWidth="1"/>
    <col min="14862" max="15104" width="9.140625" style="124"/>
    <col min="15105" max="15105" width="67" style="124" bestFit="1" customWidth="1"/>
    <col min="15106" max="15106" width="18.28515625" style="124" customWidth="1"/>
    <col min="15107" max="15107" width="14.5703125" style="124" customWidth="1"/>
    <col min="15108" max="15108" width="11.42578125" style="124" customWidth="1"/>
    <col min="15109" max="15109" width="18.28515625" style="124" customWidth="1"/>
    <col min="15110" max="15110" width="14.5703125" style="124" customWidth="1"/>
    <col min="15111" max="15111" width="11.28515625" style="124" customWidth="1"/>
    <col min="15112" max="15112" width="18.28515625" style="124" customWidth="1"/>
    <col min="15113" max="15113" width="14.5703125" style="124" customWidth="1"/>
    <col min="15114" max="15114" width="11.28515625" style="124" customWidth="1"/>
    <col min="15115" max="15115" width="18.28515625" style="124" customWidth="1"/>
    <col min="15116" max="15116" width="14.5703125" style="124" customWidth="1"/>
    <col min="15117" max="15117" width="11.42578125" style="124" customWidth="1"/>
    <col min="15118" max="15360" width="9.140625" style="124"/>
    <col min="15361" max="15361" width="67" style="124" bestFit="1" customWidth="1"/>
    <col min="15362" max="15362" width="18.28515625" style="124" customWidth="1"/>
    <col min="15363" max="15363" width="14.5703125" style="124" customWidth="1"/>
    <col min="15364" max="15364" width="11.42578125" style="124" customWidth="1"/>
    <col min="15365" max="15365" width="18.28515625" style="124" customWidth="1"/>
    <col min="15366" max="15366" width="14.5703125" style="124" customWidth="1"/>
    <col min="15367" max="15367" width="11.28515625" style="124" customWidth="1"/>
    <col min="15368" max="15368" width="18.28515625" style="124" customWidth="1"/>
    <col min="15369" max="15369" width="14.5703125" style="124" customWidth="1"/>
    <col min="15370" max="15370" width="11.28515625" style="124" customWidth="1"/>
    <col min="15371" max="15371" width="18.28515625" style="124" customWidth="1"/>
    <col min="15372" max="15372" width="14.5703125" style="124" customWidth="1"/>
    <col min="15373" max="15373" width="11.42578125" style="124" customWidth="1"/>
    <col min="15374" max="15616" width="9.140625" style="124"/>
    <col min="15617" max="15617" width="67" style="124" bestFit="1" customWidth="1"/>
    <col min="15618" max="15618" width="18.28515625" style="124" customWidth="1"/>
    <col min="15619" max="15619" width="14.5703125" style="124" customWidth="1"/>
    <col min="15620" max="15620" width="11.42578125" style="124" customWidth="1"/>
    <col min="15621" max="15621" width="18.28515625" style="124" customWidth="1"/>
    <col min="15622" max="15622" width="14.5703125" style="124" customWidth="1"/>
    <col min="15623" max="15623" width="11.28515625" style="124" customWidth="1"/>
    <col min="15624" max="15624" width="18.28515625" style="124" customWidth="1"/>
    <col min="15625" max="15625" width="14.5703125" style="124" customWidth="1"/>
    <col min="15626" max="15626" width="11.28515625" style="124" customWidth="1"/>
    <col min="15627" max="15627" width="18.28515625" style="124" customWidth="1"/>
    <col min="15628" max="15628" width="14.5703125" style="124" customWidth="1"/>
    <col min="15629" max="15629" width="11.42578125" style="124" customWidth="1"/>
    <col min="15630" max="15872" width="9.140625" style="124"/>
    <col min="15873" max="15873" width="67" style="124" bestFit="1" customWidth="1"/>
    <col min="15874" max="15874" width="18.28515625" style="124" customWidth="1"/>
    <col min="15875" max="15875" width="14.5703125" style="124" customWidth="1"/>
    <col min="15876" max="15876" width="11.42578125" style="124" customWidth="1"/>
    <col min="15877" max="15877" width="18.28515625" style="124" customWidth="1"/>
    <col min="15878" max="15878" width="14.5703125" style="124" customWidth="1"/>
    <col min="15879" max="15879" width="11.28515625" style="124" customWidth="1"/>
    <col min="15880" max="15880" width="18.28515625" style="124" customWidth="1"/>
    <col min="15881" max="15881" width="14.5703125" style="124" customWidth="1"/>
    <col min="15882" max="15882" width="11.28515625" style="124" customWidth="1"/>
    <col min="15883" max="15883" width="18.28515625" style="124" customWidth="1"/>
    <col min="15884" max="15884" width="14.5703125" style="124" customWidth="1"/>
    <col min="15885" max="15885" width="11.42578125" style="124" customWidth="1"/>
    <col min="15886" max="16128" width="9.140625" style="124"/>
    <col min="16129" max="16129" width="67" style="124" bestFit="1" customWidth="1"/>
    <col min="16130" max="16130" width="18.28515625" style="124" customWidth="1"/>
    <col min="16131" max="16131" width="14.5703125" style="124" customWidth="1"/>
    <col min="16132" max="16132" width="11.42578125" style="124" customWidth="1"/>
    <col min="16133" max="16133" width="18.28515625" style="124" customWidth="1"/>
    <col min="16134" max="16134" width="14.5703125" style="124" customWidth="1"/>
    <col min="16135" max="16135" width="11.28515625" style="124" customWidth="1"/>
    <col min="16136" max="16136" width="18.28515625" style="124" customWidth="1"/>
    <col min="16137" max="16137" width="14.5703125" style="124" customWidth="1"/>
    <col min="16138" max="16138" width="11.28515625" style="124" customWidth="1"/>
    <col min="16139" max="16139" width="18.28515625" style="124" customWidth="1"/>
    <col min="16140" max="16140" width="14.5703125" style="124" customWidth="1"/>
    <col min="16141" max="16141" width="11.42578125" style="124" customWidth="1"/>
    <col min="16142" max="16384" width="9.140625" style="124"/>
  </cols>
  <sheetData>
    <row r="1" spans="1:13" x14ac:dyDescent="0.3">
      <c r="A1" s="3790"/>
      <c r="B1" s="3790"/>
      <c r="C1" s="3790"/>
      <c r="D1" s="3790"/>
      <c r="E1" s="3790"/>
      <c r="F1" s="3790"/>
      <c r="G1" s="3790"/>
      <c r="H1" s="3790"/>
      <c r="I1" s="3790"/>
      <c r="J1" s="3790"/>
      <c r="K1" s="3790"/>
      <c r="L1" s="3790"/>
      <c r="M1" s="3790"/>
    </row>
    <row r="2" spans="1:13" ht="20.25" customHeight="1" x14ac:dyDescent="0.3">
      <c r="A2" s="3793" t="s">
        <v>284</v>
      </c>
      <c r="B2" s="3793"/>
      <c r="C2" s="3793"/>
      <c r="D2" s="3793"/>
      <c r="E2" s="3793"/>
      <c r="F2" s="3793"/>
      <c r="G2" s="3793"/>
      <c r="H2" s="3793"/>
      <c r="I2" s="3793"/>
      <c r="J2" s="3793"/>
      <c r="K2" s="3793"/>
      <c r="L2" s="3793"/>
      <c r="M2" s="3793"/>
    </row>
    <row r="3" spans="1:13" ht="20.25" customHeight="1" x14ac:dyDescent="0.3">
      <c r="A3" s="3793" t="s">
        <v>359</v>
      </c>
      <c r="B3" s="3793"/>
      <c r="C3" s="3793"/>
      <c r="D3" s="3793"/>
      <c r="E3" s="3793"/>
      <c r="F3" s="3793"/>
      <c r="G3" s="3793"/>
      <c r="H3" s="3793"/>
      <c r="I3" s="3793"/>
      <c r="J3" s="3793"/>
      <c r="K3" s="3793"/>
      <c r="L3" s="3793"/>
      <c r="M3" s="3793"/>
    </row>
    <row r="4" spans="1:13" ht="19.5" thickBot="1" x14ac:dyDescent="0.35">
      <c r="A4" s="3783"/>
      <c r="B4" s="3783"/>
      <c r="C4" s="3783"/>
      <c r="D4" s="3783"/>
      <c r="E4" s="3783"/>
      <c r="F4" s="3783"/>
      <c r="G4" s="3783"/>
      <c r="H4" s="3783"/>
      <c r="I4" s="3783"/>
      <c r="J4" s="3783"/>
      <c r="K4" s="3783"/>
      <c r="L4" s="3783"/>
      <c r="M4" s="3783"/>
    </row>
    <row r="5" spans="1:13" ht="34.5" customHeight="1" x14ac:dyDescent="0.3">
      <c r="A5" s="1360" t="s">
        <v>285</v>
      </c>
      <c r="B5" s="3784" t="s">
        <v>19</v>
      </c>
      <c r="C5" s="3785"/>
      <c r="D5" s="3786"/>
      <c r="E5" s="3784" t="s">
        <v>20</v>
      </c>
      <c r="F5" s="3785"/>
      <c r="G5" s="3786"/>
      <c r="H5" s="3784" t="s">
        <v>29</v>
      </c>
      <c r="I5" s="3785"/>
      <c r="J5" s="3786"/>
      <c r="K5" s="3787" t="s">
        <v>21</v>
      </c>
      <c r="L5" s="3788"/>
      <c r="M5" s="3789"/>
    </row>
    <row r="6" spans="1:13" ht="70.5" customHeight="1" thickBot="1" x14ac:dyDescent="0.35">
      <c r="A6" s="1361"/>
      <c r="B6" s="1403" t="s">
        <v>26</v>
      </c>
      <c r="C6" s="1404" t="s">
        <v>27</v>
      </c>
      <c r="D6" s="1405" t="s">
        <v>4</v>
      </c>
      <c r="E6" s="1403" t="s">
        <v>26</v>
      </c>
      <c r="F6" s="1404" t="s">
        <v>27</v>
      </c>
      <c r="G6" s="1405" t="s">
        <v>4</v>
      </c>
      <c r="H6" s="654" t="s">
        <v>26</v>
      </c>
      <c r="I6" s="1406" t="s">
        <v>27</v>
      </c>
      <c r="J6" s="655" t="s">
        <v>4</v>
      </c>
      <c r="K6" s="455" t="s">
        <v>26</v>
      </c>
      <c r="L6" s="1404" t="s">
        <v>27</v>
      </c>
      <c r="M6" s="1405" t="s">
        <v>4</v>
      </c>
    </row>
    <row r="7" spans="1:13" ht="19.5" x14ac:dyDescent="0.3">
      <c r="A7" s="1362" t="s">
        <v>22</v>
      </c>
      <c r="B7" s="1363"/>
      <c r="C7" s="1364"/>
      <c r="D7" s="1365"/>
      <c r="E7" s="1363"/>
      <c r="F7" s="1364"/>
      <c r="G7" s="1365"/>
      <c r="H7" s="1363"/>
      <c r="I7" s="1364"/>
      <c r="J7" s="1365"/>
      <c r="K7" s="1367"/>
      <c r="L7" s="1368"/>
      <c r="M7" s="1369"/>
    </row>
    <row r="8" spans="1:13" ht="29.25" customHeight="1" x14ac:dyDescent="0.3">
      <c r="A8" s="643" t="s">
        <v>88</v>
      </c>
      <c r="B8" s="1370">
        <v>10</v>
      </c>
      <c r="C8" s="644">
        <v>5</v>
      </c>
      <c r="D8" s="1622">
        <v>15</v>
      </c>
      <c r="E8" s="1370">
        <v>0</v>
      </c>
      <c r="F8" s="644">
        <v>0</v>
      </c>
      <c r="G8" s="1622">
        <v>0</v>
      </c>
      <c r="H8" s="1370">
        <v>5</v>
      </c>
      <c r="I8" s="644">
        <v>0</v>
      </c>
      <c r="J8" s="1622">
        <f>SUM(H8:I8)</f>
        <v>5</v>
      </c>
      <c r="K8" s="1624">
        <f t="shared" ref="K8:L11" si="0">SUM(B8+E8+H8)</f>
        <v>15</v>
      </c>
      <c r="L8" s="1625">
        <f t="shared" si="0"/>
        <v>5</v>
      </c>
      <c r="M8" s="1626">
        <f>SUM(K8:L8)</f>
        <v>20</v>
      </c>
    </row>
    <row r="9" spans="1:13" ht="34.5" customHeight="1" x14ac:dyDescent="0.3">
      <c r="A9" s="646" t="s">
        <v>93</v>
      </c>
      <c r="B9" s="1370">
        <v>0</v>
      </c>
      <c r="C9" s="644">
        <v>0</v>
      </c>
      <c r="D9" s="1622">
        <v>0</v>
      </c>
      <c r="E9" s="1370">
        <v>9</v>
      </c>
      <c r="F9" s="644">
        <v>4</v>
      </c>
      <c r="G9" s="1622">
        <v>13</v>
      </c>
      <c r="H9" s="1370">
        <v>4</v>
      </c>
      <c r="I9" s="644">
        <v>2</v>
      </c>
      <c r="J9" s="1622">
        <f>SUM(H9:I9)</f>
        <v>6</v>
      </c>
      <c r="K9" s="1624">
        <f t="shared" si="0"/>
        <v>13</v>
      </c>
      <c r="L9" s="1625">
        <f t="shared" si="0"/>
        <v>6</v>
      </c>
      <c r="M9" s="1626">
        <f>SUM(K9:L9)</f>
        <v>19</v>
      </c>
    </row>
    <row r="10" spans="1:13" ht="31.5" customHeight="1" x14ac:dyDescent="0.3">
      <c r="A10" s="643" t="s">
        <v>91</v>
      </c>
      <c r="B10" s="1417">
        <v>1</v>
      </c>
      <c r="C10" s="653">
        <v>0</v>
      </c>
      <c r="D10" s="1623">
        <v>1</v>
      </c>
      <c r="E10" s="1370">
        <v>7</v>
      </c>
      <c r="F10" s="644">
        <v>0</v>
      </c>
      <c r="G10" s="1622">
        <v>7</v>
      </c>
      <c r="H10" s="1370">
        <v>5</v>
      </c>
      <c r="I10" s="644">
        <v>0</v>
      </c>
      <c r="J10" s="1622">
        <f>SUM(H10:I10)</f>
        <v>5</v>
      </c>
      <c r="K10" s="1624">
        <f t="shared" si="0"/>
        <v>13</v>
      </c>
      <c r="L10" s="1625">
        <f t="shared" si="0"/>
        <v>0</v>
      </c>
      <c r="M10" s="1626">
        <f>SUM(K10:L10)</f>
        <v>13</v>
      </c>
    </row>
    <row r="11" spans="1:13" ht="24" customHeight="1" x14ac:dyDescent="0.3">
      <c r="A11" s="646" t="s">
        <v>92</v>
      </c>
      <c r="B11" s="1375">
        <v>5</v>
      </c>
      <c r="C11" s="647">
        <v>1</v>
      </c>
      <c r="D11" s="1627">
        <v>6</v>
      </c>
      <c r="E11" s="1375">
        <v>6</v>
      </c>
      <c r="F11" s="647">
        <v>0</v>
      </c>
      <c r="G11" s="1627">
        <v>6</v>
      </c>
      <c r="H11" s="1375">
        <v>4</v>
      </c>
      <c r="I11" s="647">
        <v>0</v>
      </c>
      <c r="J11" s="1627">
        <v>4</v>
      </c>
      <c r="K11" s="1624">
        <f t="shared" si="0"/>
        <v>15</v>
      </c>
      <c r="L11" s="1625">
        <f t="shared" si="0"/>
        <v>1</v>
      </c>
      <c r="M11" s="1626">
        <f>SUM(K11:L11)</f>
        <v>16</v>
      </c>
    </row>
    <row r="12" spans="1:13" ht="29.25" customHeight="1" thickBot="1" x14ac:dyDescent="0.35">
      <c r="A12" s="1376" t="s">
        <v>12</v>
      </c>
      <c r="B12" s="1629">
        <v>16</v>
      </c>
      <c r="C12" s="1630">
        <v>6</v>
      </c>
      <c r="D12" s="1631">
        <v>22</v>
      </c>
      <c r="E12" s="1629">
        <f t="shared" ref="E12:J12" si="1">SUM(E8:E11)</f>
        <v>22</v>
      </c>
      <c r="F12" s="1630">
        <f t="shared" si="1"/>
        <v>4</v>
      </c>
      <c r="G12" s="1631">
        <f t="shared" si="1"/>
        <v>26</v>
      </c>
      <c r="H12" s="1629">
        <f t="shared" si="1"/>
        <v>18</v>
      </c>
      <c r="I12" s="1630">
        <f t="shared" si="1"/>
        <v>2</v>
      </c>
      <c r="J12" s="1631">
        <f t="shared" si="1"/>
        <v>20</v>
      </c>
      <c r="K12" s="1629">
        <f>SUM(K8:K11)</f>
        <v>56</v>
      </c>
      <c r="L12" s="1630">
        <f>SUM(L8:L11)</f>
        <v>12</v>
      </c>
      <c r="M12" s="1631">
        <f>SUM(M8:M11)</f>
        <v>68</v>
      </c>
    </row>
    <row r="13" spans="1:13" ht="19.5" x14ac:dyDescent="0.3">
      <c r="A13" s="1381" t="s">
        <v>23</v>
      </c>
      <c r="B13" s="1382"/>
      <c r="C13" s="1383"/>
      <c r="D13" s="1636"/>
      <c r="E13" s="1382"/>
      <c r="F13" s="1383"/>
      <c r="G13" s="1636"/>
      <c r="H13" s="1382"/>
      <c r="I13" s="1383"/>
      <c r="J13" s="1636"/>
      <c r="K13" s="1382"/>
      <c r="L13" s="1383"/>
      <c r="M13" s="1636"/>
    </row>
    <row r="14" spans="1:13" ht="19.5" x14ac:dyDescent="0.3">
      <c r="A14" s="648" t="s">
        <v>11</v>
      </c>
      <c r="B14" s="1370"/>
      <c r="C14" s="644"/>
      <c r="D14" s="1622"/>
      <c r="E14" s="1370"/>
      <c r="F14" s="644"/>
      <c r="G14" s="1622"/>
      <c r="H14" s="1370"/>
      <c r="I14" s="644"/>
      <c r="J14" s="1622"/>
      <c r="K14" s="1390"/>
      <c r="L14" s="647"/>
      <c r="M14" s="1627"/>
    </row>
    <row r="15" spans="1:13" x14ac:dyDescent="0.3">
      <c r="A15" s="643" t="s">
        <v>88</v>
      </c>
      <c r="B15" s="1370">
        <v>10</v>
      </c>
      <c r="C15" s="644">
        <v>5</v>
      </c>
      <c r="D15" s="1622">
        <v>15</v>
      </c>
      <c r="E15" s="1370">
        <v>0</v>
      </c>
      <c r="F15" s="644">
        <v>0</v>
      </c>
      <c r="G15" s="1622">
        <v>0</v>
      </c>
      <c r="H15" s="1370">
        <v>4</v>
      </c>
      <c r="I15" s="644">
        <v>0</v>
      </c>
      <c r="J15" s="1622">
        <f>SUM(H15:I15)</f>
        <v>4</v>
      </c>
      <c r="K15" s="1624">
        <f t="shared" ref="K15:L18" si="2">SUM(B15+E15+H15)</f>
        <v>14</v>
      </c>
      <c r="L15" s="1625">
        <f t="shared" si="2"/>
        <v>5</v>
      </c>
      <c r="M15" s="1626">
        <f>SUM(K15:L15)</f>
        <v>19</v>
      </c>
    </row>
    <row r="16" spans="1:13" x14ac:dyDescent="0.3">
      <c r="A16" s="646" t="s">
        <v>93</v>
      </c>
      <c r="B16" s="1370">
        <v>0</v>
      </c>
      <c r="C16" s="644">
        <v>0</v>
      </c>
      <c r="D16" s="1622">
        <v>0</v>
      </c>
      <c r="E16" s="1370">
        <v>9</v>
      </c>
      <c r="F16" s="644">
        <v>4</v>
      </c>
      <c r="G16" s="1622">
        <v>13</v>
      </c>
      <c r="H16" s="1370">
        <v>4</v>
      </c>
      <c r="I16" s="644">
        <v>2</v>
      </c>
      <c r="J16" s="1622">
        <f>SUM(H16:I16)</f>
        <v>6</v>
      </c>
      <c r="K16" s="1624">
        <f t="shared" si="2"/>
        <v>13</v>
      </c>
      <c r="L16" s="1625">
        <f t="shared" si="2"/>
        <v>6</v>
      </c>
      <c r="M16" s="1626">
        <f>SUM(K16:L16)</f>
        <v>19</v>
      </c>
    </row>
    <row r="17" spans="1:16" ht="24" customHeight="1" x14ac:dyDescent="0.3">
      <c r="A17" s="643" t="s">
        <v>91</v>
      </c>
      <c r="B17" s="1370">
        <v>1</v>
      </c>
      <c r="C17" s="644">
        <v>0</v>
      </c>
      <c r="D17" s="1622">
        <v>1</v>
      </c>
      <c r="E17" s="1370">
        <v>6</v>
      </c>
      <c r="F17" s="644">
        <v>0</v>
      </c>
      <c r="G17" s="1622">
        <v>6</v>
      </c>
      <c r="H17" s="1370">
        <v>5</v>
      </c>
      <c r="I17" s="644">
        <v>0</v>
      </c>
      <c r="J17" s="1622">
        <f>SUM(H17:I17)</f>
        <v>5</v>
      </c>
      <c r="K17" s="1624">
        <f t="shared" si="2"/>
        <v>12</v>
      </c>
      <c r="L17" s="1625">
        <f t="shared" si="2"/>
        <v>0</v>
      </c>
      <c r="M17" s="1626">
        <f>SUM(K17:L17)</f>
        <v>12</v>
      </c>
    </row>
    <row r="18" spans="1:16" ht="29.25" customHeight="1" x14ac:dyDescent="0.3">
      <c r="A18" s="646" t="s">
        <v>92</v>
      </c>
      <c r="B18" s="1375">
        <v>5</v>
      </c>
      <c r="C18" s="647">
        <v>1</v>
      </c>
      <c r="D18" s="1627">
        <v>6</v>
      </c>
      <c r="E18" s="1375">
        <v>6</v>
      </c>
      <c r="F18" s="647">
        <v>0</v>
      </c>
      <c r="G18" s="1627">
        <v>6</v>
      </c>
      <c r="H18" s="1375">
        <v>4</v>
      </c>
      <c r="I18" s="647">
        <v>0</v>
      </c>
      <c r="J18" s="1627">
        <v>4</v>
      </c>
      <c r="K18" s="1624">
        <f t="shared" si="2"/>
        <v>15</v>
      </c>
      <c r="L18" s="1625">
        <f t="shared" si="2"/>
        <v>1</v>
      </c>
      <c r="M18" s="1626">
        <f>SUM(K18:L18)</f>
        <v>16</v>
      </c>
    </row>
    <row r="19" spans="1:16" ht="30" customHeight="1" thickBot="1" x14ac:dyDescent="0.35">
      <c r="A19" s="1392" t="s">
        <v>8</v>
      </c>
      <c r="B19" s="1629">
        <v>16</v>
      </c>
      <c r="C19" s="1630">
        <f>SUM(C15:C18)</f>
        <v>6</v>
      </c>
      <c r="D19" s="1631">
        <v>22</v>
      </c>
      <c r="E19" s="1629">
        <f>SUM(E15:E18)</f>
        <v>21</v>
      </c>
      <c r="F19" s="1630">
        <f>SUM(F15:F18)</f>
        <v>4</v>
      </c>
      <c r="G19" s="1631">
        <v>25</v>
      </c>
      <c r="H19" s="1629">
        <f t="shared" ref="H19:M19" si="3">SUM(H15:H18)</f>
        <v>17</v>
      </c>
      <c r="I19" s="1630">
        <f t="shared" si="3"/>
        <v>2</v>
      </c>
      <c r="J19" s="1631">
        <f t="shared" si="3"/>
        <v>19</v>
      </c>
      <c r="K19" s="1638">
        <f t="shared" si="3"/>
        <v>54</v>
      </c>
      <c r="L19" s="1639">
        <f t="shared" si="3"/>
        <v>12</v>
      </c>
      <c r="M19" s="1640">
        <f t="shared" si="3"/>
        <v>66</v>
      </c>
    </row>
    <row r="20" spans="1:16" ht="36.75" customHeight="1" x14ac:dyDescent="0.3">
      <c r="A20" s="1396" t="s">
        <v>25</v>
      </c>
      <c r="B20" s="1363"/>
      <c r="C20" s="1364"/>
      <c r="D20" s="1641"/>
      <c r="E20" s="1363"/>
      <c r="F20" s="1364"/>
      <c r="G20" s="1641"/>
      <c r="H20" s="1363"/>
      <c r="I20" s="1418"/>
      <c r="J20" s="1642"/>
      <c r="K20" s="1643"/>
      <c r="L20" s="1644"/>
      <c r="M20" s="1645"/>
    </row>
    <row r="21" spans="1:16" ht="30" customHeight="1" x14ac:dyDescent="0.3">
      <c r="A21" s="650" t="s">
        <v>88</v>
      </c>
      <c r="B21" s="1370">
        <v>0</v>
      </c>
      <c r="C21" s="644">
        <v>0</v>
      </c>
      <c r="D21" s="1646">
        <v>0</v>
      </c>
      <c r="E21" s="1370">
        <v>0</v>
      </c>
      <c r="F21" s="644">
        <v>0</v>
      </c>
      <c r="G21" s="1646">
        <v>0</v>
      </c>
      <c r="H21" s="1370">
        <v>1</v>
      </c>
      <c r="I21" s="644">
        <v>0</v>
      </c>
      <c r="J21" s="3355">
        <f>SUM(H21:I21)</f>
        <v>1</v>
      </c>
      <c r="K21" s="1647">
        <f t="shared" ref="K21:L24" si="4">SUM(B21+E21+H21)</f>
        <v>1</v>
      </c>
      <c r="L21" s="1625">
        <f t="shared" si="4"/>
        <v>0</v>
      </c>
      <c r="M21" s="1626">
        <f>SUM(K21:L21)</f>
        <v>1</v>
      </c>
    </row>
    <row r="22" spans="1:16" ht="30.75" customHeight="1" x14ac:dyDescent="0.3">
      <c r="A22" s="652" t="s">
        <v>93</v>
      </c>
      <c r="B22" s="1370">
        <v>0</v>
      </c>
      <c r="C22" s="644">
        <v>0</v>
      </c>
      <c r="D22" s="1646">
        <v>0</v>
      </c>
      <c r="E22" s="1370">
        <v>0</v>
      </c>
      <c r="F22" s="644">
        <v>0</v>
      </c>
      <c r="G22" s="1646">
        <v>0</v>
      </c>
      <c r="H22" s="1370">
        <v>0</v>
      </c>
      <c r="I22" s="644">
        <v>0</v>
      </c>
      <c r="J22" s="3356">
        <f>SUM(H22:I22)</f>
        <v>0</v>
      </c>
      <c r="K22" s="1647">
        <f t="shared" si="4"/>
        <v>0</v>
      </c>
      <c r="L22" s="1625">
        <f t="shared" si="4"/>
        <v>0</v>
      </c>
      <c r="M22" s="1626">
        <f>SUM(K22:L22)</f>
        <v>0</v>
      </c>
    </row>
    <row r="23" spans="1:16" ht="25.5" customHeight="1" x14ac:dyDescent="0.3">
      <c r="A23" s="650" t="s">
        <v>91</v>
      </c>
      <c r="B23" s="1370">
        <v>0</v>
      </c>
      <c r="C23" s="644">
        <v>0</v>
      </c>
      <c r="D23" s="1646">
        <v>0</v>
      </c>
      <c r="E23" s="1370">
        <v>1</v>
      </c>
      <c r="F23" s="644">
        <v>0</v>
      </c>
      <c r="G23" s="1646">
        <v>1</v>
      </c>
      <c r="H23" s="1370">
        <v>0</v>
      </c>
      <c r="I23" s="644">
        <v>0</v>
      </c>
      <c r="J23" s="3356">
        <f>SUM(H23:I23)</f>
        <v>0</v>
      </c>
      <c r="K23" s="1647">
        <f t="shared" si="4"/>
        <v>1</v>
      </c>
      <c r="L23" s="1625">
        <f t="shared" si="4"/>
        <v>0</v>
      </c>
      <c r="M23" s="1626">
        <f>SUM(K23:L23)</f>
        <v>1</v>
      </c>
    </row>
    <row r="24" spans="1:16" ht="31.5" customHeight="1" x14ac:dyDescent="0.3">
      <c r="A24" s="652" t="s">
        <v>92</v>
      </c>
      <c r="B24" s="1370">
        <v>0</v>
      </c>
      <c r="C24" s="644">
        <v>0</v>
      </c>
      <c r="D24" s="1646">
        <v>0</v>
      </c>
      <c r="E24" s="1370">
        <v>0</v>
      </c>
      <c r="F24" s="644">
        <v>0</v>
      </c>
      <c r="G24" s="1646">
        <v>0</v>
      </c>
      <c r="H24" s="1370">
        <v>0</v>
      </c>
      <c r="I24" s="644">
        <v>0</v>
      </c>
      <c r="J24" s="3356">
        <f>SUM(H24:I24)</f>
        <v>0</v>
      </c>
      <c r="K24" s="1647">
        <f t="shared" si="4"/>
        <v>0</v>
      </c>
      <c r="L24" s="1625">
        <f t="shared" si="4"/>
        <v>0</v>
      </c>
      <c r="M24" s="1626">
        <f>SUM(K24:L24)</f>
        <v>0</v>
      </c>
    </row>
    <row r="25" spans="1:16" ht="31.5" customHeight="1" thickBot="1" x14ac:dyDescent="0.35">
      <c r="A25" s="625" t="s">
        <v>13</v>
      </c>
      <c r="B25" s="1648">
        <v>0</v>
      </c>
      <c r="C25" s="1649">
        <v>0</v>
      </c>
      <c r="D25" s="1650">
        <v>0</v>
      </c>
      <c r="E25" s="1648">
        <f>SUM(E21:E24)</f>
        <v>1</v>
      </c>
      <c r="F25" s="1649">
        <v>0</v>
      </c>
      <c r="G25" s="1650">
        <f>SUM(G21:G24)</f>
        <v>1</v>
      </c>
      <c r="H25" s="1648">
        <f>SUM(H21:H24)</f>
        <v>1</v>
      </c>
      <c r="I25" s="1650">
        <v>0</v>
      </c>
      <c r="J25" s="3357">
        <f>SUM(J21:J24)</f>
        <v>1</v>
      </c>
      <c r="K25" s="1652">
        <f>SUM(K21:K24)</f>
        <v>2</v>
      </c>
      <c r="L25" s="1652">
        <f>SUM(L21:L24)</f>
        <v>0</v>
      </c>
      <c r="M25" s="1653">
        <f>SUM(M21:M24)</f>
        <v>2</v>
      </c>
    </row>
    <row r="26" spans="1:16" ht="24.75" customHeight="1" thickBot="1" x14ac:dyDescent="0.35">
      <c r="A26" s="1600" t="s">
        <v>10</v>
      </c>
      <c r="B26" s="1654">
        <v>16</v>
      </c>
      <c r="C26" s="1655">
        <f>C19</f>
        <v>6</v>
      </c>
      <c r="D26" s="1656">
        <v>22</v>
      </c>
      <c r="E26" s="1654">
        <f t="shared" ref="E26:J26" si="5">E19</f>
        <v>21</v>
      </c>
      <c r="F26" s="1655">
        <f t="shared" si="5"/>
        <v>4</v>
      </c>
      <c r="G26" s="1656">
        <f t="shared" si="5"/>
        <v>25</v>
      </c>
      <c r="H26" s="1654">
        <f t="shared" si="5"/>
        <v>17</v>
      </c>
      <c r="I26" s="3354">
        <f t="shared" si="5"/>
        <v>2</v>
      </c>
      <c r="J26" s="3358">
        <f t="shared" si="5"/>
        <v>19</v>
      </c>
      <c r="K26" s="3359">
        <f>SUM(B26+E26+H26)</f>
        <v>54</v>
      </c>
      <c r="L26" s="1657">
        <f>SUM(C26+F26+I26)</f>
        <v>12</v>
      </c>
      <c r="M26" s="1656">
        <f>SUM(K26:L26)</f>
        <v>66</v>
      </c>
    </row>
    <row r="27" spans="1:16" ht="45.75" customHeight="1" thickBot="1" x14ac:dyDescent="0.35">
      <c r="A27" s="1600" t="s">
        <v>14</v>
      </c>
      <c r="B27" s="1608">
        <v>0</v>
      </c>
      <c r="C27" s="1609">
        <f>C25</f>
        <v>0</v>
      </c>
      <c r="D27" s="1610">
        <v>0</v>
      </c>
      <c r="E27" s="1608">
        <f>E25</f>
        <v>1</v>
      </c>
      <c r="F27" s="1609">
        <f>F25</f>
        <v>0</v>
      </c>
      <c r="G27" s="1610">
        <v>1</v>
      </c>
      <c r="H27" s="1608">
        <f>H25</f>
        <v>1</v>
      </c>
      <c r="I27" s="1609">
        <f>I25</f>
        <v>0</v>
      </c>
      <c r="J27" s="1610">
        <f>J25</f>
        <v>1</v>
      </c>
      <c r="K27" s="1657">
        <f>B27+E27+H27</f>
        <v>2</v>
      </c>
      <c r="L27" s="1655">
        <f>C27+F27+I27</f>
        <v>0</v>
      </c>
      <c r="M27" s="1656">
        <f>SUM(K27:L27)</f>
        <v>2</v>
      </c>
    </row>
    <row r="28" spans="1:16" ht="31.5" customHeight="1" thickBot="1" x14ac:dyDescent="0.35">
      <c r="A28" s="1611" t="s">
        <v>15</v>
      </c>
      <c r="B28" s="1658">
        <f>SUM(B26:B27)</f>
        <v>16</v>
      </c>
      <c r="C28" s="1659">
        <f>SUM(C26:C27)</f>
        <v>6</v>
      </c>
      <c r="D28" s="1660">
        <v>22</v>
      </c>
      <c r="E28" s="1658">
        <f t="shared" ref="E28:J28" si="6">SUM(E26:E27)</f>
        <v>22</v>
      </c>
      <c r="F28" s="1659">
        <f t="shared" si="6"/>
        <v>4</v>
      </c>
      <c r="G28" s="1660">
        <f t="shared" si="6"/>
        <v>26</v>
      </c>
      <c r="H28" s="1658">
        <f t="shared" si="6"/>
        <v>18</v>
      </c>
      <c r="I28" s="1659">
        <f t="shared" si="6"/>
        <v>2</v>
      </c>
      <c r="J28" s="1660">
        <f t="shared" si="6"/>
        <v>20</v>
      </c>
      <c r="K28" s="1661">
        <f>SUM(B28+E28+H28)</f>
        <v>56</v>
      </c>
      <c r="L28" s="1659">
        <f>SUM(C28+F28+I28)</f>
        <v>12</v>
      </c>
      <c r="M28" s="1660">
        <f>SUM(K28:L28)</f>
        <v>68</v>
      </c>
    </row>
    <row r="29" spans="1:16" x14ac:dyDescent="0.3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</row>
    <row r="30" spans="1:16" x14ac:dyDescent="0.3">
      <c r="A30" s="183"/>
      <c r="B30" s="183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</row>
    <row r="31" spans="1:16" x14ac:dyDescent="0.3">
      <c r="A31" s="3773"/>
      <c r="B31" s="3773"/>
      <c r="C31" s="3773"/>
      <c r="D31" s="3773"/>
      <c r="E31" s="3773"/>
      <c r="F31" s="3773"/>
      <c r="G31" s="3773"/>
      <c r="H31" s="183"/>
      <c r="I31" s="183"/>
      <c r="J31" s="183"/>
      <c r="K31" s="184"/>
      <c r="L31" s="183"/>
      <c r="M31" s="183"/>
      <c r="N31" s="183"/>
      <c r="O31" s="183"/>
      <c r="P31" s="183"/>
    </row>
    <row r="32" spans="1:16" x14ac:dyDescent="0.3">
      <c r="A32" s="183"/>
      <c r="B32" s="183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3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22" zoomScale="50" zoomScaleNormal="50" workbookViewId="0">
      <selection activeCell="N51" sqref="N51"/>
    </sheetView>
  </sheetViews>
  <sheetFormatPr defaultRowHeight="25.5" x14ac:dyDescent="0.35"/>
  <cols>
    <col min="1" max="1" width="95.140625" style="354" customWidth="1"/>
    <col min="2" max="2" width="17" style="354" customWidth="1"/>
    <col min="3" max="3" width="16.7109375" style="354" customWidth="1"/>
    <col min="4" max="4" width="17" style="354" customWidth="1"/>
    <col min="5" max="5" width="16.7109375" style="354" customWidth="1"/>
    <col min="6" max="6" width="17" style="354" customWidth="1"/>
    <col min="7" max="7" width="16.7109375" style="354" customWidth="1"/>
    <col min="8" max="8" width="17" style="354" customWidth="1"/>
    <col min="9" max="15" width="16.7109375" style="354" customWidth="1"/>
    <col min="16" max="16" width="18" style="354" customWidth="1"/>
    <col min="17" max="18" width="10.7109375" style="354" customWidth="1"/>
    <col min="19" max="19" width="9.140625" style="354" customWidth="1"/>
    <col min="20" max="20" width="12.85546875" style="354" customWidth="1"/>
    <col min="21" max="21" width="23.42578125" style="354" customWidth="1"/>
    <col min="22" max="23" width="9.140625" style="354" customWidth="1"/>
    <col min="24" max="24" width="10.5703125" style="354" bestFit="1" customWidth="1"/>
    <col min="25" max="25" width="11.28515625" style="354" customWidth="1"/>
    <col min="26" max="256" width="9.140625" style="354"/>
    <col min="257" max="257" width="95.140625" style="354" customWidth="1"/>
    <col min="258" max="258" width="17" style="354" customWidth="1"/>
    <col min="259" max="259" width="16.7109375" style="354" customWidth="1"/>
    <col min="260" max="260" width="17" style="354" customWidth="1"/>
    <col min="261" max="261" width="16.7109375" style="354" customWidth="1"/>
    <col min="262" max="262" width="17" style="354" customWidth="1"/>
    <col min="263" max="263" width="16.7109375" style="354" customWidth="1"/>
    <col min="264" max="264" width="17" style="354" customWidth="1"/>
    <col min="265" max="271" width="16.7109375" style="354" customWidth="1"/>
    <col min="272" max="272" width="18" style="354" customWidth="1"/>
    <col min="273" max="274" width="10.7109375" style="354" customWidth="1"/>
    <col min="275" max="275" width="9.140625" style="354" customWidth="1"/>
    <col min="276" max="276" width="12.85546875" style="354" customWidth="1"/>
    <col min="277" max="277" width="23.42578125" style="354" customWidth="1"/>
    <col min="278" max="279" width="9.140625" style="354" customWidth="1"/>
    <col min="280" max="280" width="10.5703125" style="354" bestFit="1" customWidth="1"/>
    <col min="281" max="281" width="11.28515625" style="354" customWidth="1"/>
    <col min="282" max="512" width="9.140625" style="354"/>
    <col min="513" max="513" width="95.140625" style="354" customWidth="1"/>
    <col min="514" max="514" width="17" style="354" customWidth="1"/>
    <col min="515" max="515" width="16.7109375" style="354" customWidth="1"/>
    <col min="516" max="516" width="17" style="354" customWidth="1"/>
    <col min="517" max="517" width="16.7109375" style="354" customWidth="1"/>
    <col min="518" max="518" width="17" style="354" customWidth="1"/>
    <col min="519" max="519" width="16.7109375" style="354" customWidth="1"/>
    <col min="520" max="520" width="17" style="354" customWidth="1"/>
    <col min="521" max="527" width="16.7109375" style="354" customWidth="1"/>
    <col min="528" max="528" width="18" style="354" customWidth="1"/>
    <col min="529" max="530" width="10.7109375" style="354" customWidth="1"/>
    <col min="531" max="531" width="9.140625" style="354" customWidth="1"/>
    <col min="532" max="532" width="12.85546875" style="354" customWidth="1"/>
    <col min="533" max="533" width="23.42578125" style="354" customWidth="1"/>
    <col min="534" max="535" width="9.140625" style="354" customWidth="1"/>
    <col min="536" max="536" width="10.5703125" style="354" bestFit="1" customWidth="1"/>
    <col min="537" max="537" width="11.28515625" style="354" customWidth="1"/>
    <col min="538" max="768" width="9.140625" style="354"/>
    <col min="769" max="769" width="95.140625" style="354" customWidth="1"/>
    <col min="770" max="770" width="17" style="354" customWidth="1"/>
    <col min="771" max="771" width="16.7109375" style="354" customWidth="1"/>
    <col min="772" max="772" width="17" style="354" customWidth="1"/>
    <col min="773" max="773" width="16.7109375" style="354" customWidth="1"/>
    <col min="774" max="774" width="17" style="354" customWidth="1"/>
    <col min="775" max="775" width="16.7109375" style="354" customWidth="1"/>
    <col min="776" max="776" width="17" style="354" customWidth="1"/>
    <col min="777" max="783" width="16.7109375" style="354" customWidth="1"/>
    <col min="784" max="784" width="18" style="354" customWidth="1"/>
    <col min="785" max="786" width="10.7109375" style="354" customWidth="1"/>
    <col min="787" max="787" width="9.140625" style="354" customWidth="1"/>
    <col min="788" max="788" width="12.85546875" style="354" customWidth="1"/>
    <col min="789" max="789" width="23.42578125" style="354" customWidth="1"/>
    <col min="790" max="791" width="9.140625" style="354" customWidth="1"/>
    <col min="792" max="792" width="10.5703125" style="354" bestFit="1" customWidth="1"/>
    <col min="793" max="793" width="11.28515625" style="354" customWidth="1"/>
    <col min="794" max="1024" width="9.140625" style="354"/>
    <col min="1025" max="1025" width="95.140625" style="354" customWidth="1"/>
    <col min="1026" max="1026" width="17" style="354" customWidth="1"/>
    <col min="1027" max="1027" width="16.7109375" style="354" customWidth="1"/>
    <col min="1028" max="1028" width="17" style="354" customWidth="1"/>
    <col min="1029" max="1029" width="16.7109375" style="354" customWidth="1"/>
    <col min="1030" max="1030" width="17" style="354" customWidth="1"/>
    <col min="1031" max="1031" width="16.7109375" style="354" customWidth="1"/>
    <col min="1032" max="1032" width="17" style="354" customWidth="1"/>
    <col min="1033" max="1039" width="16.7109375" style="354" customWidth="1"/>
    <col min="1040" max="1040" width="18" style="354" customWidth="1"/>
    <col min="1041" max="1042" width="10.7109375" style="354" customWidth="1"/>
    <col min="1043" max="1043" width="9.140625" style="354" customWidth="1"/>
    <col min="1044" max="1044" width="12.85546875" style="354" customWidth="1"/>
    <col min="1045" max="1045" width="23.42578125" style="354" customWidth="1"/>
    <col min="1046" max="1047" width="9.140625" style="354" customWidth="1"/>
    <col min="1048" max="1048" width="10.5703125" style="354" bestFit="1" customWidth="1"/>
    <col min="1049" max="1049" width="11.28515625" style="354" customWidth="1"/>
    <col min="1050" max="1280" width="9.140625" style="354"/>
    <col min="1281" max="1281" width="95.140625" style="354" customWidth="1"/>
    <col min="1282" max="1282" width="17" style="354" customWidth="1"/>
    <col min="1283" max="1283" width="16.7109375" style="354" customWidth="1"/>
    <col min="1284" max="1284" width="17" style="354" customWidth="1"/>
    <col min="1285" max="1285" width="16.7109375" style="354" customWidth="1"/>
    <col min="1286" max="1286" width="17" style="354" customWidth="1"/>
    <col min="1287" max="1287" width="16.7109375" style="354" customWidth="1"/>
    <col min="1288" max="1288" width="17" style="354" customWidth="1"/>
    <col min="1289" max="1295" width="16.7109375" style="354" customWidth="1"/>
    <col min="1296" max="1296" width="18" style="354" customWidth="1"/>
    <col min="1297" max="1298" width="10.7109375" style="354" customWidth="1"/>
    <col min="1299" max="1299" width="9.140625" style="354" customWidth="1"/>
    <col min="1300" max="1300" width="12.85546875" style="354" customWidth="1"/>
    <col min="1301" max="1301" width="23.42578125" style="354" customWidth="1"/>
    <col min="1302" max="1303" width="9.140625" style="354" customWidth="1"/>
    <col min="1304" max="1304" width="10.5703125" style="354" bestFit="1" customWidth="1"/>
    <col min="1305" max="1305" width="11.28515625" style="354" customWidth="1"/>
    <col min="1306" max="1536" width="9.140625" style="354"/>
    <col min="1537" max="1537" width="95.140625" style="354" customWidth="1"/>
    <col min="1538" max="1538" width="17" style="354" customWidth="1"/>
    <col min="1539" max="1539" width="16.7109375" style="354" customWidth="1"/>
    <col min="1540" max="1540" width="17" style="354" customWidth="1"/>
    <col min="1541" max="1541" width="16.7109375" style="354" customWidth="1"/>
    <col min="1542" max="1542" width="17" style="354" customWidth="1"/>
    <col min="1543" max="1543" width="16.7109375" style="354" customWidth="1"/>
    <col min="1544" max="1544" width="17" style="354" customWidth="1"/>
    <col min="1545" max="1551" width="16.7109375" style="354" customWidth="1"/>
    <col min="1552" max="1552" width="18" style="354" customWidth="1"/>
    <col min="1553" max="1554" width="10.7109375" style="354" customWidth="1"/>
    <col min="1555" max="1555" width="9.140625" style="354" customWidth="1"/>
    <col min="1556" max="1556" width="12.85546875" style="354" customWidth="1"/>
    <col min="1557" max="1557" width="23.42578125" style="354" customWidth="1"/>
    <col min="1558" max="1559" width="9.140625" style="354" customWidth="1"/>
    <col min="1560" max="1560" width="10.5703125" style="354" bestFit="1" customWidth="1"/>
    <col min="1561" max="1561" width="11.28515625" style="354" customWidth="1"/>
    <col min="1562" max="1792" width="9.140625" style="354"/>
    <col min="1793" max="1793" width="95.140625" style="354" customWidth="1"/>
    <col min="1794" max="1794" width="17" style="354" customWidth="1"/>
    <col min="1795" max="1795" width="16.7109375" style="354" customWidth="1"/>
    <col min="1796" max="1796" width="17" style="354" customWidth="1"/>
    <col min="1797" max="1797" width="16.7109375" style="354" customWidth="1"/>
    <col min="1798" max="1798" width="17" style="354" customWidth="1"/>
    <col min="1799" max="1799" width="16.7109375" style="354" customWidth="1"/>
    <col min="1800" max="1800" width="17" style="354" customWidth="1"/>
    <col min="1801" max="1807" width="16.7109375" style="354" customWidth="1"/>
    <col min="1808" max="1808" width="18" style="354" customWidth="1"/>
    <col min="1809" max="1810" width="10.7109375" style="354" customWidth="1"/>
    <col min="1811" max="1811" width="9.140625" style="354" customWidth="1"/>
    <col min="1812" max="1812" width="12.85546875" style="354" customWidth="1"/>
    <col min="1813" max="1813" width="23.42578125" style="354" customWidth="1"/>
    <col min="1814" max="1815" width="9.140625" style="354" customWidth="1"/>
    <col min="1816" max="1816" width="10.5703125" style="354" bestFit="1" customWidth="1"/>
    <col min="1817" max="1817" width="11.28515625" style="354" customWidth="1"/>
    <col min="1818" max="2048" width="9.140625" style="354"/>
    <col min="2049" max="2049" width="95.140625" style="354" customWidth="1"/>
    <col min="2050" max="2050" width="17" style="354" customWidth="1"/>
    <col min="2051" max="2051" width="16.7109375" style="354" customWidth="1"/>
    <col min="2052" max="2052" width="17" style="354" customWidth="1"/>
    <col min="2053" max="2053" width="16.7109375" style="354" customWidth="1"/>
    <col min="2054" max="2054" width="17" style="354" customWidth="1"/>
    <col min="2055" max="2055" width="16.7109375" style="354" customWidth="1"/>
    <col min="2056" max="2056" width="17" style="354" customWidth="1"/>
    <col min="2057" max="2063" width="16.7109375" style="354" customWidth="1"/>
    <col min="2064" max="2064" width="18" style="354" customWidth="1"/>
    <col min="2065" max="2066" width="10.7109375" style="354" customWidth="1"/>
    <col min="2067" max="2067" width="9.140625" style="354" customWidth="1"/>
    <col min="2068" max="2068" width="12.85546875" style="354" customWidth="1"/>
    <col min="2069" max="2069" width="23.42578125" style="354" customWidth="1"/>
    <col min="2070" max="2071" width="9.140625" style="354" customWidth="1"/>
    <col min="2072" max="2072" width="10.5703125" style="354" bestFit="1" customWidth="1"/>
    <col min="2073" max="2073" width="11.28515625" style="354" customWidth="1"/>
    <col min="2074" max="2304" width="9.140625" style="354"/>
    <col min="2305" max="2305" width="95.140625" style="354" customWidth="1"/>
    <col min="2306" max="2306" width="17" style="354" customWidth="1"/>
    <col min="2307" max="2307" width="16.7109375" style="354" customWidth="1"/>
    <col min="2308" max="2308" width="17" style="354" customWidth="1"/>
    <col min="2309" max="2309" width="16.7109375" style="354" customWidth="1"/>
    <col min="2310" max="2310" width="17" style="354" customWidth="1"/>
    <col min="2311" max="2311" width="16.7109375" style="354" customWidth="1"/>
    <col min="2312" max="2312" width="17" style="354" customWidth="1"/>
    <col min="2313" max="2319" width="16.7109375" style="354" customWidth="1"/>
    <col min="2320" max="2320" width="18" style="354" customWidth="1"/>
    <col min="2321" max="2322" width="10.7109375" style="354" customWidth="1"/>
    <col min="2323" max="2323" width="9.140625" style="354" customWidth="1"/>
    <col min="2324" max="2324" width="12.85546875" style="354" customWidth="1"/>
    <col min="2325" max="2325" width="23.42578125" style="354" customWidth="1"/>
    <col min="2326" max="2327" width="9.140625" style="354" customWidth="1"/>
    <col min="2328" max="2328" width="10.5703125" style="354" bestFit="1" customWidth="1"/>
    <col min="2329" max="2329" width="11.28515625" style="354" customWidth="1"/>
    <col min="2330" max="2560" width="9.140625" style="354"/>
    <col min="2561" max="2561" width="95.140625" style="354" customWidth="1"/>
    <col min="2562" max="2562" width="17" style="354" customWidth="1"/>
    <col min="2563" max="2563" width="16.7109375" style="354" customWidth="1"/>
    <col min="2564" max="2564" width="17" style="354" customWidth="1"/>
    <col min="2565" max="2565" width="16.7109375" style="354" customWidth="1"/>
    <col min="2566" max="2566" width="17" style="354" customWidth="1"/>
    <col min="2567" max="2567" width="16.7109375" style="354" customWidth="1"/>
    <col min="2568" max="2568" width="17" style="354" customWidth="1"/>
    <col min="2569" max="2575" width="16.7109375" style="354" customWidth="1"/>
    <col min="2576" max="2576" width="18" style="354" customWidth="1"/>
    <col min="2577" max="2578" width="10.7109375" style="354" customWidth="1"/>
    <col min="2579" max="2579" width="9.140625" style="354" customWidth="1"/>
    <col min="2580" max="2580" width="12.85546875" style="354" customWidth="1"/>
    <col min="2581" max="2581" width="23.42578125" style="354" customWidth="1"/>
    <col min="2582" max="2583" width="9.140625" style="354" customWidth="1"/>
    <col min="2584" max="2584" width="10.5703125" style="354" bestFit="1" customWidth="1"/>
    <col min="2585" max="2585" width="11.28515625" style="354" customWidth="1"/>
    <col min="2586" max="2816" width="9.140625" style="354"/>
    <col min="2817" max="2817" width="95.140625" style="354" customWidth="1"/>
    <col min="2818" max="2818" width="17" style="354" customWidth="1"/>
    <col min="2819" max="2819" width="16.7109375" style="354" customWidth="1"/>
    <col min="2820" max="2820" width="17" style="354" customWidth="1"/>
    <col min="2821" max="2821" width="16.7109375" style="354" customWidth="1"/>
    <col min="2822" max="2822" width="17" style="354" customWidth="1"/>
    <col min="2823" max="2823" width="16.7109375" style="354" customWidth="1"/>
    <col min="2824" max="2824" width="17" style="354" customWidth="1"/>
    <col min="2825" max="2831" width="16.7109375" style="354" customWidth="1"/>
    <col min="2832" max="2832" width="18" style="354" customWidth="1"/>
    <col min="2833" max="2834" width="10.7109375" style="354" customWidth="1"/>
    <col min="2835" max="2835" width="9.140625" style="354" customWidth="1"/>
    <col min="2836" max="2836" width="12.85546875" style="354" customWidth="1"/>
    <col min="2837" max="2837" width="23.42578125" style="354" customWidth="1"/>
    <col min="2838" max="2839" width="9.140625" style="354" customWidth="1"/>
    <col min="2840" max="2840" width="10.5703125" style="354" bestFit="1" customWidth="1"/>
    <col min="2841" max="2841" width="11.28515625" style="354" customWidth="1"/>
    <col min="2842" max="3072" width="9.140625" style="354"/>
    <col min="3073" max="3073" width="95.140625" style="354" customWidth="1"/>
    <col min="3074" max="3074" width="17" style="354" customWidth="1"/>
    <col min="3075" max="3075" width="16.7109375" style="354" customWidth="1"/>
    <col min="3076" max="3076" width="17" style="354" customWidth="1"/>
    <col min="3077" max="3077" width="16.7109375" style="354" customWidth="1"/>
    <col min="3078" max="3078" width="17" style="354" customWidth="1"/>
    <col min="3079" max="3079" width="16.7109375" style="354" customWidth="1"/>
    <col min="3080" max="3080" width="17" style="354" customWidth="1"/>
    <col min="3081" max="3087" width="16.7109375" style="354" customWidth="1"/>
    <col min="3088" max="3088" width="18" style="354" customWidth="1"/>
    <col min="3089" max="3090" width="10.7109375" style="354" customWidth="1"/>
    <col min="3091" max="3091" width="9.140625" style="354" customWidth="1"/>
    <col min="3092" max="3092" width="12.85546875" style="354" customWidth="1"/>
    <col min="3093" max="3093" width="23.42578125" style="354" customWidth="1"/>
    <col min="3094" max="3095" width="9.140625" style="354" customWidth="1"/>
    <col min="3096" max="3096" width="10.5703125" style="354" bestFit="1" customWidth="1"/>
    <col min="3097" max="3097" width="11.28515625" style="354" customWidth="1"/>
    <col min="3098" max="3328" width="9.140625" style="354"/>
    <col min="3329" max="3329" width="95.140625" style="354" customWidth="1"/>
    <col min="3330" max="3330" width="17" style="354" customWidth="1"/>
    <col min="3331" max="3331" width="16.7109375" style="354" customWidth="1"/>
    <col min="3332" max="3332" width="17" style="354" customWidth="1"/>
    <col min="3333" max="3333" width="16.7109375" style="354" customWidth="1"/>
    <col min="3334" max="3334" width="17" style="354" customWidth="1"/>
    <col min="3335" max="3335" width="16.7109375" style="354" customWidth="1"/>
    <col min="3336" max="3336" width="17" style="354" customWidth="1"/>
    <col min="3337" max="3343" width="16.7109375" style="354" customWidth="1"/>
    <col min="3344" max="3344" width="18" style="354" customWidth="1"/>
    <col min="3345" max="3346" width="10.7109375" style="354" customWidth="1"/>
    <col min="3347" max="3347" width="9.140625" style="354" customWidth="1"/>
    <col min="3348" max="3348" width="12.85546875" style="354" customWidth="1"/>
    <col min="3349" max="3349" width="23.42578125" style="354" customWidth="1"/>
    <col min="3350" max="3351" width="9.140625" style="354" customWidth="1"/>
    <col min="3352" max="3352" width="10.5703125" style="354" bestFit="1" customWidth="1"/>
    <col min="3353" max="3353" width="11.28515625" style="354" customWidth="1"/>
    <col min="3354" max="3584" width="9.140625" style="354"/>
    <col min="3585" max="3585" width="95.140625" style="354" customWidth="1"/>
    <col min="3586" max="3586" width="17" style="354" customWidth="1"/>
    <col min="3587" max="3587" width="16.7109375" style="354" customWidth="1"/>
    <col min="3588" max="3588" width="17" style="354" customWidth="1"/>
    <col min="3589" max="3589" width="16.7109375" style="354" customWidth="1"/>
    <col min="3590" max="3590" width="17" style="354" customWidth="1"/>
    <col min="3591" max="3591" width="16.7109375" style="354" customWidth="1"/>
    <col min="3592" max="3592" width="17" style="354" customWidth="1"/>
    <col min="3593" max="3599" width="16.7109375" style="354" customWidth="1"/>
    <col min="3600" max="3600" width="18" style="354" customWidth="1"/>
    <col min="3601" max="3602" width="10.7109375" style="354" customWidth="1"/>
    <col min="3603" max="3603" width="9.140625" style="354" customWidth="1"/>
    <col min="3604" max="3604" width="12.85546875" style="354" customWidth="1"/>
    <col min="3605" max="3605" width="23.42578125" style="354" customWidth="1"/>
    <col min="3606" max="3607" width="9.140625" style="354" customWidth="1"/>
    <col min="3608" max="3608" width="10.5703125" style="354" bestFit="1" customWidth="1"/>
    <col min="3609" max="3609" width="11.28515625" style="354" customWidth="1"/>
    <col min="3610" max="3840" width="9.140625" style="354"/>
    <col min="3841" max="3841" width="95.140625" style="354" customWidth="1"/>
    <col min="3842" max="3842" width="17" style="354" customWidth="1"/>
    <col min="3843" max="3843" width="16.7109375" style="354" customWidth="1"/>
    <col min="3844" max="3844" width="17" style="354" customWidth="1"/>
    <col min="3845" max="3845" width="16.7109375" style="354" customWidth="1"/>
    <col min="3846" max="3846" width="17" style="354" customWidth="1"/>
    <col min="3847" max="3847" width="16.7109375" style="354" customWidth="1"/>
    <col min="3848" max="3848" width="17" style="354" customWidth="1"/>
    <col min="3849" max="3855" width="16.7109375" style="354" customWidth="1"/>
    <col min="3856" max="3856" width="18" style="354" customWidth="1"/>
    <col min="3857" max="3858" width="10.7109375" style="354" customWidth="1"/>
    <col min="3859" max="3859" width="9.140625" style="354" customWidth="1"/>
    <col min="3860" max="3860" width="12.85546875" style="354" customWidth="1"/>
    <col min="3861" max="3861" width="23.42578125" style="354" customWidth="1"/>
    <col min="3862" max="3863" width="9.140625" style="354" customWidth="1"/>
    <col min="3864" max="3864" width="10.5703125" style="354" bestFit="1" customWidth="1"/>
    <col min="3865" max="3865" width="11.28515625" style="354" customWidth="1"/>
    <col min="3866" max="4096" width="9.140625" style="354"/>
    <col min="4097" max="4097" width="95.140625" style="354" customWidth="1"/>
    <col min="4098" max="4098" width="17" style="354" customWidth="1"/>
    <col min="4099" max="4099" width="16.7109375" style="354" customWidth="1"/>
    <col min="4100" max="4100" width="17" style="354" customWidth="1"/>
    <col min="4101" max="4101" width="16.7109375" style="354" customWidth="1"/>
    <col min="4102" max="4102" width="17" style="354" customWidth="1"/>
    <col min="4103" max="4103" width="16.7109375" style="354" customWidth="1"/>
    <col min="4104" max="4104" width="17" style="354" customWidth="1"/>
    <col min="4105" max="4111" width="16.7109375" style="354" customWidth="1"/>
    <col min="4112" max="4112" width="18" style="354" customWidth="1"/>
    <col min="4113" max="4114" width="10.7109375" style="354" customWidth="1"/>
    <col min="4115" max="4115" width="9.140625" style="354" customWidth="1"/>
    <col min="4116" max="4116" width="12.85546875" style="354" customWidth="1"/>
    <col min="4117" max="4117" width="23.42578125" style="354" customWidth="1"/>
    <col min="4118" max="4119" width="9.140625" style="354" customWidth="1"/>
    <col min="4120" max="4120" width="10.5703125" style="354" bestFit="1" customWidth="1"/>
    <col min="4121" max="4121" width="11.28515625" style="354" customWidth="1"/>
    <col min="4122" max="4352" width="9.140625" style="354"/>
    <col min="4353" max="4353" width="95.140625" style="354" customWidth="1"/>
    <col min="4354" max="4354" width="17" style="354" customWidth="1"/>
    <col min="4355" max="4355" width="16.7109375" style="354" customWidth="1"/>
    <col min="4356" max="4356" width="17" style="354" customWidth="1"/>
    <col min="4357" max="4357" width="16.7109375" style="354" customWidth="1"/>
    <col min="4358" max="4358" width="17" style="354" customWidth="1"/>
    <col min="4359" max="4359" width="16.7109375" style="354" customWidth="1"/>
    <col min="4360" max="4360" width="17" style="354" customWidth="1"/>
    <col min="4361" max="4367" width="16.7109375" style="354" customWidth="1"/>
    <col min="4368" max="4368" width="18" style="354" customWidth="1"/>
    <col min="4369" max="4370" width="10.7109375" style="354" customWidth="1"/>
    <col min="4371" max="4371" width="9.140625" style="354" customWidth="1"/>
    <col min="4372" max="4372" width="12.85546875" style="354" customWidth="1"/>
    <col min="4373" max="4373" width="23.42578125" style="354" customWidth="1"/>
    <col min="4374" max="4375" width="9.140625" style="354" customWidth="1"/>
    <col min="4376" max="4376" width="10.5703125" style="354" bestFit="1" customWidth="1"/>
    <col min="4377" max="4377" width="11.28515625" style="354" customWidth="1"/>
    <col min="4378" max="4608" width="9.140625" style="354"/>
    <col min="4609" max="4609" width="95.140625" style="354" customWidth="1"/>
    <col min="4610" max="4610" width="17" style="354" customWidth="1"/>
    <col min="4611" max="4611" width="16.7109375" style="354" customWidth="1"/>
    <col min="4612" max="4612" width="17" style="354" customWidth="1"/>
    <col min="4613" max="4613" width="16.7109375" style="354" customWidth="1"/>
    <col min="4614" max="4614" width="17" style="354" customWidth="1"/>
    <col min="4615" max="4615" width="16.7109375" style="354" customWidth="1"/>
    <col min="4616" max="4616" width="17" style="354" customWidth="1"/>
    <col min="4617" max="4623" width="16.7109375" style="354" customWidth="1"/>
    <col min="4624" max="4624" width="18" style="354" customWidth="1"/>
    <col min="4625" max="4626" width="10.7109375" style="354" customWidth="1"/>
    <col min="4627" max="4627" width="9.140625" style="354" customWidth="1"/>
    <col min="4628" max="4628" width="12.85546875" style="354" customWidth="1"/>
    <col min="4629" max="4629" width="23.42578125" style="354" customWidth="1"/>
    <col min="4630" max="4631" width="9.140625" style="354" customWidth="1"/>
    <col min="4632" max="4632" width="10.5703125" style="354" bestFit="1" customWidth="1"/>
    <col min="4633" max="4633" width="11.28515625" style="354" customWidth="1"/>
    <col min="4634" max="4864" width="9.140625" style="354"/>
    <col min="4865" max="4865" width="95.140625" style="354" customWidth="1"/>
    <col min="4866" max="4866" width="17" style="354" customWidth="1"/>
    <col min="4867" max="4867" width="16.7109375" style="354" customWidth="1"/>
    <col min="4868" max="4868" width="17" style="354" customWidth="1"/>
    <col min="4869" max="4869" width="16.7109375" style="354" customWidth="1"/>
    <col min="4870" max="4870" width="17" style="354" customWidth="1"/>
    <col min="4871" max="4871" width="16.7109375" style="354" customWidth="1"/>
    <col min="4872" max="4872" width="17" style="354" customWidth="1"/>
    <col min="4873" max="4879" width="16.7109375" style="354" customWidth="1"/>
    <col min="4880" max="4880" width="18" style="354" customWidth="1"/>
    <col min="4881" max="4882" width="10.7109375" style="354" customWidth="1"/>
    <col min="4883" max="4883" width="9.140625" style="354" customWidth="1"/>
    <col min="4884" max="4884" width="12.85546875" style="354" customWidth="1"/>
    <col min="4885" max="4885" width="23.42578125" style="354" customWidth="1"/>
    <col min="4886" max="4887" width="9.140625" style="354" customWidth="1"/>
    <col min="4888" max="4888" width="10.5703125" style="354" bestFit="1" customWidth="1"/>
    <col min="4889" max="4889" width="11.28515625" style="354" customWidth="1"/>
    <col min="4890" max="5120" width="9.140625" style="354"/>
    <col min="5121" max="5121" width="95.140625" style="354" customWidth="1"/>
    <col min="5122" max="5122" width="17" style="354" customWidth="1"/>
    <col min="5123" max="5123" width="16.7109375" style="354" customWidth="1"/>
    <col min="5124" max="5124" width="17" style="354" customWidth="1"/>
    <col min="5125" max="5125" width="16.7109375" style="354" customWidth="1"/>
    <col min="5126" max="5126" width="17" style="354" customWidth="1"/>
    <col min="5127" max="5127" width="16.7109375" style="354" customWidth="1"/>
    <col min="5128" max="5128" width="17" style="354" customWidth="1"/>
    <col min="5129" max="5135" width="16.7109375" style="354" customWidth="1"/>
    <col min="5136" max="5136" width="18" style="354" customWidth="1"/>
    <col min="5137" max="5138" width="10.7109375" style="354" customWidth="1"/>
    <col min="5139" max="5139" width="9.140625" style="354" customWidth="1"/>
    <col min="5140" max="5140" width="12.85546875" style="354" customWidth="1"/>
    <col min="5141" max="5141" width="23.42578125" style="354" customWidth="1"/>
    <col min="5142" max="5143" width="9.140625" style="354" customWidth="1"/>
    <col min="5144" max="5144" width="10.5703125" style="354" bestFit="1" customWidth="1"/>
    <col min="5145" max="5145" width="11.28515625" style="354" customWidth="1"/>
    <col min="5146" max="5376" width="9.140625" style="354"/>
    <col min="5377" max="5377" width="95.140625" style="354" customWidth="1"/>
    <col min="5378" max="5378" width="17" style="354" customWidth="1"/>
    <col min="5379" max="5379" width="16.7109375" style="354" customWidth="1"/>
    <col min="5380" max="5380" width="17" style="354" customWidth="1"/>
    <col min="5381" max="5381" width="16.7109375" style="354" customWidth="1"/>
    <col min="5382" max="5382" width="17" style="354" customWidth="1"/>
    <col min="5383" max="5383" width="16.7109375" style="354" customWidth="1"/>
    <col min="5384" max="5384" width="17" style="354" customWidth="1"/>
    <col min="5385" max="5391" width="16.7109375" style="354" customWidth="1"/>
    <col min="5392" max="5392" width="18" style="354" customWidth="1"/>
    <col min="5393" max="5394" width="10.7109375" style="354" customWidth="1"/>
    <col min="5395" max="5395" width="9.140625" style="354" customWidth="1"/>
    <col min="5396" max="5396" width="12.85546875" style="354" customWidth="1"/>
    <col min="5397" max="5397" width="23.42578125" style="354" customWidth="1"/>
    <col min="5398" max="5399" width="9.140625" style="354" customWidth="1"/>
    <col min="5400" max="5400" width="10.5703125" style="354" bestFit="1" customWidth="1"/>
    <col min="5401" max="5401" width="11.28515625" style="354" customWidth="1"/>
    <col min="5402" max="5632" width="9.140625" style="354"/>
    <col min="5633" max="5633" width="95.140625" style="354" customWidth="1"/>
    <col min="5634" max="5634" width="17" style="354" customWidth="1"/>
    <col min="5635" max="5635" width="16.7109375" style="354" customWidth="1"/>
    <col min="5636" max="5636" width="17" style="354" customWidth="1"/>
    <col min="5637" max="5637" width="16.7109375" style="354" customWidth="1"/>
    <col min="5638" max="5638" width="17" style="354" customWidth="1"/>
    <col min="5639" max="5639" width="16.7109375" style="354" customWidth="1"/>
    <col min="5640" max="5640" width="17" style="354" customWidth="1"/>
    <col min="5641" max="5647" width="16.7109375" style="354" customWidth="1"/>
    <col min="5648" max="5648" width="18" style="354" customWidth="1"/>
    <col min="5649" max="5650" width="10.7109375" style="354" customWidth="1"/>
    <col min="5651" max="5651" width="9.140625" style="354" customWidth="1"/>
    <col min="5652" max="5652" width="12.85546875" style="354" customWidth="1"/>
    <col min="5653" max="5653" width="23.42578125" style="354" customWidth="1"/>
    <col min="5654" max="5655" width="9.140625" style="354" customWidth="1"/>
    <col min="5656" max="5656" width="10.5703125" style="354" bestFit="1" customWidth="1"/>
    <col min="5657" max="5657" width="11.28515625" style="354" customWidth="1"/>
    <col min="5658" max="5888" width="9.140625" style="354"/>
    <col min="5889" max="5889" width="95.140625" style="354" customWidth="1"/>
    <col min="5890" max="5890" width="17" style="354" customWidth="1"/>
    <col min="5891" max="5891" width="16.7109375" style="354" customWidth="1"/>
    <col min="5892" max="5892" width="17" style="354" customWidth="1"/>
    <col min="5893" max="5893" width="16.7109375" style="354" customWidth="1"/>
    <col min="5894" max="5894" width="17" style="354" customWidth="1"/>
    <col min="5895" max="5895" width="16.7109375" style="354" customWidth="1"/>
    <col min="5896" max="5896" width="17" style="354" customWidth="1"/>
    <col min="5897" max="5903" width="16.7109375" style="354" customWidth="1"/>
    <col min="5904" max="5904" width="18" style="354" customWidth="1"/>
    <col min="5905" max="5906" width="10.7109375" style="354" customWidth="1"/>
    <col min="5907" max="5907" width="9.140625" style="354" customWidth="1"/>
    <col min="5908" max="5908" width="12.85546875" style="354" customWidth="1"/>
    <col min="5909" max="5909" width="23.42578125" style="354" customWidth="1"/>
    <col min="5910" max="5911" width="9.140625" style="354" customWidth="1"/>
    <col min="5912" max="5912" width="10.5703125" style="354" bestFit="1" customWidth="1"/>
    <col min="5913" max="5913" width="11.28515625" style="354" customWidth="1"/>
    <col min="5914" max="6144" width="9.140625" style="354"/>
    <col min="6145" max="6145" width="95.140625" style="354" customWidth="1"/>
    <col min="6146" max="6146" width="17" style="354" customWidth="1"/>
    <col min="6147" max="6147" width="16.7109375" style="354" customWidth="1"/>
    <col min="6148" max="6148" width="17" style="354" customWidth="1"/>
    <col min="6149" max="6149" width="16.7109375" style="354" customWidth="1"/>
    <col min="6150" max="6150" width="17" style="354" customWidth="1"/>
    <col min="6151" max="6151" width="16.7109375" style="354" customWidth="1"/>
    <col min="6152" max="6152" width="17" style="354" customWidth="1"/>
    <col min="6153" max="6159" width="16.7109375" style="354" customWidth="1"/>
    <col min="6160" max="6160" width="18" style="354" customWidth="1"/>
    <col min="6161" max="6162" width="10.7109375" style="354" customWidth="1"/>
    <col min="6163" max="6163" width="9.140625" style="354" customWidth="1"/>
    <col min="6164" max="6164" width="12.85546875" style="354" customWidth="1"/>
    <col min="6165" max="6165" width="23.42578125" style="354" customWidth="1"/>
    <col min="6166" max="6167" width="9.140625" style="354" customWidth="1"/>
    <col min="6168" max="6168" width="10.5703125" style="354" bestFit="1" customWidth="1"/>
    <col min="6169" max="6169" width="11.28515625" style="354" customWidth="1"/>
    <col min="6170" max="6400" width="9.140625" style="354"/>
    <col min="6401" max="6401" width="95.140625" style="354" customWidth="1"/>
    <col min="6402" max="6402" width="17" style="354" customWidth="1"/>
    <col min="6403" max="6403" width="16.7109375" style="354" customWidth="1"/>
    <col min="6404" max="6404" width="17" style="354" customWidth="1"/>
    <col min="6405" max="6405" width="16.7109375" style="354" customWidth="1"/>
    <col min="6406" max="6406" width="17" style="354" customWidth="1"/>
    <col min="6407" max="6407" width="16.7109375" style="354" customWidth="1"/>
    <col min="6408" max="6408" width="17" style="354" customWidth="1"/>
    <col min="6409" max="6415" width="16.7109375" style="354" customWidth="1"/>
    <col min="6416" max="6416" width="18" style="354" customWidth="1"/>
    <col min="6417" max="6418" width="10.7109375" style="354" customWidth="1"/>
    <col min="6419" max="6419" width="9.140625" style="354" customWidth="1"/>
    <col min="6420" max="6420" width="12.85546875" style="354" customWidth="1"/>
    <col min="6421" max="6421" width="23.42578125" style="354" customWidth="1"/>
    <col min="6422" max="6423" width="9.140625" style="354" customWidth="1"/>
    <col min="6424" max="6424" width="10.5703125" style="354" bestFit="1" customWidth="1"/>
    <col min="6425" max="6425" width="11.28515625" style="354" customWidth="1"/>
    <col min="6426" max="6656" width="9.140625" style="354"/>
    <col min="6657" max="6657" width="95.140625" style="354" customWidth="1"/>
    <col min="6658" max="6658" width="17" style="354" customWidth="1"/>
    <col min="6659" max="6659" width="16.7109375" style="354" customWidth="1"/>
    <col min="6660" max="6660" width="17" style="354" customWidth="1"/>
    <col min="6661" max="6661" width="16.7109375" style="354" customWidth="1"/>
    <col min="6662" max="6662" width="17" style="354" customWidth="1"/>
    <col min="6663" max="6663" width="16.7109375" style="354" customWidth="1"/>
    <col min="6664" max="6664" width="17" style="354" customWidth="1"/>
    <col min="6665" max="6671" width="16.7109375" style="354" customWidth="1"/>
    <col min="6672" max="6672" width="18" style="354" customWidth="1"/>
    <col min="6673" max="6674" width="10.7109375" style="354" customWidth="1"/>
    <col min="6675" max="6675" width="9.140625" style="354" customWidth="1"/>
    <col min="6676" max="6676" width="12.85546875" style="354" customWidth="1"/>
    <col min="6677" max="6677" width="23.42578125" style="354" customWidth="1"/>
    <col min="6678" max="6679" width="9.140625" style="354" customWidth="1"/>
    <col min="6680" max="6680" width="10.5703125" style="354" bestFit="1" customWidth="1"/>
    <col min="6681" max="6681" width="11.28515625" style="354" customWidth="1"/>
    <col min="6682" max="6912" width="9.140625" style="354"/>
    <col min="6913" max="6913" width="95.140625" style="354" customWidth="1"/>
    <col min="6914" max="6914" width="17" style="354" customWidth="1"/>
    <col min="6915" max="6915" width="16.7109375" style="354" customWidth="1"/>
    <col min="6916" max="6916" width="17" style="354" customWidth="1"/>
    <col min="6917" max="6917" width="16.7109375" style="354" customWidth="1"/>
    <col min="6918" max="6918" width="17" style="354" customWidth="1"/>
    <col min="6919" max="6919" width="16.7109375" style="354" customWidth="1"/>
    <col min="6920" max="6920" width="17" style="354" customWidth="1"/>
    <col min="6921" max="6927" width="16.7109375" style="354" customWidth="1"/>
    <col min="6928" max="6928" width="18" style="354" customWidth="1"/>
    <col min="6929" max="6930" width="10.7109375" style="354" customWidth="1"/>
    <col min="6931" max="6931" width="9.140625" style="354" customWidth="1"/>
    <col min="6932" max="6932" width="12.85546875" style="354" customWidth="1"/>
    <col min="6933" max="6933" width="23.42578125" style="354" customWidth="1"/>
    <col min="6934" max="6935" width="9.140625" style="354" customWidth="1"/>
    <col min="6936" max="6936" width="10.5703125" style="354" bestFit="1" customWidth="1"/>
    <col min="6937" max="6937" width="11.28515625" style="354" customWidth="1"/>
    <col min="6938" max="7168" width="9.140625" style="354"/>
    <col min="7169" max="7169" width="95.140625" style="354" customWidth="1"/>
    <col min="7170" max="7170" width="17" style="354" customWidth="1"/>
    <col min="7171" max="7171" width="16.7109375" style="354" customWidth="1"/>
    <col min="7172" max="7172" width="17" style="354" customWidth="1"/>
    <col min="7173" max="7173" width="16.7109375" style="354" customWidth="1"/>
    <col min="7174" max="7174" width="17" style="354" customWidth="1"/>
    <col min="7175" max="7175" width="16.7109375" style="354" customWidth="1"/>
    <col min="7176" max="7176" width="17" style="354" customWidth="1"/>
    <col min="7177" max="7183" width="16.7109375" style="354" customWidth="1"/>
    <col min="7184" max="7184" width="18" style="354" customWidth="1"/>
    <col min="7185" max="7186" width="10.7109375" style="354" customWidth="1"/>
    <col min="7187" max="7187" width="9.140625" style="354" customWidth="1"/>
    <col min="7188" max="7188" width="12.85546875" style="354" customWidth="1"/>
    <col min="7189" max="7189" width="23.42578125" style="354" customWidth="1"/>
    <col min="7190" max="7191" width="9.140625" style="354" customWidth="1"/>
    <col min="7192" max="7192" width="10.5703125" style="354" bestFit="1" customWidth="1"/>
    <col min="7193" max="7193" width="11.28515625" style="354" customWidth="1"/>
    <col min="7194" max="7424" width="9.140625" style="354"/>
    <col min="7425" max="7425" width="95.140625" style="354" customWidth="1"/>
    <col min="7426" max="7426" width="17" style="354" customWidth="1"/>
    <col min="7427" max="7427" width="16.7109375" style="354" customWidth="1"/>
    <col min="7428" max="7428" width="17" style="354" customWidth="1"/>
    <col min="7429" max="7429" width="16.7109375" style="354" customWidth="1"/>
    <col min="7430" max="7430" width="17" style="354" customWidth="1"/>
    <col min="7431" max="7431" width="16.7109375" style="354" customWidth="1"/>
    <col min="7432" max="7432" width="17" style="354" customWidth="1"/>
    <col min="7433" max="7439" width="16.7109375" style="354" customWidth="1"/>
    <col min="7440" max="7440" width="18" style="354" customWidth="1"/>
    <col min="7441" max="7442" width="10.7109375" style="354" customWidth="1"/>
    <col min="7443" max="7443" width="9.140625" style="354" customWidth="1"/>
    <col min="7444" max="7444" width="12.85546875" style="354" customWidth="1"/>
    <col min="7445" max="7445" width="23.42578125" style="354" customWidth="1"/>
    <col min="7446" max="7447" width="9.140625" style="354" customWidth="1"/>
    <col min="7448" max="7448" width="10.5703125" style="354" bestFit="1" customWidth="1"/>
    <col min="7449" max="7449" width="11.28515625" style="354" customWidth="1"/>
    <col min="7450" max="7680" width="9.140625" style="354"/>
    <col min="7681" max="7681" width="95.140625" style="354" customWidth="1"/>
    <col min="7682" max="7682" width="17" style="354" customWidth="1"/>
    <col min="7683" max="7683" width="16.7109375" style="354" customWidth="1"/>
    <col min="7684" max="7684" width="17" style="354" customWidth="1"/>
    <col min="7685" max="7685" width="16.7109375" style="354" customWidth="1"/>
    <col min="7686" max="7686" width="17" style="354" customWidth="1"/>
    <col min="7687" max="7687" width="16.7109375" style="354" customWidth="1"/>
    <col min="7688" max="7688" width="17" style="354" customWidth="1"/>
    <col min="7689" max="7695" width="16.7109375" style="354" customWidth="1"/>
    <col min="7696" max="7696" width="18" style="354" customWidth="1"/>
    <col min="7697" max="7698" width="10.7109375" style="354" customWidth="1"/>
    <col min="7699" max="7699" width="9.140625" style="354" customWidth="1"/>
    <col min="7700" max="7700" width="12.85546875" style="354" customWidth="1"/>
    <col min="7701" max="7701" width="23.42578125" style="354" customWidth="1"/>
    <col min="7702" max="7703" width="9.140625" style="354" customWidth="1"/>
    <col min="7704" max="7704" width="10.5703125" style="354" bestFit="1" customWidth="1"/>
    <col min="7705" max="7705" width="11.28515625" style="354" customWidth="1"/>
    <col min="7706" max="7936" width="9.140625" style="354"/>
    <col min="7937" max="7937" width="95.140625" style="354" customWidth="1"/>
    <col min="7938" max="7938" width="17" style="354" customWidth="1"/>
    <col min="7939" max="7939" width="16.7109375" style="354" customWidth="1"/>
    <col min="7940" max="7940" width="17" style="354" customWidth="1"/>
    <col min="7941" max="7941" width="16.7109375" style="354" customWidth="1"/>
    <col min="7942" max="7942" width="17" style="354" customWidth="1"/>
    <col min="7943" max="7943" width="16.7109375" style="354" customWidth="1"/>
    <col min="7944" max="7944" width="17" style="354" customWidth="1"/>
    <col min="7945" max="7951" width="16.7109375" style="354" customWidth="1"/>
    <col min="7952" max="7952" width="18" style="354" customWidth="1"/>
    <col min="7953" max="7954" width="10.7109375" style="354" customWidth="1"/>
    <col min="7955" max="7955" width="9.140625" style="354" customWidth="1"/>
    <col min="7956" max="7956" width="12.85546875" style="354" customWidth="1"/>
    <col min="7957" max="7957" width="23.42578125" style="354" customWidth="1"/>
    <col min="7958" max="7959" width="9.140625" style="354" customWidth="1"/>
    <col min="7960" max="7960" width="10.5703125" style="354" bestFit="1" customWidth="1"/>
    <col min="7961" max="7961" width="11.28515625" style="354" customWidth="1"/>
    <col min="7962" max="8192" width="9.140625" style="354"/>
    <col min="8193" max="8193" width="95.140625" style="354" customWidth="1"/>
    <col min="8194" max="8194" width="17" style="354" customWidth="1"/>
    <col min="8195" max="8195" width="16.7109375" style="354" customWidth="1"/>
    <col min="8196" max="8196" width="17" style="354" customWidth="1"/>
    <col min="8197" max="8197" width="16.7109375" style="354" customWidth="1"/>
    <col min="8198" max="8198" width="17" style="354" customWidth="1"/>
    <col min="8199" max="8199" width="16.7109375" style="354" customWidth="1"/>
    <col min="8200" max="8200" width="17" style="354" customWidth="1"/>
    <col min="8201" max="8207" width="16.7109375" style="354" customWidth="1"/>
    <col min="8208" max="8208" width="18" style="354" customWidth="1"/>
    <col min="8209" max="8210" width="10.7109375" style="354" customWidth="1"/>
    <col min="8211" max="8211" width="9.140625" style="354" customWidth="1"/>
    <col min="8212" max="8212" width="12.85546875" style="354" customWidth="1"/>
    <col min="8213" max="8213" width="23.42578125" style="354" customWidth="1"/>
    <col min="8214" max="8215" width="9.140625" style="354" customWidth="1"/>
    <col min="8216" max="8216" width="10.5703125" style="354" bestFit="1" customWidth="1"/>
    <col min="8217" max="8217" width="11.28515625" style="354" customWidth="1"/>
    <col min="8218" max="8448" width="9.140625" style="354"/>
    <col min="8449" max="8449" width="95.140625" style="354" customWidth="1"/>
    <col min="8450" max="8450" width="17" style="354" customWidth="1"/>
    <col min="8451" max="8451" width="16.7109375" style="354" customWidth="1"/>
    <col min="8452" max="8452" width="17" style="354" customWidth="1"/>
    <col min="8453" max="8453" width="16.7109375" style="354" customWidth="1"/>
    <col min="8454" max="8454" width="17" style="354" customWidth="1"/>
    <col min="8455" max="8455" width="16.7109375" style="354" customWidth="1"/>
    <col min="8456" max="8456" width="17" style="354" customWidth="1"/>
    <col min="8457" max="8463" width="16.7109375" style="354" customWidth="1"/>
    <col min="8464" max="8464" width="18" style="354" customWidth="1"/>
    <col min="8465" max="8466" width="10.7109375" style="354" customWidth="1"/>
    <col min="8467" max="8467" width="9.140625" style="354" customWidth="1"/>
    <col min="8468" max="8468" width="12.85546875" style="354" customWidth="1"/>
    <col min="8469" max="8469" width="23.42578125" style="354" customWidth="1"/>
    <col min="8470" max="8471" width="9.140625" style="354" customWidth="1"/>
    <col min="8472" max="8472" width="10.5703125" style="354" bestFit="1" customWidth="1"/>
    <col min="8473" max="8473" width="11.28515625" style="354" customWidth="1"/>
    <col min="8474" max="8704" width="9.140625" style="354"/>
    <col min="8705" max="8705" width="95.140625" style="354" customWidth="1"/>
    <col min="8706" max="8706" width="17" style="354" customWidth="1"/>
    <col min="8707" max="8707" width="16.7109375" style="354" customWidth="1"/>
    <col min="8708" max="8708" width="17" style="354" customWidth="1"/>
    <col min="8709" max="8709" width="16.7109375" style="354" customWidth="1"/>
    <col min="8710" max="8710" width="17" style="354" customWidth="1"/>
    <col min="8711" max="8711" width="16.7109375" style="354" customWidth="1"/>
    <col min="8712" max="8712" width="17" style="354" customWidth="1"/>
    <col min="8713" max="8719" width="16.7109375" style="354" customWidth="1"/>
    <col min="8720" max="8720" width="18" style="354" customWidth="1"/>
    <col min="8721" max="8722" width="10.7109375" style="354" customWidth="1"/>
    <col min="8723" max="8723" width="9.140625" style="354" customWidth="1"/>
    <col min="8724" max="8724" width="12.85546875" style="354" customWidth="1"/>
    <col min="8725" max="8725" width="23.42578125" style="354" customWidth="1"/>
    <col min="8726" max="8727" width="9.140625" style="354" customWidth="1"/>
    <col min="8728" max="8728" width="10.5703125" style="354" bestFit="1" customWidth="1"/>
    <col min="8729" max="8729" width="11.28515625" style="354" customWidth="1"/>
    <col min="8730" max="8960" width="9.140625" style="354"/>
    <col min="8961" max="8961" width="95.140625" style="354" customWidth="1"/>
    <col min="8962" max="8962" width="17" style="354" customWidth="1"/>
    <col min="8963" max="8963" width="16.7109375" style="354" customWidth="1"/>
    <col min="8964" max="8964" width="17" style="354" customWidth="1"/>
    <col min="8965" max="8965" width="16.7109375" style="354" customWidth="1"/>
    <col min="8966" max="8966" width="17" style="354" customWidth="1"/>
    <col min="8967" max="8967" width="16.7109375" style="354" customWidth="1"/>
    <col min="8968" max="8968" width="17" style="354" customWidth="1"/>
    <col min="8969" max="8975" width="16.7109375" style="354" customWidth="1"/>
    <col min="8976" max="8976" width="18" style="354" customWidth="1"/>
    <col min="8977" max="8978" width="10.7109375" style="354" customWidth="1"/>
    <col min="8979" max="8979" width="9.140625" style="354" customWidth="1"/>
    <col min="8980" max="8980" width="12.85546875" style="354" customWidth="1"/>
    <col min="8981" max="8981" width="23.42578125" style="354" customWidth="1"/>
    <col min="8982" max="8983" width="9.140625" style="354" customWidth="1"/>
    <col min="8984" max="8984" width="10.5703125" style="354" bestFit="1" customWidth="1"/>
    <col min="8985" max="8985" width="11.28515625" style="354" customWidth="1"/>
    <col min="8986" max="9216" width="9.140625" style="354"/>
    <col min="9217" max="9217" width="95.140625" style="354" customWidth="1"/>
    <col min="9218" max="9218" width="17" style="354" customWidth="1"/>
    <col min="9219" max="9219" width="16.7109375" style="354" customWidth="1"/>
    <col min="9220" max="9220" width="17" style="354" customWidth="1"/>
    <col min="9221" max="9221" width="16.7109375" style="354" customWidth="1"/>
    <col min="9222" max="9222" width="17" style="354" customWidth="1"/>
    <col min="9223" max="9223" width="16.7109375" style="354" customWidth="1"/>
    <col min="9224" max="9224" width="17" style="354" customWidth="1"/>
    <col min="9225" max="9231" width="16.7109375" style="354" customWidth="1"/>
    <col min="9232" max="9232" width="18" style="354" customWidth="1"/>
    <col min="9233" max="9234" width="10.7109375" style="354" customWidth="1"/>
    <col min="9235" max="9235" width="9.140625" style="354" customWidth="1"/>
    <col min="9236" max="9236" width="12.85546875" style="354" customWidth="1"/>
    <col min="9237" max="9237" width="23.42578125" style="354" customWidth="1"/>
    <col min="9238" max="9239" width="9.140625" style="354" customWidth="1"/>
    <col min="9240" max="9240" width="10.5703125" style="354" bestFit="1" customWidth="1"/>
    <col min="9241" max="9241" width="11.28515625" style="354" customWidth="1"/>
    <col min="9242" max="9472" width="9.140625" style="354"/>
    <col min="9473" max="9473" width="95.140625" style="354" customWidth="1"/>
    <col min="9474" max="9474" width="17" style="354" customWidth="1"/>
    <col min="9475" max="9475" width="16.7109375" style="354" customWidth="1"/>
    <col min="9476" max="9476" width="17" style="354" customWidth="1"/>
    <col min="9477" max="9477" width="16.7109375" style="354" customWidth="1"/>
    <col min="9478" max="9478" width="17" style="354" customWidth="1"/>
    <col min="9479" max="9479" width="16.7109375" style="354" customWidth="1"/>
    <col min="9480" max="9480" width="17" style="354" customWidth="1"/>
    <col min="9481" max="9487" width="16.7109375" style="354" customWidth="1"/>
    <col min="9488" max="9488" width="18" style="354" customWidth="1"/>
    <col min="9489" max="9490" width="10.7109375" style="354" customWidth="1"/>
    <col min="9491" max="9491" width="9.140625" style="354" customWidth="1"/>
    <col min="9492" max="9492" width="12.85546875" style="354" customWidth="1"/>
    <col min="9493" max="9493" width="23.42578125" style="354" customWidth="1"/>
    <col min="9494" max="9495" width="9.140625" style="354" customWidth="1"/>
    <col min="9496" max="9496" width="10.5703125" style="354" bestFit="1" customWidth="1"/>
    <col min="9497" max="9497" width="11.28515625" style="354" customWidth="1"/>
    <col min="9498" max="9728" width="9.140625" style="354"/>
    <col min="9729" max="9729" width="95.140625" style="354" customWidth="1"/>
    <col min="9730" max="9730" width="17" style="354" customWidth="1"/>
    <col min="9731" max="9731" width="16.7109375" style="354" customWidth="1"/>
    <col min="9732" max="9732" width="17" style="354" customWidth="1"/>
    <col min="9733" max="9733" width="16.7109375" style="354" customWidth="1"/>
    <col min="9734" max="9734" width="17" style="354" customWidth="1"/>
    <col min="9735" max="9735" width="16.7109375" style="354" customWidth="1"/>
    <col min="9736" max="9736" width="17" style="354" customWidth="1"/>
    <col min="9737" max="9743" width="16.7109375" style="354" customWidth="1"/>
    <col min="9744" max="9744" width="18" style="354" customWidth="1"/>
    <col min="9745" max="9746" width="10.7109375" style="354" customWidth="1"/>
    <col min="9747" max="9747" width="9.140625" style="354" customWidth="1"/>
    <col min="9748" max="9748" width="12.85546875" style="354" customWidth="1"/>
    <col min="9749" max="9749" width="23.42578125" style="354" customWidth="1"/>
    <col min="9750" max="9751" width="9.140625" style="354" customWidth="1"/>
    <col min="9752" max="9752" width="10.5703125" style="354" bestFit="1" customWidth="1"/>
    <col min="9753" max="9753" width="11.28515625" style="354" customWidth="1"/>
    <col min="9754" max="9984" width="9.140625" style="354"/>
    <col min="9985" max="9985" width="95.140625" style="354" customWidth="1"/>
    <col min="9986" max="9986" width="17" style="354" customWidth="1"/>
    <col min="9987" max="9987" width="16.7109375" style="354" customWidth="1"/>
    <col min="9988" max="9988" width="17" style="354" customWidth="1"/>
    <col min="9989" max="9989" width="16.7109375" style="354" customWidth="1"/>
    <col min="9990" max="9990" width="17" style="354" customWidth="1"/>
    <col min="9991" max="9991" width="16.7109375" style="354" customWidth="1"/>
    <col min="9992" max="9992" width="17" style="354" customWidth="1"/>
    <col min="9993" max="9999" width="16.7109375" style="354" customWidth="1"/>
    <col min="10000" max="10000" width="18" style="354" customWidth="1"/>
    <col min="10001" max="10002" width="10.7109375" style="354" customWidth="1"/>
    <col min="10003" max="10003" width="9.140625" style="354" customWidth="1"/>
    <col min="10004" max="10004" width="12.85546875" style="354" customWidth="1"/>
    <col min="10005" max="10005" width="23.42578125" style="354" customWidth="1"/>
    <col min="10006" max="10007" width="9.140625" style="354" customWidth="1"/>
    <col min="10008" max="10008" width="10.5703125" style="354" bestFit="1" customWidth="1"/>
    <col min="10009" max="10009" width="11.28515625" style="354" customWidth="1"/>
    <col min="10010" max="10240" width="9.140625" style="354"/>
    <col min="10241" max="10241" width="95.140625" style="354" customWidth="1"/>
    <col min="10242" max="10242" width="17" style="354" customWidth="1"/>
    <col min="10243" max="10243" width="16.7109375" style="354" customWidth="1"/>
    <col min="10244" max="10244" width="17" style="354" customWidth="1"/>
    <col min="10245" max="10245" width="16.7109375" style="354" customWidth="1"/>
    <col min="10246" max="10246" width="17" style="354" customWidth="1"/>
    <col min="10247" max="10247" width="16.7109375" style="354" customWidth="1"/>
    <col min="10248" max="10248" width="17" style="354" customWidth="1"/>
    <col min="10249" max="10255" width="16.7109375" style="354" customWidth="1"/>
    <col min="10256" max="10256" width="18" style="354" customWidth="1"/>
    <col min="10257" max="10258" width="10.7109375" style="354" customWidth="1"/>
    <col min="10259" max="10259" width="9.140625" style="354" customWidth="1"/>
    <col min="10260" max="10260" width="12.85546875" style="354" customWidth="1"/>
    <col min="10261" max="10261" width="23.42578125" style="354" customWidth="1"/>
    <col min="10262" max="10263" width="9.140625" style="354" customWidth="1"/>
    <col min="10264" max="10264" width="10.5703125" style="354" bestFit="1" customWidth="1"/>
    <col min="10265" max="10265" width="11.28515625" style="354" customWidth="1"/>
    <col min="10266" max="10496" width="9.140625" style="354"/>
    <col min="10497" max="10497" width="95.140625" style="354" customWidth="1"/>
    <col min="10498" max="10498" width="17" style="354" customWidth="1"/>
    <col min="10499" max="10499" width="16.7109375" style="354" customWidth="1"/>
    <col min="10500" max="10500" width="17" style="354" customWidth="1"/>
    <col min="10501" max="10501" width="16.7109375" style="354" customWidth="1"/>
    <col min="10502" max="10502" width="17" style="354" customWidth="1"/>
    <col min="10503" max="10503" width="16.7109375" style="354" customWidth="1"/>
    <col min="10504" max="10504" width="17" style="354" customWidth="1"/>
    <col min="10505" max="10511" width="16.7109375" style="354" customWidth="1"/>
    <col min="10512" max="10512" width="18" style="354" customWidth="1"/>
    <col min="10513" max="10514" width="10.7109375" style="354" customWidth="1"/>
    <col min="10515" max="10515" width="9.140625" style="354" customWidth="1"/>
    <col min="10516" max="10516" width="12.85546875" style="354" customWidth="1"/>
    <col min="10517" max="10517" width="23.42578125" style="354" customWidth="1"/>
    <col min="10518" max="10519" width="9.140625" style="354" customWidth="1"/>
    <col min="10520" max="10520" width="10.5703125" style="354" bestFit="1" customWidth="1"/>
    <col min="10521" max="10521" width="11.28515625" style="354" customWidth="1"/>
    <col min="10522" max="10752" width="9.140625" style="354"/>
    <col min="10753" max="10753" width="95.140625" style="354" customWidth="1"/>
    <col min="10754" max="10754" width="17" style="354" customWidth="1"/>
    <col min="10755" max="10755" width="16.7109375" style="354" customWidth="1"/>
    <col min="10756" max="10756" width="17" style="354" customWidth="1"/>
    <col min="10757" max="10757" width="16.7109375" style="354" customWidth="1"/>
    <col min="10758" max="10758" width="17" style="354" customWidth="1"/>
    <col min="10759" max="10759" width="16.7109375" style="354" customWidth="1"/>
    <col min="10760" max="10760" width="17" style="354" customWidth="1"/>
    <col min="10761" max="10767" width="16.7109375" style="354" customWidth="1"/>
    <col min="10768" max="10768" width="18" style="354" customWidth="1"/>
    <col min="10769" max="10770" width="10.7109375" style="354" customWidth="1"/>
    <col min="10771" max="10771" width="9.140625" style="354" customWidth="1"/>
    <col min="10772" max="10772" width="12.85546875" style="354" customWidth="1"/>
    <col min="10773" max="10773" width="23.42578125" style="354" customWidth="1"/>
    <col min="10774" max="10775" width="9.140625" style="354" customWidth="1"/>
    <col min="10776" max="10776" width="10.5703125" style="354" bestFit="1" customWidth="1"/>
    <col min="10777" max="10777" width="11.28515625" style="354" customWidth="1"/>
    <col min="10778" max="11008" width="9.140625" style="354"/>
    <col min="11009" max="11009" width="95.140625" style="354" customWidth="1"/>
    <col min="11010" max="11010" width="17" style="354" customWidth="1"/>
    <col min="11011" max="11011" width="16.7109375" style="354" customWidth="1"/>
    <col min="11012" max="11012" width="17" style="354" customWidth="1"/>
    <col min="11013" max="11013" width="16.7109375" style="354" customWidth="1"/>
    <col min="11014" max="11014" width="17" style="354" customWidth="1"/>
    <col min="11015" max="11015" width="16.7109375" style="354" customWidth="1"/>
    <col min="11016" max="11016" width="17" style="354" customWidth="1"/>
    <col min="11017" max="11023" width="16.7109375" style="354" customWidth="1"/>
    <col min="11024" max="11024" width="18" style="354" customWidth="1"/>
    <col min="11025" max="11026" width="10.7109375" style="354" customWidth="1"/>
    <col min="11027" max="11027" width="9.140625" style="354" customWidth="1"/>
    <col min="11028" max="11028" width="12.85546875" style="354" customWidth="1"/>
    <col min="11029" max="11029" width="23.42578125" style="354" customWidth="1"/>
    <col min="11030" max="11031" width="9.140625" style="354" customWidth="1"/>
    <col min="11032" max="11032" width="10.5703125" style="354" bestFit="1" customWidth="1"/>
    <col min="11033" max="11033" width="11.28515625" style="354" customWidth="1"/>
    <col min="11034" max="11264" width="9.140625" style="354"/>
    <col min="11265" max="11265" width="95.140625" style="354" customWidth="1"/>
    <col min="11266" max="11266" width="17" style="354" customWidth="1"/>
    <col min="11267" max="11267" width="16.7109375" style="354" customWidth="1"/>
    <col min="11268" max="11268" width="17" style="354" customWidth="1"/>
    <col min="11269" max="11269" width="16.7109375" style="354" customWidth="1"/>
    <col min="11270" max="11270" width="17" style="354" customWidth="1"/>
    <col min="11271" max="11271" width="16.7109375" style="354" customWidth="1"/>
    <col min="11272" max="11272" width="17" style="354" customWidth="1"/>
    <col min="11273" max="11279" width="16.7109375" style="354" customWidth="1"/>
    <col min="11280" max="11280" width="18" style="354" customWidth="1"/>
    <col min="11281" max="11282" width="10.7109375" style="354" customWidth="1"/>
    <col min="11283" max="11283" width="9.140625" style="354" customWidth="1"/>
    <col min="11284" max="11284" width="12.85546875" style="354" customWidth="1"/>
    <col min="11285" max="11285" width="23.42578125" style="354" customWidth="1"/>
    <col min="11286" max="11287" width="9.140625" style="354" customWidth="1"/>
    <col min="11288" max="11288" width="10.5703125" style="354" bestFit="1" customWidth="1"/>
    <col min="11289" max="11289" width="11.28515625" style="354" customWidth="1"/>
    <col min="11290" max="11520" width="9.140625" style="354"/>
    <col min="11521" max="11521" width="95.140625" style="354" customWidth="1"/>
    <col min="11522" max="11522" width="17" style="354" customWidth="1"/>
    <col min="11523" max="11523" width="16.7109375" style="354" customWidth="1"/>
    <col min="11524" max="11524" width="17" style="354" customWidth="1"/>
    <col min="11525" max="11525" width="16.7109375" style="354" customWidth="1"/>
    <col min="11526" max="11526" width="17" style="354" customWidth="1"/>
    <col min="11527" max="11527" width="16.7109375" style="354" customWidth="1"/>
    <col min="11528" max="11528" width="17" style="354" customWidth="1"/>
    <col min="11529" max="11535" width="16.7109375" style="354" customWidth="1"/>
    <col min="11536" max="11536" width="18" style="354" customWidth="1"/>
    <col min="11537" max="11538" width="10.7109375" style="354" customWidth="1"/>
    <col min="11539" max="11539" width="9.140625" style="354" customWidth="1"/>
    <col min="11540" max="11540" width="12.85546875" style="354" customWidth="1"/>
    <col min="11541" max="11541" width="23.42578125" style="354" customWidth="1"/>
    <col min="11542" max="11543" width="9.140625" style="354" customWidth="1"/>
    <col min="11544" max="11544" width="10.5703125" style="354" bestFit="1" customWidth="1"/>
    <col min="11545" max="11545" width="11.28515625" style="354" customWidth="1"/>
    <col min="11546" max="11776" width="9.140625" style="354"/>
    <col min="11777" max="11777" width="95.140625" style="354" customWidth="1"/>
    <col min="11778" max="11778" width="17" style="354" customWidth="1"/>
    <col min="11779" max="11779" width="16.7109375" style="354" customWidth="1"/>
    <col min="11780" max="11780" width="17" style="354" customWidth="1"/>
    <col min="11781" max="11781" width="16.7109375" style="354" customWidth="1"/>
    <col min="11782" max="11782" width="17" style="354" customWidth="1"/>
    <col min="11783" max="11783" width="16.7109375" style="354" customWidth="1"/>
    <col min="11784" max="11784" width="17" style="354" customWidth="1"/>
    <col min="11785" max="11791" width="16.7109375" style="354" customWidth="1"/>
    <col min="11792" max="11792" width="18" style="354" customWidth="1"/>
    <col min="11793" max="11794" width="10.7109375" style="354" customWidth="1"/>
    <col min="11795" max="11795" width="9.140625" style="354" customWidth="1"/>
    <col min="11796" max="11796" width="12.85546875" style="354" customWidth="1"/>
    <col min="11797" max="11797" width="23.42578125" style="354" customWidth="1"/>
    <col min="11798" max="11799" width="9.140625" style="354" customWidth="1"/>
    <col min="11800" max="11800" width="10.5703125" style="354" bestFit="1" customWidth="1"/>
    <col min="11801" max="11801" width="11.28515625" style="354" customWidth="1"/>
    <col min="11802" max="12032" width="9.140625" style="354"/>
    <col min="12033" max="12033" width="95.140625" style="354" customWidth="1"/>
    <col min="12034" max="12034" width="17" style="354" customWidth="1"/>
    <col min="12035" max="12035" width="16.7109375" style="354" customWidth="1"/>
    <col min="12036" max="12036" width="17" style="354" customWidth="1"/>
    <col min="12037" max="12037" width="16.7109375" style="354" customWidth="1"/>
    <col min="12038" max="12038" width="17" style="354" customWidth="1"/>
    <col min="12039" max="12039" width="16.7109375" style="354" customWidth="1"/>
    <col min="12040" max="12040" width="17" style="354" customWidth="1"/>
    <col min="12041" max="12047" width="16.7109375" style="354" customWidth="1"/>
    <col min="12048" max="12048" width="18" style="354" customWidth="1"/>
    <col min="12049" max="12050" width="10.7109375" style="354" customWidth="1"/>
    <col min="12051" max="12051" width="9.140625" style="354" customWidth="1"/>
    <col min="12052" max="12052" width="12.85546875" style="354" customWidth="1"/>
    <col min="12053" max="12053" width="23.42578125" style="354" customWidth="1"/>
    <col min="12054" max="12055" width="9.140625" style="354" customWidth="1"/>
    <col min="12056" max="12056" width="10.5703125" style="354" bestFit="1" customWidth="1"/>
    <col min="12057" max="12057" width="11.28515625" style="354" customWidth="1"/>
    <col min="12058" max="12288" width="9.140625" style="354"/>
    <col min="12289" max="12289" width="95.140625" style="354" customWidth="1"/>
    <col min="12290" max="12290" width="17" style="354" customWidth="1"/>
    <col min="12291" max="12291" width="16.7109375" style="354" customWidth="1"/>
    <col min="12292" max="12292" width="17" style="354" customWidth="1"/>
    <col min="12293" max="12293" width="16.7109375" style="354" customWidth="1"/>
    <col min="12294" max="12294" width="17" style="354" customWidth="1"/>
    <col min="12295" max="12295" width="16.7109375" style="354" customWidth="1"/>
    <col min="12296" max="12296" width="17" style="354" customWidth="1"/>
    <col min="12297" max="12303" width="16.7109375" style="354" customWidth="1"/>
    <col min="12304" max="12304" width="18" style="354" customWidth="1"/>
    <col min="12305" max="12306" width="10.7109375" style="354" customWidth="1"/>
    <col min="12307" max="12307" width="9.140625" style="354" customWidth="1"/>
    <col min="12308" max="12308" width="12.85546875" style="354" customWidth="1"/>
    <col min="12309" max="12309" width="23.42578125" style="354" customWidth="1"/>
    <col min="12310" max="12311" width="9.140625" style="354" customWidth="1"/>
    <col min="12312" max="12312" width="10.5703125" style="354" bestFit="1" customWidth="1"/>
    <col min="12313" max="12313" width="11.28515625" style="354" customWidth="1"/>
    <col min="12314" max="12544" width="9.140625" style="354"/>
    <col min="12545" max="12545" width="95.140625" style="354" customWidth="1"/>
    <col min="12546" max="12546" width="17" style="354" customWidth="1"/>
    <col min="12547" max="12547" width="16.7109375" style="354" customWidth="1"/>
    <col min="12548" max="12548" width="17" style="354" customWidth="1"/>
    <col min="12549" max="12549" width="16.7109375" style="354" customWidth="1"/>
    <col min="12550" max="12550" width="17" style="354" customWidth="1"/>
    <col min="12551" max="12551" width="16.7109375" style="354" customWidth="1"/>
    <col min="12552" max="12552" width="17" style="354" customWidth="1"/>
    <col min="12553" max="12559" width="16.7109375" style="354" customWidth="1"/>
    <col min="12560" max="12560" width="18" style="354" customWidth="1"/>
    <col min="12561" max="12562" width="10.7109375" style="354" customWidth="1"/>
    <col min="12563" max="12563" width="9.140625" style="354" customWidth="1"/>
    <col min="12564" max="12564" width="12.85546875" style="354" customWidth="1"/>
    <col min="12565" max="12565" width="23.42578125" style="354" customWidth="1"/>
    <col min="12566" max="12567" width="9.140625" style="354" customWidth="1"/>
    <col min="12568" max="12568" width="10.5703125" style="354" bestFit="1" customWidth="1"/>
    <col min="12569" max="12569" width="11.28515625" style="354" customWidth="1"/>
    <col min="12570" max="12800" width="9.140625" style="354"/>
    <col min="12801" max="12801" width="95.140625" style="354" customWidth="1"/>
    <col min="12802" max="12802" width="17" style="354" customWidth="1"/>
    <col min="12803" max="12803" width="16.7109375" style="354" customWidth="1"/>
    <col min="12804" max="12804" width="17" style="354" customWidth="1"/>
    <col min="12805" max="12805" width="16.7109375" style="354" customWidth="1"/>
    <col min="12806" max="12806" width="17" style="354" customWidth="1"/>
    <col min="12807" max="12807" width="16.7109375" style="354" customWidth="1"/>
    <col min="12808" max="12808" width="17" style="354" customWidth="1"/>
    <col min="12809" max="12815" width="16.7109375" style="354" customWidth="1"/>
    <col min="12816" max="12816" width="18" style="354" customWidth="1"/>
    <col min="12817" max="12818" width="10.7109375" style="354" customWidth="1"/>
    <col min="12819" max="12819" width="9.140625" style="354" customWidth="1"/>
    <col min="12820" max="12820" width="12.85546875" style="354" customWidth="1"/>
    <col min="12821" max="12821" width="23.42578125" style="354" customWidth="1"/>
    <col min="12822" max="12823" width="9.140625" style="354" customWidth="1"/>
    <col min="12824" max="12824" width="10.5703125" style="354" bestFit="1" customWidth="1"/>
    <col min="12825" max="12825" width="11.28515625" style="354" customWidth="1"/>
    <col min="12826" max="13056" width="9.140625" style="354"/>
    <col min="13057" max="13057" width="95.140625" style="354" customWidth="1"/>
    <col min="13058" max="13058" width="17" style="354" customWidth="1"/>
    <col min="13059" max="13059" width="16.7109375" style="354" customWidth="1"/>
    <col min="13060" max="13060" width="17" style="354" customWidth="1"/>
    <col min="13061" max="13061" width="16.7109375" style="354" customWidth="1"/>
    <col min="13062" max="13062" width="17" style="354" customWidth="1"/>
    <col min="13063" max="13063" width="16.7109375" style="354" customWidth="1"/>
    <col min="13064" max="13064" width="17" style="354" customWidth="1"/>
    <col min="13065" max="13071" width="16.7109375" style="354" customWidth="1"/>
    <col min="13072" max="13072" width="18" style="354" customWidth="1"/>
    <col min="13073" max="13074" width="10.7109375" style="354" customWidth="1"/>
    <col min="13075" max="13075" width="9.140625" style="354" customWidth="1"/>
    <col min="13076" max="13076" width="12.85546875" style="354" customWidth="1"/>
    <col min="13077" max="13077" width="23.42578125" style="354" customWidth="1"/>
    <col min="13078" max="13079" width="9.140625" style="354" customWidth="1"/>
    <col min="13080" max="13080" width="10.5703125" style="354" bestFit="1" customWidth="1"/>
    <col min="13081" max="13081" width="11.28515625" style="354" customWidth="1"/>
    <col min="13082" max="13312" width="9.140625" style="354"/>
    <col min="13313" max="13313" width="95.140625" style="354" customWidth="1"/>
    <col min="13314" max="13314" width="17" style="354" customWidth="1"/>
    <col min="13315" max="13315" width="16.7109375" style="354" customWidth="1"/>
    <col min="13316" max="13316" width="17" style="354" customWidth="1"/>
    <col min="13317" max="13317" width="16.7109375" style="354" customWidth="1"/>
    <col min="13318" max="13318" width="17" style="354" customWidth="1"/>
    <col min="13319" max="13319" width="16.7109375" style="354" customWidth="1"/>
    <col min="13320" max="13320" width="17" style="354" customWidth="1"/>
    <col min="13321" max="13327" width="16.7109375" style="354" customWidth="1"/>
    <col min="13328" max="13328" width="18" style="354" customWidth="1"/>
    <col min="13329" max="13330" width="10.7109375" style="354" customWidth="1"/>
    <col min="13331" max="13331" width="9.140625" style="354" customWidth="1"/>
    <col min="13332" max="13332" width="12.85546875" style="354" customWidth="1"/>
    <col min="13333" max="13333" width="23.42578125" style="354" customWidth="1"/>
    <col min="13334" max="13335" width="9.140625" style="354" customWidth="1"/>
    <col min="13336" max="13336" width="10.5703125" style="354" bestFit="1" customWidth="1"/>
    <col min="13337" max="13337" width="11.28515625" style="354" customWidth="1"/>
    <col min="13338" max="13568" width="9.140625" style="354"/>
    <col min="13569" max="13569" width="95.140625" style="354" customWidth="1"/>
    <col min="13570" max="13570" width="17" style="354" customWidth="1"/>
    <col min="13571" max="13571" width="16.7109375" style="354" customWidth="1"/>
    <col min="13572" max="13572" width="17" style="354" customWidth="1"/>
    <col min="13573" max="13573" width="16.7109375" style="354" customWidth="1"/>
    <col min="13574" max="13574" width="17" style="354" customWidth="1"/>
    <col min="13575" max="13575" width="16.7109375" style="354" customWidth="1"/>
    <col min="13576" max="13576" width="17" style="354" customWidth="1"/>
    <col min="13577" max="13583" width="16.7109375" style="354" customWidth="1"/>
    <col min="13584" max="13584" width="18" style="354" customWidth="1"/>
    <col min="13585" max="13586" width="10.7109375" style="354" customWidth="1"/>
    <col min="13587" max="13587" width="9.140625" style="354" customWidth="1"/>
    <col min="13588" max="13588" width="12.85546875" style="354" customWidth="1"/>
    <col min="13589" max="13589" width="23.42578125" style="354" customWidth="1"/>
    <col min="13590" max="13591" width="9.140625" style="354" customWidth="1"/>
    <col min="13592" max="13592" width="10.5703125" style="354" bestFit="1" customWidth="1"/>
    <col min="13593" max="13593" width="11.28515625" style="354" customWidth="1"/>
    <col min="13594" max="13824" width="9.140625" style="354"/>
    <col min="13825" max="13825" width="95.140625" style="354" customWidth="1"/>
    <col min="13826" max="13826" width="17" style="354" customWidth="1"/>
    <col min="13827" max="13827" width="16.7109375" style="354" customWidth="1"/>
    <col min="13828" max="13828" width="17" style="354" customWidth="1"/>
    <col min="13829" max="13829" width="16.7109375" style="354" customWidth="1"/>
    <col min="13830" max="13830" width="17" style="354" customWidth="1"/>
    <col min="13831" max="13831" width="16.7109375" style="354" customWidth="1"/>
    <col min="13832" max="13832" width="17" style="354" customWidth="1"/>
    <col min="13833" max="13839" width="16.7109375" style="354" customWidth="1"/>
    <col min="13840" max="13840" width="18" style="354" customWidth="1"/>
    <col min="13841" max="13842" width="10.7109375" style="354" customWidth="1"/>
    <col min="13843" max="13843" width="9.140625" style="354" customWidth="1"/>
    <col min="13844" max="13844" width="12.85546875" style="354" customWidth="1"/>
    <col min="13845" max="13845" width="23.42578125" style="354" customWidth="1"/>
    <col min="13846" max="13847" width="9.140625" style="354" customWidth="1"/>
    <col min="13848" max="13848" width="10.5703125" style="354" bestFit="1" customWidth="1"/>
    <col min="13849" max="13849" width="11.28515625" style="354" customWidth="1"/>
    <col min="13850" max="14080" width="9.140625" style="354"/>
    <col min="14081" max="14081" width="95.140625" style="354" customWidth="1"/>
    <col min="14082" max="14082" width="17" style="354" customWidth="1"/>
    <col min="14083" max="14083" width="16.7109375" style="354" customWidth="1"/>
    <col min="14084" max="14084" width="17" style="354" customWidth="1"/>
    <col min="14085" max="14085" width="16.7109375" style="354" customWidth="1"/>
    <col min="14086" max="14086" width="17" style="354" customWidth="1"/>
    <col min="14087" max="14087" width="16.7109375" style="354" customWidth="1"/>
    <col min="14088" max="14088" width="17" style="354" customWidth="1"/>
    <col min="14089" max="14095" width="16.7109375" style="354" customWidth="1"/>
    <col min="14096" max="14096" width="18" style="354" customWidth="1"/>
    <col min="14097" max="14098" width="10.7109375" style="354" customWidth="1"/>
    <col min="14099" max="14099" width="9.140625" style="354" customWidth="1"/>
    <col min="14100" max="14100" width="12.85546875" style="354" customWidth="1"/>
    <col min="14101" max="14101" width="23.42578125" style="354" customWidth="1"/>
    <col min="14102" max="14103" width="9.140625" style="354" customWidth="1"/>
    <col min="14104" max="14104" width="10.5703125" style="354" bestFit="1" customWidth="1"/>
    <col min="14105" max="14105" width="11.28515625" style="354" customWidth="1"/>
    <col min="14106" max="14336" width="9.140625" style="354"/>
    <col min="14337" max="14337" width="95.140625" style="354" customWidth="1"/>
    <col min="14338" max="14338" width="17" style="354" customWidth="1"/>
    <col min="14339" max="14339" width="16.7109375" style="354" customWidth="1"/>
    <col min="14340" max="14340" width="17" style="354" customWidth="1"/>
    <col min="14341" max="14341" width="16.7109375" style="354" customWidth="1"/>
    <col min="14342" max="14342" width="17" style="354" customWidth="1"/>
    <col min="14343" max="14343" width="16.7109375" style="354" customWidth="1"/>
    <col min="14344" max="14344" width="17" style="354" customWidth="1"/>
    <col min="14345" max="14351" width="16.7109375" style="354" customWidth="1"/>
    <col min="14352" max="14352" width="18" style="354" customWidth="1"/>
    <col min="14353" max="14354" width="10.7109375" style="354" customWidth="1"/>
    <col min="14355" max="14355" width="9.140625" style="354" customWidth="1"/>
    <col min="14356" max="14356" width="12.85546875" style="354" customWidth="1"/>
    <col min="14357" max="14357" width="23.42578125" style="354" customWidth="1"/>
    <col min="14358" max="14359" width="9.140625" style="354" customWidth="1"/>
    <col min="14360" max="14360" width="10.5703125" style="354" bestFit="1" customWidth="1"/>
    <col min="14361" max="14361" width="11.28515625" style="354" customWidth="1"/>
    <col min="14362" max="14592" width="9.140625" style="354"/>
    <col min="14593" max="14593" width="95.140625" style="354" customWidth="1"/>
    <col min="14594" max="14594" width="17" style="354" customWidth="1"/>
    <col min="14595" max="14595" width="16.7109375" style="354" customWidth="1"/>
    <col min="14596" max="14596" width="17" style="354" customWidth="1"/>
    <col min="14597" max="14597" width="16.7109375" style="354" customWidth="1"/>
    <col min="14598" max="14598" width="17" style="354" customWidth="1"/>
    <col min="14599" max="14599" width="16.7109375" style="354" customWidth="1"/>
    <col min="14600" max="14600" width="17" style="354" customWidth="1"/>
    <col min="14601" max="14607" width="16.7109375" style="354" customWidth="1"/>
    <col min="14608" max="14608" width="18" style="354" customWidth="1"/>
    <col min="14609" max="14610" width="10.7109375" style="354" customWidth="1"/>
    <col min="14611" max="14611" width="9.140625" style="354" customWidth="1"/>
    <col min="14612" max="14612" width="12.85546875" style="354" customWidth="1"/>
    <col min="14613" max="14613" width="23.42578125" style="354" customWidth="1"/>
    <col min="14614" max="14615" width="9.140625" style="354" customWidth="1"/>
    <col min="14616" max="14616" width="10.5703125" style="354" bestFit="1" customWidth="1"/>
    <col min="14617" max="14617" width="11.28515625" style="354" customWidth="1"/>
    <col min="14618" max="14848" width="9.140625" style="354"/>
    <col min="14849" max="14849" width="95.140625" style="354" customWidth="1"/>
    <col min="14850" max="14850" width="17" style="354" customWidth="1"/>
    <col min="14851" max="14851" width="16.7109375" style="354" customWidth="1"/>
    <col min="14852" max="14852" width="17" style="354" customWidth="1"/>
    <col min="14853" max="14853" width="16.7109375" style="354" customWidth="1"/>
    <col min="14854" max="14854" width="17" style="354" customWidth="1"/>
    <col min="14855" max="14855" width="16.7109375" style="354" customWidth="1"/>
    <col min="14856" max="14856" width="17" style="354" customWidth="1"/>
    <col min="14857" max="14863" width="16.7109375" style="354" customWidth="1"/>
    <col min="14864" max="14864" width="18" style="354" customWidth="1"/>
    <col min="14865" max="14866" width="10.7109375" style="354" customWidth="1"/>
    <col min="14867" max="14867" width="9.140625" style="354" customWidth="1"/>
    <col min="14868" max="14868" width="12.85546875" style="354" customWidth="1"/>
    <col min="14869" max="14869" width="23.42578125" style="354" customWidth="1"/>
    <col min="14870" max="14871" width="9.140625" style="354" customWidth="1"/>
    <col min="14872" max="14872" width="10.5703125" style="354" bestFit="1" customWidth="1"/>
    <col min="14873" max="14873" width="11.28515625" style="354" customWidth="1"/>
    <col min="14874" max="15104" width="9.140625" style="354"/>
    <col min="15105" max="15105" width="95.140625" style="354" customWidth="1"/>
    <col min="15106" max="15106" width="17" style="354" customWidth="1"/>
    <col min="15107" max="15107" width="16.7109375" style="354" customWidth="1"/>
    <col min="15108" max="15108" width="17" style="354" customWidth="1"/>
    <col min="15109" max="15109" width="16.7109375" style="354" customWidth="1"/>
    <col min="15110" max="15110" width="17" style="354" customWidth="1"/>
    <col min="15111" max="15111" width="16.7109375" style="354" customWidth="1"/>
    <col min="15112" max="15112" width="17" style="354" customWidth="1"/>
    <col min="15113" max="15119" width="16.7109375" style="354" customWidth="1"/>
    <col min="15120" max="15120" width="18" style="354" customWidth="1"/>
    <col min="15121" max="15122" width="10.7109375" style="354" customWidth="1"/>
    <col min="15123" max="15123" width="9.140625" style="354" customWidth="1"/>
    <col min="15124" max="15124" width="12.85546875" style="354" customWidth="1"/>
    <col min="15125" max="15125" width="23.42578125" style="354" customWidth="1"/>
    <col min="15126" max="15127" width="9.140625" style="354" customWidth="1"/>
    <col min="15128" max="15128" width="10.5703125" style="354" bestFit="1" customWidth="1"/>
    <col min="15129" max="15129" width="11.28515625" style="354" customWidth="1"/>
    <col min="15130" max="15360" width="9.140625" style="354"/>
    <col min="15361" max="15361" width="95.140625" style="354" customWidth="1"/>
    <col min="15362" max="15362" width="17" style="354" customWidth="1"/>
    <col min="15363" max="15363" width="16.7109375" style="354" customWidth="1"/>
    <col min="15364" max="15364" width="17" style="354" customWidth="1"/>
    <col min="15365" max="15365" width="16.7109375" style="354" customWidth="1"/>
    <col min="15366" max="15366" width="17" style="354" customWidth="1"/>
    <col min="15367" max="15367" width="16.7109375" style="354" customWidth="1"/>
    <col min="15368" max="15368" width="17" style="354" customWidth="1"/>
    <col min="15369" max="15375" width="16.7109375" style="354" customWidth="1"/>
    <col min="15376" max="15376" width="18" style="354" customWidth="1"/>
    <col min="15377" max="15378" width="10.7109375" style="354" customWidth="1"/>
    <col min="15379" max="15379" width="9.140625" style="354" customWidth="1"/>
    <col min="15380" max="15380" width="12.85546875" style="354" customWidth="1"/>
    <col min="15381" max="15381" width="23.42578125" style="354" customWidth="1"/>
    <col min="15382" max="15383" width="9.140625" style="354" customWidth="1"/>
    <col min="15384" max="15384" width="10.5703125" style="354" bestFit="1" customWidth="1"/>
    <col min="15385" max="15385" width="11.28515625" style="354" customWidth="1"/>
    <col min="15386" max="15616" width="9.140625" style="354"/>
    <col min="15617" max="15617" width="95.140625" style="354" customWidth="1"/>
    <col min="15618" max="15618" width="17" style="354" customWidth="1"/>
    <col min="15619" max="15619" width="16.7109375" style="354" customWidth="1"/>
    <col min="15620" max="15620" width="17" style="354" customWidth="1"/>
    <col min="15621" max="15621" width="16.7109375" style="354" customWidth="1"/>
    <col min="15622" max="15622" width="17" style="354" customWidth="1"/>
    <col min="15623" max="15623" width="16.7109375" style="354" customWidth="1"/>
    <col min="15624" max="15624" width="17" style="354" customWidth="1"/>
    <col min="15625" max="15631" width="16.7109375" style="354" customWidth="1"/>
    <col min="15632" max="15632" width="18" style="354" customWidth="1"/>
    <col min="15633" max="15634" width="10.7109375" style="354" customWidth="1"/>
    <col min="15635" max="15635" width="9.140625" style="354" customWidth="1"/>
    <col min="15636" max="15636" width="12.85546875" style="354" customWidth="1"/>
    <col min="15637" max="15637" width="23.42578125" style="354" customWidth="1"/>
    <col min="15638" max="15639" width="9.140625" style="354" customWidth="1"/>
    <col min="15640" max="15640" width="10.5703125" style="354" bestFit="1" customWidth="1"/>
    <col min="15641" max="15641" width="11.28515625" style="354" customWidth="1"/>
    <col min="15642" max="15872" width="9.140625" style="354"/>
    <col min="15873" max="15873" width="95.140625" style="354" customWidth="1"/>
    <col min="15874" max="15874" width="17" style="354" customWidth="1"/>
    <col min="15875" max="15875" width="16.7109375" style="354" customWidth="1"/>
    <col min="15876" max="15876" width="17" style="354" customWidth="1"/>
    <col min="15877" max="15877" width="16.7109375" style="354" customWidth="1"/>
    <col min="15878" max="15878" width="17" style="354" customWidth="1"/>
    <col min="15879" max="15879" width="16.7109375" style="354" customWidth="1"/>
    <col min="15880" max="15880" width="17" style="354" customWidth="1"/>
    <col min="15881" max="15887" width="16.7109375" style="354" customWidth="1"/>
    <col min="15888" max="15888" width="18" style="354" customWidth="1"/>
    <col min="15889" max="15890" width="10.7109375" style="354" customWidth="1"/>
    <col min="15891" max="15891" width="9.140625" style="354" customWidth="1"/>
    <col min="15892" max="15892" width="12.85546875" style="354" customWidth="1"/>
    <col min="15893" max="15893" width="23.42578125" style="354" customWidth="1"/>
    <col min="15894" max="15895" width="9.140625" style="354" customWidth="1"/>
    <col min="15896" max="15896" width="10.5703125" style="354" bestFit="1" customWidth="1"/>
    <col min="15897" max="15897" width="11.28515625" style="354" customWidth="1"/>
    <col min="15898" max="16128" width="9.140625" style="354"/>
    <col min="16129" max="16129" width="95.140625" style="354" customWidth="1"/>
    <col min="16130" max="16130" width="17" style="354" customWidth="1"/>
    <col min="16131" max="16131" width="16.7109375" style="354" customWidth="1"/>
    <col min="16132" max="16132" width="17" style="354" customWidth="1"/>
    <col min="16133" max="16133" width="16.7109375" style="354" customWidth="1"/>
    <col min="16134" max="16134" width="17" style="354" customWidth="1"/>
    <col min="16135" max="16135" width="16.7109375" style="354" customWidth="1"/>
    <col min="16136" max="16136" width="17" style="354" customWidth="1"/>
    <col min="16137" max="16143" width="16.7109375" style="354" customWidth="1"/>
    <col min="16144" max="16144" width="18" style="354" customWidth="1"/>
    <col min="16145" max="16146" width="10.7109375" style="354" customWidth="1"/>
    <col min="16147" max="16147" width="9.140625" style="354" customWidth="1"/>
    <col min="16148" max="16148" width="12.85546875" style="354" customWidth="1"/>
    <col min="16149" max="16149" width="23.42578125" style="354" customWidth="1"/>
    <col min="16150" max="16151" width="9.140625" style="354" customWidth="1"/>
    <col min="16152" max="16152" width="10.5703125" style="354" bestFit="1" customWidth="1"/>
    <col min="16153" max="16153" width="11.28515625" style="354" customWidth="1"/>
    <col min="16154" max="16384" width="9.140625" style="354"/>
  </cols>
  <sheetData>
    <row r="1" spans="1:20" ht="39.75" customHeight="1" x14ac:dyDescent="0.35">
      <c r="A1" s="3399" t="s">
        <v>94</v>
      </c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3399"/>
      <c r="O1" s="3399"/>
      <c r="P1" s="3399"/>
      <c r="Q1" s="346"/>
      <c r="R1" s="346"/>
      <c r="S1" s="346"/>
      <c r="T1" s="346"/>
    </row>
    <row r="2" spans="1:20" ht="28.5" customHeight="1" x14ac:dyDescent="0.35">
      <c r="A2" s="3795" t="s">
        <v>95</v>
      </c>
      <c r="B2" s="3795"/>
      <c r="C2" s="3795"/>
      <c r="D2" s="3795"/>
      <c r="E2" s="3795"/>
      <c r="F2" s="3795"/>
      <c r="G2" s="3795"/>
      <c r="H2" s="3795"/>
      <c r="I2" s="3795"/>
      <c r="J2" s="3795"/>
      <c r="K2" s="3795"/>
      <c r="L2" s="3795"/>
      <c r="M2" s="3795"/>
      <c r="N2" s="3795"/>
      <c r="O2" s="3795"/>
      <c r="P2" s="3795"/>
    </row>
    <row r="3" spans="1:20" ht="27" customHeight="1" x14ac:dyDescent="0.35">
      <c r="A3" s="3399" t="s">
        <v>361</v>
      </c>
      <c r="B3" s="3399"/>
      <c r="C3" s="3399"/>
      <c r="D3" s="3399"/>
      <c r="E3" s="3399"/>
      <c r="F3" s="3399"/>
      <c r="G3" s="3399"/>
      <c r="H3" s="3399"/>
      <c r="I3" s="3399"/>
      <c r="J3" s="3399"/>
      <c r="K3" s="3399"/>
      <c r="L3" s="3399"/>
      <c r="M3" s="3399"/>
      <c r="N3" s="3399"/>
      <c r="O3" s="3399"/>
      <c r="P3" s="3399"/>
      <c r="Q3" s="1588"/>
      <c r="R3" s="1588"/>
    </row>
    <row r="4" spans="1:20" ht="14.25" customHeight="1" thickBot="1" x14ac:dyDescent="0.4">
      <c r="A4" s="345"/>
    </row>
    <row r="5" spans="1:20" ht="20.25" customHeight="1" x14ac:dyDescent="0.35">
      <c r="A5" s="3796" t="s">
        <v>9</v>
      </c>
      <c r="B5" s="3799" t="s">
        <v>0</v>
      </c>
      <c r="C5" s="3800"/>
      <c r="D5" s="3801"/>
      <c r="E5" s="3799" t="s">
        <v>1</v>
      </c>
      <c r="F5" s="3800"/>
      <c r="G5" s="3801"/>
      <c r="H5" s="3799" t="s">
        <v>2</v>
      </c>
      <c r="I5" s="3800"/>
      <c r="J5" s="3801"/>
      <c r="K5" s="3799" t="s">
        <v>3</v>
      </c>
      <c r="L5" s="3800"/>
      <c r="M5" s="3801"/>
      <c r="N5" s="3802" t="s">
        <v>6</v>
      </c>
      <c r="O5" s="3803"/>
      <c r="P5" s="3804"/>
      <c r="Q5" s="347"/>
      <c r="R5" s="347"/>
    </row>
    <row r="6" spans="1:20" ht="19.5" customHeight="1" thickBot="1" x14ac:dyDescent="0.4">
      <c r="A6" s="3797"/>
      <c r="B6" s="3421"/>
      <c r="C6" s="3422"/>
      <c r="D6" s="3423"/>
      <c r="E6" s="3424"/>
      <c r="F6" s="3425"/>
      <c r="G6" s="3426"/>
      <c r="H6" s="3424"/>
      <c r="I6" s="3425"/>
      <c r="J6" s="3426"/>
      <c r="K6" s="3421"/>
      <c r="L6" s="3422"/>
      <c r="M6" s="3423"/>
      <c r="N6" s="3805"/>
      <c r="O6" s="3806"/>
      <c r="P6" s="3807"/>
      <c r="Q6" s="347"/>
      <c r="R6" s="347"/>
    </row>
    <row r="7" spans="1:20" ht="93" customHeight="1" thickBot="1" x14ac:dyDescent="0.4">
      <c r="A7" s="3798"/>
      <c r="B7" s="511" t="s">
        <v>26</v>
      </c>
      <c r="C7" s="512" t="s">
        <v>27</v>
      </c>
      <c r="D7" s="1019" t="s">
        <v>4</v>
      </c>
      <c r="E7" s="511" t="s">
        <v>26</v>
      </c>
      <c r="F7" s="512" t="s">
        <v>27</v>
      </c>
      <c r="G7" s="1019" t="s">
        <v>4</v>
      </c>
      <c r="H7" s="511" t="s">
        <v>96</v>
      </c>
      <c r="I7" s="512" t="s">
        <v>27</v>
      </c>
      <c r="J7" s="1019" t="s">
        <v>4</v>
      </c>
      <c r="K7" s="511" t="s">
        <v>96</v>
      </c>
      <c r="L7" s="512" t="s">
        <v>27</v>
      </c>
      <c r="M7" s="1019" t="s">
        <v>4</v>
      </c>
      <c r="N7" s="511" t="s">
        <v>26</v>
      </c>
      <c r="O7" s="512" t="s">
        <v>27</v>
      </c>
      <c r="P7" s="1550" t="s">
        <v>4</v>
      </c>
      <c r="Q7" s="347"/>
      <c r="R7" s="347"/>
    </row>
    <row r="8" spans="1:20" ht="39" customHeight="1" thickBot="1" x14ac:dyDescent="0.4">
      <c r="A8" s="1021" t="s">
        <v>22</v>
      </c>
      <c r="B8" s="1022"/>
      <c r="C8" s="1022"/>
      <c r="D8" s="1022"/>
      <c r="E8" s="1022"/>
      <c r="F8" s="1022"/>
      <c r="G8" s="1696"/>
      <c r="H8" s="1024"/>
      <c r="I8" s="1022"/>
      <c r="J8" s="1022"/>
      <c r="K8" s="1022"/>
      <c r="L8" s="1022"/>
      <c r="M8" s="1696"/>
      <c r="N8" s="1022"/>
      <c r="O8" s="1022"/>
      <c r="P8" s="1696"/>
      <c r="Q8" s="347"/>
      <c r="R8" s="347"/>
    </row>
    <row r="9" spans="1:20" ht="28.5" customHeight="1" x14ac:dyDescent="0.35">
      <c r="A9" s="1551" t="s">
        <v>22</v>
      </c>
      <c r="B9" s="857"/>
      <c r="C9" s="858"/>
      <c r="D9" s="859"/>
      <c r="E9" s="857"/>
      <c r="F9" s="858"/>
      <c r="G9" s="859"/>
      <c r="H9" s="857"/>
      <c r="I9" s="858"/>
      <c r="J9" s="859"/>
      <c r="K9" s="860"/>
      <c r="L9" s="858"/>
      <c r="M9" s="861"/>
      <c r="N9" s="862">
        <f>B9+E297+H9+K9</f>
        <v>0</v>
      </c>
      <c r="O9" s="862">
        <f>C9+F297+I9+L9</f>
        <v>0</v>
      </c>
      <c r="P9" s="863">
        <f t="shared" ref="P9:P16" si="0">SUM(N9:O9)</f>
        <v>0</v>
      </c>
      <c r="Q9" s="347"/>
      <c r="R9" s="347"/>
    </row>
    <row r="10" spans="1:20" ht="28.5" customHeight="1" x14ac:dyDescent="0.35">
      <c r="A10" s="518" t="s">
        <v>87</v>
      </c>
      <c r="B10" s="519">
        <v>16</v>
      </c>
      <c r="C10" s="520">
        <v>0</v>
      </c>
      <c r="D10" s="678">
        <f>SUM(B10:C10)</f>
        <v>16</v>
      </c>
      <c r="E10" s="589">
        <v>11</v>
      </c>
      <c r="F10" s="590">
        <v>7</v>
      </c>
      <c r="G10" s="950">
        <v>18</v>
      </c>
      <c r="H10" s="589">
        <v>9</v>
      </c>
      <c r="I10" s="590">
        <v>0</v>
      </c>
      <c r="J10" s="950">
        <v>9</v>
      </c>
      <c r="K10" s="589">
        <v>10</v>
      </c>
      <c r="L10" s="590">
        <v>1</v>
      </c>
      <c r="M10" s="956">
        <v>11</v>
      </c>
      <c r="N10" s="869">
        <f>B10+E10+H10+K10</f>
        <v>46</v>
      </c>
      <c r="O10" s="869">
        <f>C10+F10+I10+L10</f>
        <v>8</v>
      </c>
      <c r="P10" s="870">
        <f>SUM(N10:O10)</f>
        <v>54</v>
      </c>
      <c r="Q10" s="347"/>
      <c r="R10" s="347"/>
    </row>
    <row r="11" spans="1:20" ht="30.75" customHeight="1" x14ac:dyDescent="0.35">
      <c r="A11" s="591" t="s">
        <v>97</v>
      </c>
      <c r="B11" s="519">
        <v>15</v>
      </c>
      <c r="C11" s="520">
        <v>0</v>
      </c>
      <c r="D11" s="678">
        <v>15</v>
      </c>
      <c r="E11" s="589">
        <v>15</v>
      </c>
      <c r="F11" s="590">
        <v>0</v>
      </c>
      <c r="G11" s="950">
        <f t="shared" ref="G11:G16" si="1">SUM(E11:F11)</f>
        <v>15</v>
      </c>
      <c r="H11" s="589">
        <v>9</v>
      </c>
      <c r="I11" s="590">
        <v>0</v>
      </c>
      <c r="J11" s="950">
        <f t="shared" ref="J11:J16" si="2">SUM(H11:I11)</f>
        <v>9</v>
      </c>
      <c r="K11" s="589">
        <v>12</v>
      </c>
      <c r="L11" s="590">
        <v>0</v>
      </c>
      <c r="M11" s="956">
        <f t="shared" ref="M11:M16" si="3">SUM(K11:L11)</f>
        <v>12</v>
      </c>
      <c r="N11" s="869">
        <f>B11+E298+H11+K11+E11</f>
        <v>51</v>
      </c>
      <c r="O11" s="869">
        <f>C11+F299+I11+L11+F11</f>
        <v>0</v>
      </c>
      <c r="P11" s="870">
        <f t="shared" si="0"/>
        <v>51</v>
      </c>
      <c r="Q11" s="347"/>
      <c r="R11" s="347"/>
    </row>
    <row r="12" spans="1:20" ht="29.25" customHeight="1" x14ac:dyDescent="0.35">
      <c r="A12" s="591" t="s">
        <v>98</v>
      </c>
      <c r="B12" s="519">
        <v>15</v>
      </c>
      <c r="C12" s="520">
        <v>0</v>
      </c>
      <c r="D12" s="678">
        <f>SUM(B12:C12)</f>
        <v>15</v>
      </c>
      <c r="E12" s="589">
        <v>13</v>
      </c>
      <c r="F12" s="590">
        <v>5</v>
      </c>
      <c r="G12" s="950">
        <f t="shared" si="1"/>
        <v>18</v>
      </c>
      <c r="H12" s="589">
        <v>9</v>
      </c>
      <c r="I12" s="590">
        <v>3</v>
      </c>
      <c r="J12" s="950">
        <f t="shared" si="2"/>
        <v>12</v>
      </c>
      <c r="K12" s="589">
        <v>10</v>
      </c>
      <c r="L12" s="590">
        <f>L34+L21</f>
        <v>0</v>
      </c>
      <c r="M12" s="956">
        <f t="shared" si="3"/>
        <v>10</v>
      </c>
      <c r="N12" s="869">
        <f>B12+E12+H12+K12</f>
        <v>47</v>
      </c>
      <c r="O12" s="869">
        <f>C12+I12+L12+F12</f>
        <v>8</v>
      </c>
      <c r="P12" s="870">
        <f t="shared" si="0"/>
        <v>55</v>
      </c>
      <c r="Q12" s="347"/>
      <c r="R12" s="347"/>
    </row>
    <row r="13" spans="1:20" ht="30.75" customHeight="1" x14ac:dyDescent="0.35">
      <c r="A13" s="591" t="s">
        <v>99</v>
      </c>
      <c r="B13" s="519">
        <v>12</v>
      </c>
      <c r="C13" s="520">
        <v>6</v>
      </c>
      <c r="D13" s="678">
        <v>18</v>
      </c>
      <c r="E13" s="589">
        <v>0</v>
      </c>
      <c r="F13" s="590">
        <v>5</v>
      </c>
      <c r="G13" s="950">
        <f t="shared" si="1"/>
        <v>5</v>
      </c>
      <c r="H13" s="589">
        <v>0</v>
      </c>
      <c r="I13" s="590">
        <v>12</v>
      </c>
      <c r="J13" s="950">
        <f t="shared" si="2"/>
        <v>12</v>
      </c>
      <c r="K13" s="589">
        <v>0</v>
      </c>
      <c r="L13" s="590">
        <v>9</v>
      </c>
      <c r="M13" s="956">
        <v>9</v>
      </c>
      <c r="N13" s="869">
        <f>B13+E13+H13+K13</f>
        <v>12</v>
      </c>
      <c r="O13" s="869">
        <f>C13+F13+I13+L13</f>
        <v>32</v>
      </c>
      <c r="P13" s="870">
        <f t="shared" si="0"/>
        <v>44</v>
      </c>
      <c r="Q13" s="347"/>
      <c r="R13" s="347"/>
    </row>
    <row r="14" spans="1:20" ht="30.75" customHeight="1" x14ac:dyDescent="0.35">
      <c r="A14" s="591" t="s">
        <v>85</v>
      </c>
      <c r="B14" s="519">
        <v>17</v>
      </c>
      <c r="C14" s="520">
        <v>1</v>
      </c>
      <c r="D14" s="678">
        <f>SUM(B14:C14)</f>
        <v>18</v>
      </c>
      <c r="E14" s="589">
        <v>9</v>
      </c>
      <c r="F14" s="590">
        <v>2</v>
      </c>
      <c r="G14" s="950">
        <f t="shared" si="1"/>
        <v>11</v>
      </c>
      <c r="H14" s="589">
        <v>18</v>
      </c>
      <c r="I14" s="590">
        <v>1</v>
      </c>
      <c r="J14" s="950">
        <f>SUM(H14:I14)</f>
        <v>19</v>
      </c>
      <c r="K14" s="589">
        <v>3</v>
      </c>
      <c r="L14" s="592">
        <v>0</v>
      </c>
      <c r="M14" s="957">
        <v>3</v>
      </c>
      <c r="N14" s="869">
        <f>B14+E14+H14+K14</f>
        <v>47</v>
      </c>
      <c r="O14" s="869">
        <f>C14+F14+I14+L14</f>
        <v>4</v>
      </c>
      <c r="P14" s="870">
        <f t="shared" si="0"/>
        <v>51</v>
      </c>
      <c r="Q14" s="347"/>
      <c r="R14" s="347"/>
    </row>
    <row r="15" spans="1:20" ht="27.75" customHeight="1" x14ac:dyDescent="0.35">
      <c r="A15" s="591" t="s">
        <v>100</v>
      </c>
      <c r="B15" s="519">
        <v>0</v>
      </c>
      <c r="C15" s="520">
        <v>0</v>
      </c>
      <c r="D15" s="678">
        <f>SUM(B15:C15)</f>
        <v>0</v>
      </c>
      <c r="E15" s="519">
        <v>0</v>
      </c>
      <c r="F15" s="520">
        <v>0</v>
      </c>
      <c r="G15" s="867">
        <f>SUM(E15:F15)</f>
        <v>0</v>
      </c>
      <c r="H15" s="519">
        <v>0</v>
      </c>
      <c r="I15" s="520">
        <v>0</v>
      </c>
      <c r="J15" s="867">
        <f t="shared" si="2"/>
        <v>0</v>
      </c>
      <c r="K15" s="519">
        <v>10</v>
      </c>
      <c r="L15" s="520">
        <v>2</v>
      </c>
      <c r="M15" s="678">
        <v>12</v>
      </c>
      <c r="N15" s="869">
        <f>B15+E15+H15+K15</f>
        <v>10</v>
      </c>
      <c r="O15" s="869">
        <f>C15+F15+I15+L15</f>
        <v>2</v>
      </c>
      <c r="P15" s="870">
        <f t="shared" si="0"/>
        <v>12</v>
      </c>
      <c r="Q15" s="347"/>
      <c r="R15" s="347"/>
    </row>
    <row r="16" spans="1:20" ht="54.75" customHeight="1" thickBot="1" x14ac:dyDescent="0.4">
      <c r="A16" s="518" t="s">
        <v>101</v>
      </c>
      <c r="B16" s="519">
        <v>0</v>
      </c>
      <c r="C16" s="520">
        <v>0</v>
      </c>
      <c r="D16" s="678">
        <f>SUM(B16:C16)</f>
        <v>0</v>
      </c>
      <c r="E16" s="519">
        <v>0</v>
      </c>
      <c r="F16" s="520">
        <v>0</v>
      </c>
      <c r="G16" s="867">
        <f t="shared" si="1"/>
        <v>0</v>
      </c>
      <c r="H16" s="519">
        <v>0</v>
      </c>
      <c r="I16" s="520">
        <v>0</v>
      </c>
      <c r="J16" s="867">
        <f t="shared" si="2"/>
        <v>0</v>
      </c>
      <c r="K16" s="519">
        <v>10</v>
      </c>
      <c r="L16" s="520">
        <v>1</v>
      </c>
      <c r="M16" s="678">
        <f t="shared" si="3"/>
        <v>11</v>
      </c>
      <c r="N16" s="869">
        <f>B16+E16+H16+K16</f>
        <v>10</v>
      </c>
      <c r="O16" s="869">
        <f>C16+F16+I16+L16</f>
        <v>1</v>
      </c>
      <c r="P16" s="870">
        <f t="shared" si="0"/>
        <v>11</v>
      </c>
      <c r="Q16" s="347"/>
      <c r="R16" s="347"/>
    </row>
    <row r="17" spans="1:18" ht="27.75" customHeight="1" thickBot="1" x14ac:dyDescent="0.4">
      <c r="A17" s="1552" t="s">
        <v>12</v>
      </c>
      <c r="B17" s="454">
        <f t="shared" ref="B17:N17" si="4">SUM(B10:B16)</f>
        <v>75</v>
      </c>
      <c r="C17" s="454">
        <f t="shared" si="4"/>
        <v>7</v>
      </c>
      <c r="D17" s="454">
        <f t="shared" si="4"/>
        <v>82</v>
      </c>
      <c r="E17" s="454">
        <f t="shared" si="4"/>
        <v>48</v>
      </c>
      <c r="F17" s="454">
        <f>SUM(F10:F16)</f>
        <v>19</v>
      </c>
      <c r="G17" s="454">
        <f>SUM(G10:G16)</f>
        <v>67</v>
      </c>
      <c r="H17" s="454">
        <f t="shared" si="4"/>
        <v>45</v>
      </c>
      <c r="I17" s="454">
        <f>SUM(I10:I16)</f>
        <v>16</v>
      </c>
      <c r="J17" s="454">
        <f>SUM(J10:J16)</f>
        <v>61</v>
      </c>
      <c r="K17" s="454">
        <f t="shared" si="4"/>
        <v>55</v>
      </c>
      <c r="L17" s="454">
        <f>SUM(L10:L16)</f>
        <v>13</v>
      </c>
      <c r="M17" s="454">
        <f>SUM(M10:M16)</f>
        <v>68</v>
      </c>
      <c r="N17" s="454">
        <f t="shared" si="4"/>
        <v>223</v>
      </c>
      <c r="O17" s="454">
        <f>SUM(O10:O16)</f>
        <v>55</v>
      </c>
      <c r="P17" s="1697">
        <f>SUM(P10:P16)</f>
        <v>278</v>
      </c>
      <c r="Q17" s="347"/>
      <c r="R17" s="347"/>
    </row>
    <row r="18" spans="1:18" ht="31.5" customHeight="1" thickBot="1" x14ac:dyDescent="0.4">
      <c r="A18" s="1552" t="s">
        <v>23</v>
      </c>
      <c r="B18" s="1114"/>
      <c r="C18" s="1115"/>
      <c r="D18" s="1116"/>
      <c r="E18" s="1028"/>
      <c r="F18" s="1028"/>
      <c r="G18" s="1029"/>
      <c r="H18" s="1028"/>
      <c r="I18" s="1028"/>
      <c r="J18" s="23"/>
      <c r="K18" s="1698"/>
      <c r="L18" s="1028"/>
      <c r="M18" s="1029"/>
      <c r="N18" s="1030"/>
      <c r="O18" s="1059"/>
      <c r="P18" s="1031"/>
      <c r="Q18" s="8"/>
      <c r="R18" s="8"/>
    </row>
    <row r="19" spans="1:18" ht="24.95" customHeight="1" x14ac:dyDescent="0.35">
      <c r="A19" s="1553" t="s">
        <v>11</v>
      </c>
      <c r="B19" s="1118"/>
      <c r="C19" s="1119"/>
      <c r="D19" s="1120"/>
      <c r="E19" s="1121"/>
      <c r="F19" s="1119"/>
      <c r="G19" s="1120"/>
      <c r="H19" s="1121"/>
      <c r="I19" s="1119" t="s">
        <v>7</v>
      </c>
      <c r="J19" s="1122"/>
      <c r="K19" s="1118"/>
      <c r="L19" s="1119"/>
      <c r="M19" s="1120"/>
      <c r="N19" s="1123"/>
      <c r="O19" s="1124"/>
      <c r="P19" s="1125"/>
      <c r="Q19" s="355"/>
      <c r="R19" s="355"/>
    </row>
    <row r="20" spans="1:18" ht="24.75" customHeight="1" x14ac:dyDescent="0.35">
      <c r="A20" s="518" t="s">
        <v>87</v>
      </c>
      <c r="B20" s="519">
        <v>15</v>
      </c>
      <c r="C20" s="520">
        <v>0</v>
      </c>
      <c r="D20" s="678">
        <f t="shared" ref="D20:D26" si="5">SUM(B20:C20)</f>
        <v>15</v>
      </c>
      <c r="E20" s="589">
        <v>11</v>
      </c>
      <c r="F20" s="590">
        <v>7</v>
      </c>
      <c r="G20" s="950">
        <v>18</v>
      </c>
      <c r="H20" s="589">
        <v>9</v>
      </c>
      <c r="I20" s="590">
        <v>0</v>
      </c>
      <c r="J20" s="950">
        <v>9</v>
      </c>
      <c r="K20" s="589">
        <v>10</v>
      </c>
      <c r="L20" s="590">
        <v>1</v>
      </c>
      <c r="M20" s="956">
        <v>11</v>
      </c>
      <c r="N20" s="869">
        <f t="shared" ref="N20:O34" si="6">B20+E20+H20+K20</f>
        <v>45</v>
      </c>
      <c r="O20" s="593">
        <f>C20+F20+I20+L20</f>
        <v>8</v>
      </c>
      <c r="P20" s="870">
        <f t="shared" ref="P20:P29" si="7">SUM(N20:O20)</f>
        <v>53</v>
      </c>
      <c r="Q20" s="355"/>
      <c r="R20" s="355"/>
    </row>
    <row r="21" spans="1:18" ht="24.95" customHeight="1" x14ac:dyDescent="0.35">
      <c r="A21" s="591" t="s">
        <v>97</v>
      </c>
      <c r="B21" s="519">
        <v>15</v>
      </c>
      <c r="C21" s="520">
        <v>0</v>
      </c>
      <c r="D21" s="678">
        <f t="shared" si="5"/>
        <v>15</v>
      </c>
      <c r="E21" s="589">
        <v>15</v>
      </c>
      <c r="F21" s="590">
        <v>0</v>
      </c>
      <c r="G21" s="950">
        <f t="shared" ref="G21:G26" si="8">SUM(E21:F21)</f>
        <v>15</v>
      </c>
      <c r="H21" s="589">
        <v>9</v>
      </c>
      <c r="I21" s="590">
        <v>0</v>
      </c>
      <c r="J21" s="950">
        <f t="shared" ref="J21:J26" si="9">SUM(H21:I21)</f>
        <v>9</v>
      </c>
      <c r="K21" s="589">
        <v>12</v>
      </c>
      <c r="L21" s="590">
        <v>0</v>
      </c>
      <c r="M21" s="956">
        <f>SUM(K21:L21)</f>
        <v>12</v>
      </c>
      <c r="N21" s="869">
        <f t="shared" si="6"/>
        <v>51</v>
      </c>
      <c r="O21" s="593">
        <f t="shared" si="6"/>
        <v>0</v>
      </c>
      <c r="P21" s="870">
        <f t="shared" si="7"/>
        <v>51</v>
      </c>
      <c r="Q21" s="355"/>
      <c r="R21" s="355"/>
    </row>
    <row r="22" spans="1:18" ht="29.25" customHeight="1" x14ac:dyDescent="0.35">
      <c r="A22" s="591" t="s">
        <v>98</v>
      </c>
      <c r="B22" s="519">
        <v>15</v>
      </c>
      <c r="C22" s="520">
        <v>0</v>
      </c>
      <c r="D22" s="678">
        <f t="shared" si="5"/>
        <v>15</v>
      </c>
      <c r="E22" s="589">
        <v>13</v>
      </c>
      <c r="F22" s="590">
        <v>5</v>
      </c>
      <c r="G22" s="950">
        <f t="shared" si="8"/>
        <v>18</v>
      </c>
      <c r="H22" s="589">
        <v>9</v>
      </c>
      <c r="I22" s="590">
        <v>3</v>
      </c>
      <c r="J22" s="950">
        <f t="shared" si="9"/>
        <v>12</v>
      </c>
      <c r="K22" s="589">
        <v>10</v>
      </c>
      <c r="L22" s="590">
        <f>L44+L31</f>
        <v>0</v>
      </c>
      <c r="M22" s="956">
        <f>SUM(K22:L22)</f>
        <v>10</v>
      </c>
      <c r="N22" s="869">
        <f t="shared" si="6"/>
        <v>47</v>
      </c>
      <c r="O22" s="593">
        <f t="shared" si="6"/>
        <v>8</v>
      </c>
      <c r="P22" s="870">
        <f t="shared" si="7"/>
        <v>55</v>
      </c>
      <c r="Q22" s="355"/>
      <c r="R22" s="355"/>
    </row>
    <row r="23" spans="1:18" ht="24.75" customHeight="1" x14ac:dyDescent="0.35">
      <c r="A23" s="591" t="s">
        <v>99</v>
      </c>
      <c r="B23" s="519">
        <v>12</v>
      </c>
      <c r="C23" s="520">
        <v>6</v>
      </c>
      <c r="D23" s="678">
        <f t="shared" si="5"/>
        <v>18</v>
      </c>
      <c r="E23" s="589">
        <v>0</v>
      </c>
      <c r="F23" s="590">
        <v>5</v>
      </c>
      <c r="G23" s="950">
        <f t="shared" si="8"/>
        <v>5</v>
      </c>
      <c r="H23" s="589">
        <v>0</v>
      </c>
      <c r="I23" s="590">
        <v>12</v>
      </c>
      <c r="J23" s="950">
        <f t="shared" si="9"/>
        <v>12</v>
      </c>
      <c r="K23" s="589">
        <v>0</v>
      </c>
      <c r="L23" s="590">
        <v>9</v>
      </c>
      <c r="M23" s="956">
        <v>9</v>
      </c>
      <c r="N23" s="869">
        <f t="shared" si="6"/>
        <v>12</v>
      </c>
      <c r="O23" s="593">
        <f>C23+F23+I23+L23</f>
        <v>32</v>
      </c>
      <c r="P23" s="870">
        <f t="shared" si="7"/>
        <v>44</v>
      </c>
      <c r="Q23" s="355"/>
      <c r="R23" s="355"/>
    </row>
    <row r="24" spans="1:18" ht="24.75" customHeight="1" x14ac:dyDescent="0.35">
      <c r="A24" s="591" t="s">
        <v>85</v>
      </c>
      <c r="B24" s="519">
        <v>17</v>
      </c>
      <c r="C24" s="520">
        <v>1</v>
      </c>
      <c r="D24" s="678">
        <f t="shared" si="5"/>
        <v>18</v>
      </c>
      <c r="E24" s="589">
        <v>9</v>
      </c>
      <c r="F24" s="590">
        <v>2</v>
      </c>
      <c r="G24" s="950">
        <f t="shared" si="8"/>
        <v>11</v>
      </c>
      <c r="H24" s="589">
        <v>18</v>
      </c>
      <c r="I24" s="590">
        <v>0</v>
      </c>
      <c r="J24" s="950">
        <f t="shared" si="9"/>
        <v>18</v>
      </c>
      <c r="K24" s="589">
        <v>3</v>
      </c>
      <c r="L24" s="592">
        <v>0</v>
      </c>
      <c r="M24" s="957">
        <v>3</v>
      </c>
      <c r="N24" s="869">
        <f t="shared" si="6"/>
        <v>47</v>
      </c>
      <c r="O24" s="593">
        <f t="shared" si="6"/>
        <v>3</v>
      </c>
      <c r="P24" s="870">
        <f t="shared" si="7"/>
        <v>50</v>
      </c>
      <c r="Q24" s="355"/>
      <c r="R24" s="355"/>
    </row>
    <row r="25" spans="1:18" ht="33" customHeight="1" x14ac:dyDescent="0.35">
      <c r="A25" s="591" t="s">
        <v>100</v>
      </c>
      <c r="B25" s="519">
        <v>0</v>
      </c>
      <c r="C25" s="520">
        <v>0</v>
      </c>
      <c r="D25" s="678">
        <f t="shared" si="5"/>
        <v>0</v>
      </c>
      <c r="E25" s="519">
        <v>0</v>
      </c>
      <c r="F25" s="520">
        <v>0</v>
      </c>
      <c r="G25" s="867">
        <f t="shared" si="8"/>
        <v>0</v>
      </c>
      <c r="H25" s="519">
        <v>0</v>
      </c>
      <c r="I25" s="520">
        <v>0</v>
      </c>
      <c r="J25" s="867">
        <f t="shared" si="9"/>
        <v>0</v>
      </c>
      <c r="K25" s="519">
        <v>10</v>
      </c>
      <c r="L25" s="520">
        <v>2</v>
      </c>
      <c r="M25" s="678">
        <v>12</v>
      </c>
      <c r="N25" s="869">
        <f t="shared" si="6"/>
        <v>10</v>
      </c>
      <c r="O25" s="593">
        <f t="shared" si="6"/>
        <v>2</v>
      </c>
      <c r="P25" s="870">
        <f t="shared" si="7"/>
        <v>12</v>
      </c>
      <c r="Q25" s="11"/>
      <c r="R25" s="11"/>
    </row>
    <row r="26" spans="1:18" ht="56.25" customHeight="1" thickBot="1" x14ac:dyDescent="0.4">
      <c r="A26" s="518" t="s">
        <v>101</v>
      </c>
      <c r="B26" s="519">
        <v>0</v>
      </c>
      <c r="C26" s="520">
        <v>0</v>
      </c>
      <c r="D26" s="678">
        <f t="shared" si="5"/>
        <v>0</v>
      </c>
      <c r="E26" s="519">
        <v>0</v>
      </c>
      <c r="F26" s="520">
        <v>0</v>
      </c>
      <c r="G26" s="867">
        <f t="shared" si="8"/>
        <v>0</v>
      </c>
      <c r="H26" s="519">
        <v>0</v>
      </c>
      <c r="I26" s="520">
        <v>0</v>
      </c>
      <c r="J26" s="867">
        <f t="shared" si="9"/>
        <v>0</v>
      </c>
      <c r="K26" s="519">
        <v>10</v>
      </c>
      <c r="L26" s="520">
        <v>1</v>
      </c>
      <c r="M26" s="678">
        <f>SUM(K26:L26)</f>
        <v>11</v>
      </c>
      <c r="N26" s="879">
        <f t="shared" si="6"/>
        <v>10</v>
      </c>
      <c r="O26" s="1133">
        <f t="shared" si="6"/>
        <v>1</v>
      </c>
      <c r="P26" s="880">
        <f t="shared" si="7"/>
        <v>11</v>
      </c>
      <c r="Q26" s="11"/>
      <c r="R26" s="11"/>
    </row>
    <row r="27" spans="1:18" ht="24.95" customHeight="1" thickBot="1" x14ac:dyDescent="0.4">
      <c r="A27" s="1699" t="s">
        <v>8</v>
      </c>
      <c r="B27" s="454">
        <f t="shared" ref="B27:M27" si="10">SUM(B20:B26)</f>
        <v>74</v>
      </c>
      <c r="C27" s="454">
        <f t="shared" si="10"/>
        <v>7</v>
      </c>
      <c r="D27" s="454">
        <f t="shared" si="10"/>
        <v>81</v>
      </c>
      <c r="E27" s="454">
        <f t="shared" si="10"/>
        <v>48</v>
      </c>
      <c r="F27" s="454">
        <f t="shared" si="10"/>
        <v>19</v>
      </c>
      <c r="G27" s="454">
        <f t="shared" si="10"/>
        <v>67</v>
      </c>
      <c r="H27" s="454">
        <f t="shared" si="10"/>
        <v>45</v>
      </c>
      <c r="I27" s="454">
        <f t="shared" si="10"/>
        <v>15</v>
      </c>
      <c r="J27" s="454">
        <f t="shared" si="10"/>
        <v>60</v>
      </c>
      <c r="K27" s="454">
        <f t="shared" si="10"/>
        <v>55</v>
      </c>
      <c r="L27" s="454">
        <f t="shared" si="10"/>
        <v>13</v>
      </c>
      <c r="M27" s="454">
        <f t="shared" si="10"/>
        <v>68</v>
      </c>
      <c r="N27" s="460">
        <f t="shared" si="6"/>
        <v>222</v>
      </c>
      <c r="O27" s="1700">
        <f t="shared" si="6"/>
        <v>54</v>
      </c>
      <c r="P27" s="1701">
        <f t="shared" si="7"/>
        <v>276</v>
      </c>
      <c r="Q27" s="355"/>
      <c r="R27" s="355"/>
    </row>
    <row r="28" spans="1:18" ht="33" customHeight="1" x14ac:dyDescent="0.35">
      <c r="A28" s="1033" t="s">
        <v>25</v>
      </c>
      <c r="B28" s="871"/>
      <c r="C28" s="872"/>
      <c r="D28" s="873"/>
      <c r="E28" s="874"/>
      <c r="F28" s="872"/>
      <c r="G28" s="1132"/>
      <c r="H28" s="1143"/>
      <c r="I28" s="1130"/>
      <c r="J28" s="1131"/>
      <c r="K28" s="1129"/>
      <c r="L28" s="1130"/>
      <c r="M28" s="1131"/>
      <c r="N28" s="881">
        <f>B28+E28+H28+K28</f>
        <v>0</v>
      </c>
      <c r="O28" s="882">
        <f t="shared" si="6"/>
        <v>0</v>
      </c>
      <c r="P28" s="883">
        <f t="shared" si="7"/>
        <v>0</v>
      </c>
      <c r="Q28" s="355"/>
      <c r="R28" s="355"/>
    </row>
    <row r="29" spans="1:18" ht="24.95" customHeight="1" x14ac:dyDescent="0.35">
      <c r="A29" s="518" t="s">
        <v>87</v>
      </c>
      <c r="B29" s="677">
        <v>1</v>
      </c>
      <c r="C29" s="520">
        <v>0</v>
      </c>
      <c r="D29" s="678">
        <f t="shared" ref="D29:D35" si="11">SUM(B29:C29)</f>
        <v>1</v>
      </c>
      <c r="E29" s="527">
        <v>0</v>
      </c>
      <c r="F29" s="520">
        <v>0</v>
      </c>
      <c r="G29" s="678">
        <f t="shared" ref="G29:G35" si="12">SUM(E29:F29)</f>
        <v>0</v>
      </c>
      <c r="H29" s="527">
        <v>0</v>
      </c>
      <c r="I29" s="520">
        <v>0</v>
      </c>
      <c r="J29" s="867">
        <f>SUM(H29:I29)</f>
        <v>0</v>
      </c>
      <c r="K29" s="677">
        <v>0</v>
      </c>
      <c r="L29" s="520">
        <v>0</v>
      </c>
      <c r="M29" s="678">
        <v>0</v>
      </c>
      <c r="N29" s="869">
        <f t="shared" ref="N29:N35" si="13">B29+E29+H29+K29</f>
        <v>1</v>
      </c>
      <c r="O29" s="593">
        <f>C29+F29+I29+L29</f>
        <v>0</v>
      </c>
      <c r="P29" s="870">
        <f t="shared" si="7"/>
        <v>1</v>
      </c>
      <c r="Q29" s="11"/>
      <c r="R29" s="11"/>
    </row>
    <row r="30" spans="1:18" ht="24.95" customHeight="1" x14ac:dyDescent="0.35">
      <c r="A30" s="591" t="s">
        <v>97</v>
      </c>
      <c r="B30" s="677">
        <v>0</v>
      </c>
      <c r="C30" s="520">
        <v>0</v>
      </c>
      <c r="D30" s="678">
        <f t="shared" si="11"/>
        <v>0</v>
      </c>
      <c r="E30" s="527">
        <v>0</v>
      </c>
      <c r="F30" s="520">
        <v>0</v>
      </c>
      <c r="G30" s="678">
        <f t="shared" si="12"/>
        <v>0</v>
      </c>
      <c r="H30" s="527">
        <v>0</v>
      </c>
      <c r="I30" s="520">
        <v>0</v>
      </c>
      <c r="J30" s="867">
        <f t="shared" ref="J30:J35" si="14">SUM(H30:I30)</f>
        <v>0</v>
      </c>
      <c r="K30" s="677">
        <v>0</v>
      </c>
      <c r="L30" s="520">
        <v>0</v>
      </c>
      <c r="M30" s="678">
        <f>SUM(K30:L30)</f>
        <v>0</v>
      </c>
      <c r="N30" s="869">
        <f t="shared" si="13"/>
        <v>0</v>
      </c>
      <c r="O30" s="593">
        <f t="shared" si="6"/>
        <v>0</v>
      </c>
      <c r="P30" s="870">
        <f t="shared" ref="P30:P35" si="15">SUM(N30:O30)</f>
        <v>0</v>
      </c>
      <c r="Q30" s="11"/>
      <c r="R30" s="11"/>
    </row>
    <row r="31" spans="1:18" ht="30.75" customHeight="1" x14ac:dyDescent="0.35">
      <c r="A31" s="591" t="s">
        <v>98</v>
      </c>
      <c r="B31" s="677">
        <v>0</v>
      </c>
      <c r="C31" s="520">
        <v>0</v>
      </c>
      <c r="D31" s="678">
        <f t="shared" si="11"/>
        <v>0</v>
      </c>
      <c r="E31" s="527">
        <v>0</v>
      </c>
      <c r="F31" s="520">
        <v>0</v>
      </c>
      <c r="G31" s="678">
        <f t="shared" si="12"/>
        <v>0</v>
      </c>
      <c r="H31" s="527">
        <v>0</v>
      </c>
      <c r="I31" s="520">
        <v>0</v>
      </c>
      <c r="J31" s="867">
        <f t="shared" si="14"/>
        <v>0</v>
      </c>
      <c r="K31" s="677">
        <v>0</v>
      </c>
      <c r="L31" s="520">
        <v>0</v>
      </c>
      <c r="M31" s="678">
        <f>SUM(K31:L31)</f>
        <v>0</v>
      </c>
      <c r="N31" s="869">
        <f t="shared" si="13"/>
        <v>0</v>
      </c>
      <c r="O31" s="593">
        <f t="shared" si="6"/>
        <v>0</v>
      </c>
      <c r="P31" s="870">
        <f t="shared" si="15"/>
        <v>0</v>
      </c>
      <c r="Q31" s="11"/>
      <c r="R31" s="11"/>
    </row>
    <row r="32" spans="1:18" ht="24.95" customHeight="1" x14ac:dyDescent="0.35">
      <c r="A32" s="591" t="s">
        <v>99</v>
      </c>
      <c r="B32" s="677">
        <v>0</v>
      </c>
      <c r="C32" s="520">
        <v>0</v>
      </c>
      <c r="D32" s="678">
        <f>SUM(B32:C32)</f>
        <v>0</v>
      </c>
      <c r="E32" s="527">
        <v>0</v>
      </c>
      <c r="F32" s="520">
        <v>0</v>
      </c>
      <c r="G32" s="678">
        <f t="shared" si="12"/>
        <v>0</v>
      </c>
      <c r="H32" s="527">
        <v>0</v>
      </c>
      <c r="I32" s="520">
        <v>0</v>
      </c>
      <c r="J32" s="867">
        <f>SUM(H32:I32)</f>
        <v>0</v>
      </c>
      <c r="K32" s="677">
        <v>0</v>
      </c>
      <c r="L32" s="520">
        <v>0</v>
      </c>
      <c r="M32" s="867">
        <v>0</v>
      </c>
      <c r="N32" s="869">
        <f>B32+E32+H32+K32</f>
        <v>0</v>
      </c>
      <c r="O32" s="593">
        <f>C32+F32+I32+L32</f>
        <v>0</v>
      </c>
      <c r="P32" s="870">
        <f t="shared" si="15"/>
        <v>0</v>
      </c>
      <c r="Q32" s="11"/>
      <c r="R32" s="11"/>
    </row>
    <row r="33" spans="1:18" ht="24.95" customHeight="1" x14ac:dyDescent="0.35">
      <c r="A33" s="594" t="s">
        <v>85</v>
      </c>
      <c r="B33" s="955">
        <v>0</v>
      </c>
      <c r="C33" s="590">
        <v>0</v>
      </c>
      <c r="D33" s="956">
        <v>0</v>
      </c>
      <c r="E33" s="595">
        <v>0</v>
      </c>
      <c r="F33" s="590">
        <v>0</v>
      </c>
      <c r="G33" s="956">
        <v>0</v>
      </c>
      <c r="H33" s="595">
        <v>0</v>
      </c>
      <c r="I33" s="590">
        <v>1</v>
      </c>
      <c r="J33" s="950">
        <v>1</v>
      </c>
      <c r="K33" s="955">
        <v>0</v>
      </c>
      <c r="L33" s="590">
        <v>0</v>
      </c>
      <c r="M33" s="950">
        <v>0</v>
      </c>
      <c r="N33" s="869">
        <f t="shared" si="13"/>
        <v>0</v>
      </c>
      <c r="O33" s="593">
        <f>C33+F33+I33+L33</f>
        <v>1</v>
      </c>
      <c r="P33" s="870">
        <f>SUM(N33:O33)</f>
        <v>1</v>
      </c>
      <c r="Q33" s="11"/>
      <c r="R33" s="11"/>
    </row>
    <row r="34" spans="1:18" ht="32.25" customHeight="1" x14ac:dyDescent="0.35">
      <c r="A34" s="591" t="s">
        <v>100</v>
      </c>
      <c r="B34" s="677">
        <v>0</v>
      </c>
      <c r="C34" s="520">
        <v>0</v>
      </c>
      <c r="D34" s="678">
        <f t="shared" si="11"/>
        <v>0</v>
      </c>
      <c r="E34" s="527">
        <v>0</v>
      </c>
      <c r="F34" s="520">
        <v>0</v>
      </c>
      <c r="G34" s="678">
        <f t="shared" si="12"/>
        <v>0</v>
      </c>
      <c r="H34" s="527">
        <v>0</v>
      </c>
      <c r="I34" s="520">
        <v>0</v>
      </c>
      <c r="J34" s="867">
        <f t="shared" si="14"/>
        <v>0</v>
      </c>
      <c r="K34" s="677">
        <v>0</v>
      </c>
      <c r="L34" s="520">
        <v>0</v>
      </c>
      <c r="M34" s="678">
        <f>SUM(K34:L34)</f>
        <v>0</v>
      </c>
      <c r="N34" s="869">
        <f t="shared" si="13"/>
        <v>0</v>
      </c>
      <c r="O34" s="593">
        <f t="shared" si="6"/>
        <v>0</v>
      </c>
      <c r="P34" s="870">
        <f t="shared" si="15"/>
        <v>0</v>
      </c>
      <c r="Q34" s="12"/>
      <c r="R34" s="12"/>
    </row>
    <row r="35" spans="1:18" ht="53.25" customHeight="1" thickBot="1" x14ac:dyDescent="0.4">
      <c r="A35" s="518" t="s">
        <v>101</v>
      </c>
      <c r="B35" s="677">
        <v>0</v>
      </c>
      <c r="C35" s="520">
        <v>0</v>
      </c>
      <c r="D35" s="678">
        <f t="shared" si="11"/>
        <v>0</v>
      </c>
      <c r="E35" s="527">
        <v>0</v>
      </c>
      <c r="F35" s="520">
        <v>0</v>
      </c>
      <c r="G35" s="509">
        <f t="shared" si="12"/>
        <v>0</v>
      </c>
      <c r="H35" s="527">
        <v>0</v>
      </c>
      <c r="I35" s="520">
        <v>0</v>
      </c>
      <c r="J35" s="867">
        <f t="shared" si="14"/>
        <v>0</v>
      </c>
      <c r="K35" s="677">
        <v>0</v>
      </c>
      <c r="L35" s="520">
        <v>0</v>
      </c>
      <c r="M35" s="678">
        <v>0</v>
      </c>
      <c r="N35" s="869">
        <f t="shared" si="13"/>
        <v>0</v>
      </c>
      <c r="O35" s="593">
        <f>C35+F35+I35+L35</f>
        <v>0</v>
      </c>
      <c r="P35" s="870">
        <f t="shared" si="15"/>
        <v>0</v>
      </c>
      <c r="Q35" s="11"/>
      <c r="R35" s="11"/>
    </row>
    <row r="36" spans="1:18" ht="26.25" thickBot="1" x14ac:dyDescent="0.4">
      <c r="A36" s="1021" t="s">
        <v>13</v>
      </c>
      <c r="B36" s="1034">
        <f t="shared" ref="B36:K36" si="16">SUM(B29:B35)</f>
        <v>1</v>
      </c>
      <c r="C36" s="1034">
        <f t="shared" si="16"/>
        <v>0</v>
      </c>
      <c r="D36" s="1702">
        <f t="shared" si="16"/>
        <v>1</v>
      </c>
      <c r="E36" s="1060">
        <f t="shared" si="16"/>
        <v>0</v>
      </c>
      <c r="F36" s="1034">
        <f>SUM(F29:F35)</f>
        <v>0</v>
      </c>
      <c r="G36" s="1702">
        <f>SUM(G29:G35)</f>
        <v>0</v>
      </c>
      <c r="H36" s="1060">
        <f t="shared" si="16"/>
        <v>0</v>
      </c>
      <c r="I36" s="1034">
        <f>SUM(I29:I35)</f>
        <v>1</v>
      </c>
      <c r="J36" s="1034">
        <f>SUM(J29:J35)</f>
        <v>1</v>
      </c>
      <c r="K36" s="1034">
        <f t="shared" si="16"/>
        <v>0</v>
      </c>
      <c r="L36" s="1034">
        <f>SUM(L29:L35)</f>
        <v>0</v>
      </c>
      <c r="M36" s="1702">
        <f>SUM(M29:M35)</f>
        <v>0</v>
      </c>
      <c r="N36" s="1034">
        <v>1</v>
      </c>
      <c r="O36" s="1034">
        <f>SUM(O29:O35)</f>
        <v>1</v>
      </c>
      <c r="P36" s="1702">
        <f>SUM(P29:P35)</f>
        <v>2</v>
      </c>
      <c r="Q36" s="356"/>
      <c r="R36" s="356"/>
    </row>
    <row r="37" spans="1:18" ht="28.5" customHeight="1" thickBot="1" x14ac:dyDescent="0.4">
      <c r="A37" s="1036" t="s">
        <v>10</v>
      </c>
      <c r="B37" s="454">
        <f>B27</f>
        <v>74</v>
      </c>
      <c r="C37" s="454">
        <f>C27</f>
        <v>7</v>
      </c>
      <c r="D37" s="1697">
        <f t="shared" ref="D37:N37" si="17">D27</f>
        <v>81</v>
      </c>
      <c r="E37" s="1037">
        <f>E27</f>
        <v>48</v>
      </c>
      <c r="F37" s="454">
        <f>F27</f>
        <v>19</v>
      </c>
      <c r="G37" s="454">
        <f>G27</f>
        <v>67</v>
      </c>
      <c r="H37" s="454">
        <f t="shared" si="17"/>
        <v>45</v>
      </c>
      <c r="I37" s="454">
        <f>I27</f>
        <v>15</v>
      </c>
      <c r="J37" s="454">
        <f>J27</f>
        <v>60</v>
      </c>
      <c r="K37" s="454">
        <f t="shared" si="17"/>
        <v>55</v>
      </c>
      <c r="L37" s="454">
        <f t="shared" si="17"/>
        <v>13</v>
      </c>
      <c r="M37" s="454">
        <f t="shared" si="17"/>
        <v>68</v>
      </c>
      <c r="N37" s="454">
        <f t="shared" si="17"/>
        <v>222</v>
      </c>
      <c r="O37" s="454">
        <f>O27</f>
        <v>54</v>
      </c>
      <c r="P37" s="1697">
        <f>P27</f>
        <v>276</v>
      </c>
      <c r="Q37" s="356"/>
      <c r="R37" s="356"/>
    </row>
    <row r="38" spans="1:18" ht="27.75" customHeight="1" thickBot="1" x14ac:dyDescent="0.4">
      <c r="A38" s="1036" t="s">
        <v>14</v>
      </c>
      <c r="B38" s="454">
        <f t="shared" ref="B38:N38" si="18">B36</f>
        <v>1</v>
      </c>
      <c r="C38" s="454">
        <f t="shared" si="18"/>
        <v>0</v>
      </c>
      <c r="D38" s="1697">
        <f t="shared" si="18"/>
        <v>1</v>
      </c>
      <c r="E38" s="1037">
        <f t="shared" si="18"/>
        <v>0</v>
      </c>
      <c r="F38" s="454">
        <f>F36</f>
        <v>0</v>
      </c>
      <c r="G38" s="454">
        <f>G36</f>
        <v>0</v>
      </c>
      <c r="H38" s="454">
        <f t="shared" si="18"/>
        <v>0</v>
      </c>
      <c r="I38" s="454">
        <f>I36</f>
        <v>1</v>
      </c>
      <c r="J38" s="454">
        <f>J36</f>
        <v>1</v>
      </c>
      <c r="K38" s="454">
        <f t="shared" si="18"/>
        <v>0</v>
      </c>
      <c r="L38" s="454">
        <f>L36</f>
        <v>0</v>
      </c>
      <c r="M38" s="454">
        <f>M36</f>
        <v>0</v>
      </c>
      <c r="N38" s="454">
        <f t="shared" si="18"/>
        <v>1</v>
      </c>
      <c r="O38" s="454">
        <f>O36</f>
        <v>1</v>
      </c>
      <c r="P38" s="1697">
        <f>P36</f>
        <v>2</v>
      </c>
      <c r="Q38" s="357"/>
    </row>
    <row r="39" spans="1:18" ht="32.25" customHeight="1" thickBot="1" x14ac:dyDescent="0.4">
      <c r="A39" s="1038" t="s">
        <v>15</v>
      </c>
      <c r="B39" s="583">
        <f t="shared" ref="B39:N39" si="19">SUM(B37:B38)</f>
        <v>75</v>
      </c>
      <c r="C39" s="583">
        <f t="shared" si="19"/>
        <v>7</v>
      </c>
      <c r="D39" s="1703">
        <f t="shared" si="19"/>
        <v>82</v>
      </c>
      <c r="E39" s="1704">
        <f t="shared" si="19"/>
        <v>48</v>
      </c>
      <c r="F39" s="583">
        <f t="shared" si="19"/>
        <v>19</v>
      </c>
      <c r="G39" s="583">
        <f t="shared" si="19"/>
        <v>67</v>
      </c>
      <c r="H39" s="583">
        <f t="shared" si="19"/>
        <v>45</v>
      </c>
      <c r="I39" s="583">
        <f>SUM(I37:I38)</f>
        <v>16</v>
      </c>
      <c r="J39" s="583">
        <f t="shared" si="19"/>
        <v>61</v>
      </c>
      <c r="K39" s="583">
        <f t="shared" si="19"/>
        <v>55</v>
      </c>
      <c r="L39" s="583">
        <f t="shared" si="19"/>
        <v>13</v>
      </c>
      <c r="M39" s="583">
        <f t="shared" si="19"/>
        <v>68</v>
      </c>
      <c r="N39" s="583">
        <f t="shared" si="19"/>
        <v>223</v>
      </c>
      <c r="O39" s="583">
        <f>SUM(O37:O38)</f>
        <v>55</v>
      </c>
      <c r="P39" s="1703">
        <f>SUM(P37:P38)</f>
        <v>278</v>
      </c>
      <c r="Q39" s="356"/>
      <c r="R39" s="356"/>
    </row>
    <row r="40" spans="1:18" ht="84.75" customHeight="1" x14ac:dyDescent="0.35">
      <c r="A40" s="3794"/>
      <c r="B40" s="3794"/>
      <c r="C40" s="3794"/>
      <c r="D40" s="3794"/>
      <c r="E40" s="3794"/>
      <c r="F40" s="3794"/>
      <c r="G40" s="3794"/>
      <c r="H40" s="3794"/>
      <c r="I40" s="3794"/>
      <c r="J40" s="3794"/>
      <c r="K40" s="3794"/>
      <c r="L40" s="3794"/>
      <c r="M40" s="3794"/>
      <c r="N40" s="3794"/>
      <c r="O40" s="3794"/>
      <c r="P40" s="3794"/>
    </row>
    <row r="41" spans="1:18" x14ac:dyDescent="0.35">
      <c r="B41" s="357"/>
      <c r="C41" s="357"/>
      <c r="D41" s="357"/>
      <c r="E41" s="357"/>
      <c r="F41" s="357"/>
      <c r="G41" s="357"/>
      <c r="H41" s="357"/>
      <c r="I41" s="357"/>
      <c r="J41" s="357"/>
      <c r="K41" s="357"/>
      <c r="L41" s="357"/>
      <c r="M41" s="357"/>
      <c r="N41" s="357"/>
      <c r="O41" s="357"/>
      <c r="P41" s="357"/>
    </row>
    <row r="42" spans="1:18" ht="45" customHeight="1" x14ac:dyDescent="0.35">
      <c r="B42" s="356"/>
      <c r="C42" s="356"/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6"/>
      <c r="P42" s="356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F29" sqref="F29"/>
    </sheetView>
  </sheetViews>
  <sheetFormatPr defaultRowHeight="25.5" x14ac:dyDescent="0.35"/>
  <cols>
    <col min="1" max="1" width="3" style="137" customWidth="1"/>
    <col min="2" max="2" width="92.140625" style="137" customWidth="1"/>
    <col min="3" max="3" width="17.140625" style="137" customWidth="1"/>
    <col min="4" max="4" width="18" style="137" customWidth="1"/>
    <col min="5" max="5" width="13.42578125" style="137" customWidth="1"/>
    <col min="6" max="6" width="16" style="137" customWidth="1"/>
    <col min="7" max="7" width="15.7109375" style="137" customWidth="1"/>
    <col min="8" max="8" width="14.28515625" style="137" customWidth="1"/>
    <col min="9" max="13" width="15.7109375" style="137" customWidth="1"/>
    <col min="14" max="14" width="12.85546875" style="137" customWidth="1"/>
    <col min="15" max="16" width="15.7109375" style="137" customWidth="1"/>
    <col min="17" max="17" width="12.85546875" style="137" customWidth="1"/>
    <col min="18" max="19" width="15.7109375" style="137" customWidth="1"/>
    <col min="20" max="20" width="13.7109375" style="137" customWidth="1"/>
    <col min="21" max="21" width="14.28515625" style="137" customWidth="1"/>
    <col min="22" max="22" width="10.5703125" style="137" bestFit="1" customWidth="1"/>
    <col min="23" max="23" width="9.28515625" style="137" bestFit="1" customWidth="1"/>
    <col min="24" max="256" width="9.140625" style="137"/>
    <col min="257" max="257" width="3" style="137" customWidth="1"/>
    <col min="258" max="258" width="92.140625" style="137" customWidth="1"/>
    <col min="259" max="259" width="17.140625" style="137" customWidth="1"/>
    <col min="260" max="260" width="18" style="137" customWidth="1"/>
    <col min="261" max="261" width="15.7109375" style="137" customWidth="1"/>
    <col min="262" max="262" width="16" style="137" customWidth="1"/>
    <col min="263" max="276" width="15.7109375" style="137" customWidth="1"/>
    <col min="277" max="277" width="14.28515625" style="137" customWidth="1"/>
    <col min="278" max="278" width="10.5703125" style="137" bestFit="1" customWidth="1"/>
    <col min="279" max="279" width="9.28515625" style="137" bestFit="1" customWidth="1"/>
    <col min="280" max="512" width="9.140625" style="137"/>
    <col min="513" max="513" width="3" style="137" customWidth="1"/>
    <col min="514" max="514" width="92.140625" style="137" customWidth="1"/>
    <col min="515" max="515" width="17.140625" style="137" customWidth="1"/>
    <col min="516" max="516" width="18" style="137" customWidth="1"/>
    <col min="517" max="517" width="15.7109375" style="137" customWidth="1"/>
    <col min="518" max="518" width="16" style="137" customWidth="1"/>
    <col min="519" max="532" width="15.7109375" style="137" customWidth="1"/>
    <col min="533" max="533" width="14.28515625" style="137" customWidth="1"/>
    <col min="534" max="534" width="10.5703125" style="137" bestFit="1" customWidth="1"/>
    <col min="535" max="535" width="9.28515625" style="137" bestFit="1" customWidth="1"/>
    <col min="536" max="768" width="9.140625" style="137"/>
    <col min="769" max="769" width="3" style="137" customWidth="1"/>
    <col min="770" max="770" width="92.140625" style="137" customWidth="1"/>
    <col min="771" max="771" width="17.140625" style="137" customWidth="1"/>
    <col min="772" max="772" width="18" style="137" customWidth="1"/>
    <col min="773" max="773" width="15.7109375" style="137" customWidth="1"/>
    <col min="774" max="774" width="16" style="137" customWidth="1"/>
    <col min="775" max="788" width="15.7109375" style="137" customWidth="1"/>
    <col min="789" max="789" width="14.28515625" style="137" customWidth="1"/>
    <col min="790" max="790" width="10.5703125" style="137" bestFit="1" customWidth="1"/>
    <col min="791" max="791" width="9.28515625" style="137" bestFit="1" customWidth="1"/>
    <col min="792" max="1024" width="9.140625" style="137"/>
    <col min="1025" max="1025" width="3" style="137" customWidth="1"/>
    <col min="1026" max="1026" width="92.140625" style="137" customWidth="1"/>
    <col min="1027" max="1027" width="17.140625" style="137" customWidth="1"/>
    <col min="1028" max="1028" width="18" style="137" customWidth="1"/>
    <col min="1029" max="1029" width="15.7109375" style="137" customWidth="1"/>
    <col min="1030" max="1030" width="16" style="137" customWidth="1"/>
    <col min="1031" max="1044" width="15.7109375" style="137" customWidth="1"/>
    <col min="1045" max="1045" width="14.28515625" style="137" customWidth="1"/>
    <col min="1046" max="1046" width="10.5703125" style="137" bestFit="1" customWidth="1"/>
    <col min="1047" max="1047" width="9.28515625" style="137" bestFit="1" customWidth="1"/>
    <col min="1048" max="1280" width="9.140625" style="137"/>
    <col min="1281" max="1281" width="3" style="137" customWidth="1"/>
    <col min="1282" max="1282" width="92.140625" style="137" customWidth="1"/>
    <col min="1283" max="1283" width="17.140625" style="137" customWidth="1"/>
    <col min="1284" max="1284" width="18" style="137" customWidth="1"/>
    <col min="1285" max="1285" width="15.7109375" style="137" customWidth="1"/>
    <col min="1286" max="1286" width="16" style="137" customWidth="1"/>
    <col min="1287" max="1300" width="15.7109375" style="137" customWidth="1"/>
    <col min="1301" max="1301" width="14.28515625" style="137" customWidth="1"/>
    <col min="1302" max="1302" width="10.5703125" style="137" bestFit="1" customWidth="1"/>
    <col min="1303" max="1303" width="9.28515625" style="137" bestFit="1" customWidth="1"/>
    <col min="1304" max="1536" width="9.140625" style="137"/>
    <col min="1537" max="1537" width="3" style="137" customWidth="1"/>
    <col min="1538" max="1538" width="92.140625" style="137" customWidth="1"/>
    <col min="1539" max="1539" width="17.140625" style="137" customWidth="1"/>
    <col min="1540" max="1540" width="18" style="137" customWidth="1"/>
    <col min="1541" max="1541" width="15.7109375" style="137" customWidth="1"/>
    <col min="1542" max="1542" width="16" style="137" customWidth="1"/>
    <col min="1543" max="1556" width="15.7109375" style="137" customWidth="1"/>
    <col min="1557" max="1557" width="14.28515625" style="137" customWidth="1"/>
    <col min="1558" max="1558" width="10.5703125" style="137" bestFit="1" customWidth="1"/>
    <col min="1559" max="1559" width="9.28515625" style="137" bestFit="1" customWidth="1"/>
    <col min="1560" max="1792" width="9.140625" style="137"/>
    <col min="1793" max="1793" width="3" style="137" customWidth="1"/>
    <col min="1794" max="1794" width="92.140625" style="137" customWidth="1"/>
    <col min="1795" max="1795" width="17.140625" style="137" customWidth="1"/>
    <col min="1796" max="1796" width="18" style="137" customWidth="1"/>
    <col min="1797" max="1797" width="15.7109375" style="137" customWidth="1"/>
    <col min="1798" max="1798" width="16" style="137" customWidth="1"/>
    <col min="1799" max="1812" width="15.7109375" style="137" customWidth="1"/>
    <col min="1813" max="1813" width="14.28515625" style="137" customWidth="1"/>
    <col min="1814" max="1814" width="10.5703125" style="137" bestFit="1" customWidth="1"/>
    <col min="1815" max="1815" width="9.28515625" style="137" bestFit="1" customWidth="1"/>
    <col min="1816" max="2048" width="9.140625" style="137"/>
    <col min="2049" max="2049" width="3" style="137" customWidth="1"/>
    <col min="2050" max="2050" width="92.140625" style="137" customWidth="1"/>
    <col min="2051" max="2051" width="17.140625" style="137" customWidth="1"/>
    <col min="2052" max="2052" width="18" style="137" customWidth="1"/>
    <col min="2053" max="2053" width="15.7109375" style="137" customWidth="1"/>
    <col min="2054" max="2054" width="16" style="137" customWidth="1"/>
    <col min="2055" max="2068" width="15.7109375" style="137" customWidth="1"/>
    <col min="2069" max="2069" width="14.28515625" style="137" customWidth="1"/>
    <col min="2070" max="2070" width="10.5703125" style="137" bestFit="1" customWidth="1"/>
    <col min="2071" max="2071" width="9.28515625" style="137" bestFit="1" customWidth="1"/>
    <col min="2072" max="2304" width="9.140625" style="137"/>
    <col min="2305" max="2305" width="3" style="137" customWidth="1"/>
    <col min="2306" max="2306" width="92.140625" style="137" customWidth="1"/>
    <col min="2307" max="2307" width="17.140625" style="137" customWidth="1"/>
    <col min="2308" max="2308" width="18" style="137" customWidth="1"/>
    <col min="2309" max="2309" width="15.7109375" style="137" customWidth="1"/>
    <col min="2310" max="2310" width="16" style="137" customWidth="1"/>
    <col min="2311" max="2324" width="15.7109375" style="137" customWidth="1"/>
    <col min="2325" max="2325" width="14.28515625" style="137" customWidth="1"/>
    <col min="2326" max="2326" width="10.5703125" style="137" bestFit="1" customWidth="1"/>
    <col min="2327" max="2327" width="9.28515625" style="137" bestFit="1" customWidth="1"/>
    <col min="2328" max="2560" width="9.140625" style="137"/>
    <col min="2561" max="2561" width="3" style="137" customWidth="1"/>
    <col min="2562" max="2562" width="92.140625" style="137" customWidth="1"/>
    <col min="2563" max="2563" width="17.140625" style="137" customWidth="1"/>
    <col min="2564" max="2564" width="18" style="137" customWidth="1"/>
    <col min="2565" max="2565" width="15.7109375" style="137" customWidth="1"/>
    <col min="2566" max="2566" width="16" style="137" customWidth="1"/>
    <col min="2567" max="2580" width="15.7109375" style="137" customWidth="1"/>
    <col min="2581" max="2581" width="14.28515625" style="137" customWidth="1"/>
    <col min="2582" max="2582" width="10.5703125" style="137" bestFit="1" customWidth="1"/>
    <col min="2583" max="2583" width="9.28515625" style="137" bestFit="1" customWidth="1"/>
    <col min="2584" max="2816" width="9.140625" style="137"/>
    <col min="2817" max="2817" width="3" style="137" customWidth="1"/>
    <col min="2818" max="2818" width="92.140625" style="137" customWidth="1"/>
    <col min="2819" max="2819" width="17.140625" style="137" customWidth="1"/>
    <col min="2820" max="2820" width="18" style="137" customWidth="1"/>
    <col min="2821" max="2821" width="15.7109375" style="137" customWidth="1"/>
    <col min="2822" max="2822" width="16" style="137" customWidth="1"/>
    <col min="2823" max="2836" width="15.7109375" style="137" customWidth="1"/>
    <col min="2837" max="2837" width="14.28515625" style="137" customWidth="1"/>
    <col min="2838" max="2838" width="10.5703125" style="137" bestFit="1" customWidth="1"/>
    <col min="2839" max="2839" width="9.28515625" style="137" bestFit="1" customWidth="1"/>
    <col min="2840" max="3072" width="9.140625" style="137"/>
    <col min="3073" max="3073" width="3" style="137" customWidth="1"/>
    <col min="3074" max="3074" width="92.140625" style="137" customWidth="1"/>
    <col min="3075" max="3075" width="17.140625" style="137" customWidth="1"/>
    <col min="3076" max="3076" width="18" style="137" customWidth="1"/>
    <col min="3077" max="3077" width="15.7109375" style="137" customWidth="1"/>
    <col min="3078" max="3078" width="16" style="137" customWidth="1"/>
    <col min="3079" max="3092" width="15.7109375" style="137" customWidth="1"/>
    <col min="3093" max="3093" width="14.28515625" style="137" customWidth="1"/>
    <col min="3094" max="3094" width="10.5703125" style="137" bestFit="1" customWidth="1"/>
    <col min="3095" max="3095" width="9.28515625" style="137" bestFit="1" customWidth="1"/>
    <col min="3096" max="3328" width="9.140625" style="137"/>
    <col min="3329" max="3329" width="3" style="137" customWidth="1"/>
    <col min="3330" max="3330" width="92.140625" style="137" customWidth="1"/>
    <col min="3331" max="3331" width="17.140625" style="137" customWidth="1"/>
    <col min="3332" max="3332" width="18" style="137" customWidth="1"/>
    <col min="3333" max="3333" width="15.7109375" style="137" customWidth="1"/>
    <col min="3334" max="3334" width="16" style="137" customWidth="1"/>
    <col min="3335" max="3348" width="15.7109375" style="137" customWidth="1"/>
    <col min="3349" max="3349" width="14.28515625" style="137" customWidth="1"/>
    <col min="3350" max="3350" width="10.5703125" style="137" bestFit="1" customWidth="1"/>
    <col min="3351" max="3351" width="9.28515625" style="137" bestFit="1" customWidth="1"/>
    <col min="3352" max="3584" width="9.140625" style="137"/>
    <col min="3585" max="3585" width="3" style="137" customWidth="1"/>
    <col min="3586" max="3586" width="92.140625" style="137" customWidth="1"/>
    <col min="3587" max="3587" width="17.140625" style="137" customWidth="1"/>
    <col min="3588" max="3588" width="18" style="137" customWidth="1"/>
    <col min="3589" max="3589" width="15.7109375" style="137" customWidth="1"/>
    <col min="3590" max="3590" width="16" style="137" customWidth="1"/>
    <col min="3591" max="3604" width="15.7109375" style="137" customWidth="1"/>
    <col min="3605" max="3605" width="14.28515625" style="137" customWidth="1"/>
    <col min="3606" max="3606" width="10.5703125" style="137" bestFit="1" customWidth="1"/>
    <col min="3607" max="3607" width="9.28515625" style="137" bestFit="1" customWidth="1"/>
    <col min="3608" max="3840" width="9.140625" style="137"/>
    <col min="3841" max="3841" width="3" style="137" customWidth="1"/>
    <col min="3842" max="3842" width="92.140625" style="137" customWidth="1"/>
    <col min="3843" max="3843" width="17.140625" style="137" customWidth="1"/>
    <col min="3844" max="3844" width="18" style="137" customWidth="1"/>
    <col min="3845" max="3845" width="15.7109375" style="137" customWidth="1"/>
    <col min="3846" max="3846" width="16" style="137" customWidth="1"/>
    <col min="3847" max="3860" width="15.7109375" style="137" customWidth="1"/>
    <col min="3861" max="3861" width="14.28515625" style="137" customWidth="1"/>
    <col min="3862" max="3862" width="10.5703125" style="137" bestFit="1" customWidth="1"/>
    <col min="3863" max="3863" width="9.28515625" style="137" bestFit="1" customWidth="1"/>
    <col min="3864" max="4096" width="9.140625" style="137"/>
    <col min="4097" max="4097" width="3" style="137" customWidth="1"/>
    <col min="4098" max="4098" width="92.140625" style="137" customWidth="1"/>
    <col min="4099" max="4099" width="17.140625" style="137" customWidth="1"/>
    <col min="4100" max="4100" width="18" style="137" customWidth="1"/>
    <col min="4101" max="4101" width="15.7109375" style="137" customWidth="1"/>
    <col min="4102" max="4102" width="16" style="137" customWidth="1"/>
    <col min="4103" max="4116" width="15.7109375" style="137" customWidth="1"/>
    <col min="4117" max="4117" width="14.28515625" style="137" customWidth="1"/>
    <col min="4118" max="4118" width="10.5703125" style="137" bestFit="1" customWidth="1"/>
    <col min="4119" max="4119" width="9.28515625" style="137" bestFit="1" customWidth="1"/>
    <col min="4120" max="4352" width="9.140625" style="137"/>
    <col min="4353" max="4353" width="3" style="137" customWidth="1"/>
    <col min="4354" max="4354" width="92.140625" style="137" customWidth="1"/>
    <col min="4355" max="4355" width="17.140625" style="137" customWidth="1"/>
    <col min="4356" max="4356" width="18" style="137" customWidth="1"/>
    <col min="4357" max="4357" width="15.7109375" style="137" customWidth="1"/>
    <col min="4358" max="4358" width="16" style="137" customWidth="1"/>
    <col min="4359" max="4372" width="15.7109375" style="137" customWidth="1"/>
    <col min="4373" max="4373" width="14.28515625" style="137" customWidth="1"/>
    <col min="4374" max="4374" width="10.5703125" style="137" bestFit="1" customWidth="1"/>
    <col min="4375" max="4375" width="9.28515625" style="137" bestFit="1" customWidth="1"/>
    <col min="4376" max="4608" width="9.140625" style="137"/>
    <col min="4609" max="4609" width="3" style="137" customWidth="1"/>
    <col min="4610" max="4610" width="92.140625" style="137" customWidth="1"/>
    <col min="4611" max="4611" width="17.140625" style="137" customWidth="1"/>
    <col min="4612" max="4612" width="18" style="137" customWidth="1"/>
    <col min="4613" max="4613" width="15.7109375" style="137" customWidth="1"/>
    <col min="4614" max="4614" width="16" style="137" customWidth="1"/>
    <col min="4615" max="4628" width="15.7109375" style="137" customWidth="1"/>
    <col min="4629" max="4629" width="14.28515625" style="137" customWidth="1"/>
    <col min="4630" max="4630" width="10.5703125" style="137" bestFit="1" customWidth="1"/>
    <col min="4631" max="4631" width="9.28515625" style="137" bestFit="1" customWidth="1"/>
    <col min="4632" max="4864" width="9.140625" style="137"/>
    <col min="4865" max="4865" width="3" style="137" customWidth="1"/>
    <col min="4866" max="4866" width="92.140625" style="137" customWidth="1"/>
    <col min="4867" max="4867" width="17.140625" style="137" customWidth="1"/>
    <col min="4868" max="4868" width="18" style="137" customWidth="1"/>
    <col min="4869" max="4869" width="15.7109375" style="137" customWidth="1"/>
    <col min="4870" max="4870" width="16" style="137" customWidth="1"/>
    <col min="4871" max="4884" width="15.7109375" style="137" customWidth="1"/>
    <col min="4885" max="4885" width="14.28515625" style="137" customWidth="1"/>
    <col min="4886" max="4886" width="10.5703125" style="137" bestFit="1" customWidth="1"/>
    <col min="4887" max="4887" width="9.28515625" style="137" bestFit="1" customWidth="1"/>
    <col min="4888" max="5120" width="9.140625" style="137"/>
    <col min="5121" max="5121" width="3" style="137" customWidth="1"/>
    <col min="5122" max="5122" width="92.140625" style="137" customWidth="1"/>
    <col min="5123" max="5123" width="17.140625" style="137" customWidth="1"/>
    <col min="5124" max="5124" width="18" style="137" customWidth="1"/>
    <col min="5125" max="5125" width="15.7109375" style="137" customWidth="1"/>
    <col min="5126" max="5126" width="16" style="137" customWidth="1"/>
    <col min="5127" max="5140" width="15.7109375" style="137" customWidth="1"/>
    <col min="5141" max="5141" width="14.28515625" style="137" customWidth="1"/>
    <col min="5142" max="5142" width="10.5703125" style="137" bestFit="1" customWidth="1"/>
    <col min="5143" max="5143" width="9.28515625" style="137" bestFit="1" customWidth="1"/>
    <col min="5144" max="5376" width="9.140625" style="137"/>
    <col min="5377" max="5377" width="3" style="137" customWidth="1"/>
    <col min="5378" max="5378" width="92.140625" style="137" customWidth="1"/>
    <col min="5379" max="5379" width="17.140625" style="137" customWidth="1"/>
    <col min="5380" max="5380" width="18" style="137" customWidth="1"/>
    <col min="5381" max="5381" width="15.7109375" style="137" customWidth="1"/>
    <col min="5382" max="5382" width="16" style="137" customWidth="1"/>
    <col min="5383" max="5396" width="15.7109375" style="137" customWidth="1"/>
    <col min="5397" max="5397" width="14.28515625" style="137" customWidth="1"/>
    <col min="5398" max="5398" width="10.5703125" style="137" bestFit="1" customWidth="1"/>
    <col min="5399" max="5399" width="9.28515625" style="137" bestFit="1" customWidth="1"/>
    <col min="5400" max="5632" width="9.140625" style="137"/>
    <col min="5633" max="5633" width="3" style="137" customWidth="1"/>
    <col min="5634" max="5634" width="92.140625" style="137" customWidth="1"/>
    <col min="5635" max="5635" width="17.140625" style="137" customWidth="1"/>
    <col min="5636" max="5636" width="18" style="137" customWidth="1"/>
    <col min="5637" max="5637" width="15.7109375" style="137" customWidth="1"/>
    <col min="5638" max="5638" width="16" style="137" customWidth="1"/>
    <col min="5639" max="5652" width="15.7109375" style="137" customWidth="1"/>
    <col min="5653" max="5653" width="14.28515625" style="137" customWidth="1"/>
    <col min="5654" max="5654" width="10.5703125" style="137" bestFit="1" customWidth="1"/>
    <col min="5655" max="5655" width="9.28515625" style="137" bestFit="1" customWidth="1"/>
    <col min="5656" max="5888" width="9.140625" style="137"/>
    <col min="5889" max="5889" width="3" style="137" customWidth="1"/>
    <col min="5890" max="5890" width="92.140625" style="137" customWidth="1"/>
    <col min="5891" max="5891" width="17.140625" style="137" customWidth="1"/>
    <col min="5892" max="5892" width="18" style="137" customWidth="1"/>
    <col min="5893" max="5893" width="15.7109375" style="137" customWidth="1"/>
    <col min="5894" max="5894" width="16" style="137" customWidth="1"/>
    <col min="5895" max="5908" width="15.7109375" style="137" customWidth="1"/>
    <col min="5909" max="5909" width="14.28515625" style="137" customWidth="1"/>
    <col min="5910" max="5910" width="10.5703125" style="137" bestFit="1" customWidth="1"/>
    <col min="5911" max="5911" width="9.28515625" style="137" bestFit="1" customWidth="1"/>
    <col min="5912" max="6144" width="9.140625" style="137"/>
    <col min="6145" max="6145" width="3" style="137" customWidth="1"/>
    <col min="6146" max="6146" width="92.140625" style="137" customWidth="1"/>
    <col min="6147" max="6147" width="17.140625" style="137" customWidth="1"/>
    <col min="6148" max="6148" width="18" style="137" customWidth="1"/>
    <col min="6149" max="6149" width="15.7109375" style="137" customWidth="1"/>
    <col min="6150" max="6150" width="16" style="137" customWidth="1"/>
    <col min="6151" max="6164" width="15.7109375" style="137" customWidth="1"/>
    <col min="6165" max="6165" width="14.28515625" style="137" customWidth="1"/>
    <col min="6166" max="6166" width="10.5703125" style="137" bestFit="1" customWidth="1"/>
    <col min="6167" max="6167" width="9.28515625" style="137" bestFit="1" customWidth="1"/>
    <col min="6168" max="6400" width="9.140625" style="137"/>
    <col min="6401" max="6401" width="3" style="137" customWidth="1"/>
    <col min="6402" max="6402" width="92.140625" style="137" customWidth="1"/>
    <col min="6403" max="6403" width="17.140625" style="137" customWidth="1"/>
    <col min="6404" max="6404" width="18" style="137" customWidth="1"/>
    <col min="6405" max="6405" width="15.7109375" style="137" customWidth="1"/>
    <col min="6406" max="6406" width="16" style="137" customWidth="1"/>
    <col min="6407" max="6420" width="15.7109375" style="137" customWidth="1"/>
    <col min="6421" max="6421" width="14.28515625" style="137" customWidth="1"/>
    <col min="6422" max="6422" width="10.5703125" style="137" bestFit="1" customWidth="1"/>
    <col min="6423" max="6423" width="9.28515625" style="137" bestFit="1" customWidth="1"/>
    <col min="6424" max="6656" width="9.140625" style="137"/>
    <col min="6657" max="6657" width="3" style="137" customWidth="1"/>
    <col min="6658" max="6658" width="92.140625" style="137" customWidth="1"/>
    <col min="6659" max="6659" width="17.140625" style="137" customWidth="1"/>
    <col min="6660" max="6660" width="18" style="137" customWidth="1"/>
    <col min="6661" max="6661" width="15.7109375" style="137" customWidth="1"/>
    <col min="6662" max="6662" width="16" style="137" customWidth="1"/>
    <col min="6663" max="6676" width="15.7109375" style="137" customWidth="1"/>
    <col min="6677" max="6677" width="14.28515625" style="137" customWidth="1"/>
    <col min="6678" max="6678" width="10.5703125" style="137" bestFit="1" customWidth="1"/>
    <col min="6679" max="6679" width="9.28515625" style="137" bestFit="1" customWidth="1"/>
    <col min="6680" max="6912" width="9.140625" style="137"/>
    <col min="6913" max="6913" width="3" style="137" customWidth="1"/>
    <col min="6914" max="6914" width="92.140625" style="137" customWidth="1"/>
    <col min="6915" max="6915" width="17.140625" style="137" customWidth="1"/>
    <col min="6916" max="6916" width="18" style="137" customWidth="1"/>
    <col min="6917" max="6917" width="15.7109375" style="137" customWidth="1"/>
    <col min="6918" max="6918" width="16" style="137" customWidth="1"/>
    <col min="6919" max="6932" width="15.7109375" style="137" customWidth="1"/>
    <col min="6933" max="6933" width="14.28515625" style="137" customWidth="1"/>
    <col min="6934" max="6934" width="10.5703125" style="137" bestFit="1" customWidth="1"/>
    <col min="6935" max="6935" width="9.28515625" style="137" bestFit="1" customWidth="1"/>
    <col min="6936" max="7168" width="9.140625" style="137"/>
    <col min="7169" max="7169" width="3" style="137" customWidth="1"/>
    <col min="7170" max="7170" width="92.140625" style="137" customWidth="1"/>
    <col min="7171" max="7171" width="17.140625" style="137" customWidth="1"/>
    <col min="7172" max="7172" width="18" style="137" customWidth="1"/>
    <col min="7173" max="7173" width="15.7109375" style="137" customWidth="1"/>
    <col min="7174" max="7174" width="16" style="137" customWidth="1"/>
    <col min="7175" max="7188" width="15.7109375" style="137" customWidth="1"/>
    <col min="7189" max="7189" width="14.28515625" style="137" customWidth="1"/>
    <col min="7190" max="7190" width="10.5703125" style="137" bestFit="1" customWidth="1"/>
    <col min="7191" max="7191" width="9.28515625" style="137" bestFit="1" customWidth="1"/>
    <col min="7192" max="7424" width="9.140625" style="137"/>
    <col min="7425" max="7425" width="3" style="137" customWidth="1"/>
    <col min="7426" max="7426" width="92.140625" style="137" customWidth="1"/>
    <col min="7427" max="7427" width="17.140625" style="137" customWidth="1"/>
    <col min="7428" max="7428" width="18" style="137" customWidth="1"/>
    <col min="7429" max="7429" width="15.7109375" style="137" customWidth="1"/>
    <col min="7430" max="7430" width="16" style="137" customWidth="1"/>
    <col min="7431" max="7444" width="15.7109375" style="137" customWidth="1"/>
    <col min="7445" max="7445" width="14.28515625" style="137" customWidth="1"/>
    <col min="7446" max="7446" width="10.5703125" style="137" bestFit="1" customWidth="1"/>
    <col min="7447" max="7447" width="9.28515625" style="137" bestFit="1" customWidth="1"/>
    <col min="7448" max="7680" width="9.140625" style="137"/>
    <col min="7681" max="7681" width="3" style="137" customWidth="1"/>
    <col min="7682" max="7682" width="92.140625" style="137" customWidth="1"/>
    <col min="7683" max="7683" width="17.140625" style="137" customWidth="1"/>
    <col min="7684" max="7684" width="18" style="137" customWidth="1"/>
    <col min="7685" max="7685" width="15.7109375" style="137" customWidth="1"/>
    <col min="7686" max="7686" width="16" style="137" customWidth="1"/>
    <col min="7687" max="7700" width="15.7109375" style="137" customWidth="1"/>
    <col min="7701" max="7701" width="14.28515625" style="137" customWidth="1"/>
    <col min="7702" max="7702" width="10.5703125" style="137" bestFit="1" customWidth="1"/>
    <col min="7703" max="7703" width="9.28515625" style="137" bestFit="1" customWidth="1"/>
    <col min="7704" max="7936" width="9.140625" style="137"/>
    <col min="7937" max="7937" width="3" style="137" customWidth="1"/>
    <col min="7938" max="7938" width="92.140625" style="137" customWidth="1"/>
    <col min="7939" max="7939" width="17.140625" style="137" customWidth="1"/>
    <col min="7940" max="7940" width="18" style="137" customWidth="1"/>
    <col min="7941" max="7941" width="15.7109375" style="137" customWidth="1"/>
    <col min="7942" max="7942" width="16" style="137" customWidth="1"/>
    <col min="7943" max="7956" width="15.7109375" style="137" customWidth="1"/>
    <col min="7957" max="7957" width="14.28515625" style="137" customWidth="1"/>
    <col min="7958" max="7958" width="10.5703125" style="137" bestFit="1" customWidth="1"/>
    <col min="7959" max="7959" width="9.28515625" style="137" bestFit="1" customWidth="1"/>
    <col min="7960" max="8192" width="9.140625" style="137"/>
    <col min="8193" max="8193" width="3" style="137" customWidth="1"/>
    <col min="8194" max="8194" width="92.140625" style="137" customWidth="1"/>
    <col min="8195" max="8195" width="17.140625" style="137" customWidth="1"/>
    <col min="8196" max="8196" width="18" style="137" customWidth="1"/>
    <col min="8197" max="8197" width="15.7109375" style="137" customWidth="1"/>
    <col min="8198" max="8198" width="16" style="137" customWidth="1"/>
    <col min="8199" max="8212" width="15.7109375" style="137" customWidth="1"/>
    <col min="8213" max="8213" width="14.28515625" style="137" customWidth="1"/>
    <col min="8214" max="8214" width="10.5703125" style="137" bestFit="1" customWidth="1"/>
    <col min="8215" max="8215" width="9.28515625" style="137" bestFit="1" customWidth="1"/>
    <col min="8216" max="8448" width="9.140625" style="137"/>
    <col min="8449" max="8449" width="3" style="137" customWidth="1"/>
    <col min="8450" max="8450" width="92.140625" style="137" customWidth="1"/>
    <col min="8451" max="8451" width="17.140625" style="137" customWidth="1"/>
    <col min="8452" max="8452" width="18" style="137" customWidth="1"/>
    <col min="8453" max="8453" width="15.7109375" style="137" customWidth="1"/>
    <col min="8454" max="8454" width="16" style="137" customWidth="1"/>
    <col min="8455" max="8468" width="15.7109375" style="137" customWidth="1"/>
    <col min="8469" max="8469" width="14.28515625" style="137" customWidth="1"/>
    <col min="8470" max="8470" width="10.5703125" style="137" bestFit="1" customWidth="1"/>
    <col min="8471" max="8471" width="9.28515625" style="137" bestFit="1" customWidth="1"/>
    <col min="8472" max="8704" width="9.140625" style="137"/>
    <col min="8705" max="8705" width="3" style="137" customWidth="1"/>
    <col min="8706" max="8706" width="92.140625" style="137" customWidth="1"/>
    <col min="8707" max="8707" width="17.140625" style="137" customWidth="1"/>
    <col min="8708" max="8708" width="18" style="137" customWidth="1"/>
    <col min="8709" max="8709" width="15.7109375" style="137" customWidth="1"/>
    <col min="8710" max="8710" width="16" style="137" customWidth="1"/>
    <col min="8711" max="8724" width="15.7109375" style="137" customWidth="1"/>
    <col min="8725" max="8725" width="14.28515625" style="137" customWidth="1"/>
    <col min="8726" max="8726" width="10.5703125" style="137" bestFit="1" customWidth="1"/>
    <col min="8727" max="8727" width="9.28515625" style="137" bestFit="1" customWidth="1"/>
    <col min="8728" max="8960" width="9.140625" style="137"/>
    <col min="8961" max="8961" width="3" style="137" customWidth="1"/>
    <col min="8962" max="8962" width="92.140625" style="137" customWidth="1"/>
    <col min="8963" max="8963" width="17.140625" style="137" customWidth="1"/>
    <col min="8964" max="8964" width="18" style="137" customWidth="1"/>
    <col min="8965" max="8965" width="15.7109375" style="137" customWidth="1"/>
    <col min="8966" max="8966" width="16" style="137" customWidth="1"/>
    <col min="8967" max="8980" width="15.7109375" style="137" customWidth="1"/>
    <col min="8981" max="8981" width="14.28515625" style="137" customWidth="1"/>
    <col min="8982" max="8982" width="10.5703125" style="137" bestFit="1" customWidth="1"/>
    <col min="8983" max="8983" width="9.28515625" style="137" bestFit="1" customWidth="1"/>
    <col min="8984" max="9216" width="9.140625" style="137"/>
    <col min="9217" max="9217" width="3" style="137" customWidth="1"/>
    <col min="9218" max="9218" width="92.140625" style="137" customWidth="1"/>
    <col min="9219" max="9219" width="17.140625" style="137" customWidth="1"/>
    <col min="9220" max="9220" width="18" style="137" customWidth="1"/>
    <col min="9221" max="9221" width="15.7109375" style="137" customWidth="1"/>
    <col min="9222" max="9222" width="16" style="137" customWidth="1"/>
    <col min="9223" max="9236" width="15.7109375" style="137" customWidth="1"/>
    <col min="9237" max="9237" width="14.28515625" style="137" customWidth="1"/>
    <col min="9238" max="9238" width="10.5703125" style="137" bestFit="1" customWidth="1"/>
    <col min="9239" max="9239" width="9.28515625" style="137" bestFit="1" customWidth="1"/>
    <col min="9240" max="9472" width="9.140625" style="137"/>
    <col min="9473" max="9473" width="3" style="137" customWidth="1"/>
    <col min="9474" max="9474" width="92.140625" style="137" customWidth="1"/>
    <col min="9475" max="9475" width="17.140625" style="137" customWidth="1"/>
    <col min="9476" max="9476" width="18" style="137" customWidth="1"/>
    <col min="9477" max="9477" width="15.7109375" style="137" customWidth="1"/>
    <col min="9478" max="9478" width="16" style="137" customWidth="1"/>
    <col min="9479" max="9492" width="15.7109375" style="137" customWidth="1"/>
    <col min="9493" max="9493" width="14.28515625" style="137" customWidth="1"/>
    <col min="9494" max="9494" width="10.5703125" style="137" bestFit="1" customWidth="1"/>
    <col min="9495" max="9495" width="9.28515625" style="137" bestFit="1" customWidth="1"/>
    <col min="9496" max="9728" width="9.140625" style="137"/>
    <col min="9729" max="9729" width="3" style="137" customWidth="1"/>
    <col min="9730" max="9730" width="92.140625" style="137" customWidth="1"/>
    <col min="9731" max="9731" width="17.140625" style="137" customWidth="1"/>
    <col min="9732" max="9732" width="18" style="137" customWidth="1"/>
    <col min="9733" max="9733" width="15.7109375" style="137" customWidth="1"/>
    <col min="9734" max="9734" width="16" style="137" customWidth="1"/>
    <col min="9735" max="9748" width="15.7109375" style="137" customWidth="1"/>
    <col min="9749" max="9749" width="14.28515625" style="137" customWidth="1"/>
    <col min="9750" max="9750" width="10.5703125" style="137" bestFit="1" customWidth="1"/>
    <col min="9751" max="9751" width="9.28515625" style="137" bestFit="1" customWidth="1"/>
    <col min="9752" max="9984" width="9.140625" style="137"/>
    <col min="9985" max="9985" width="3" style="137" customWidth="1"/>
    <col min="9986" max="9986" width="92.140625" style="137" customWidth="1"/>
    <col min="9987" max="9987" width="17.140625" style="137" customWidth="1"/>
    <col min="9988" max="9988" width="18" style="137" customWidth="1"/>
    <col min="9989" max="9989" width="15.7109375" style="137" customWidth="1"/>
    <col min="9990" max="9990" width="16" style="137" customWidth="1"/>
    <col min="9991" max="10004" width="15.7109375" style="137" customWidth="1"/>
    <col min="10005" max="10005" width="14.28515625" style="137" customWidth="1"/>
    <col min="10006" max="10006" width="10.5703125" style="137" bestFit="1" customWidth="1"/>
    <col min="10007" max="10007" width="9.28515625" style="137" bestFit="1" customWidth="1"/>
    <col min="10008" max="10240" width="9.140625" style="137"/>
    <col min="10241" max="10241" width="3" style="137" customWidth="1"/>
    <col min="10242" max="10242" width="92.140625" style="137" customWidth="1"/>
    <col min="10243" max="10243" width="17.140625" style="137" customWidth="1"/>
    <col min="10244" max="10244" width="18" style="137" customWidth="1"/>
    <col min="10245" max="10245" width="15.7109375" style="137" customWidth="1"/>
    <col min="10246" max="10246" width="16" style="137" customWidth="1"/>
    <col min="10247" max="10260" width="15.7109375" style="137" customWidth="1"/>
    <col min="10261" max="10261" width="14.28515625" style="137" customWidth="1"/>
    <col min="10262" max="10262" width="10.5703125" style="137" bestFit="1" customWidth="1"/>
    <col min="10263" max="10263" width="9.28515625" style="137" bestFit="1" customWidth="1"/>
    <col min="10264" max="10496" width="9.140625" style="137"/>
    <col min="10497" max="10497" width="3" style="137" customWidth="1"/>
    <col min="10498" max="10498" width="92.140625" style="137" customWidth="1"/>
    <col min="10499" max="10499" width="17.140625" style="137" customWidth="1"/>
    <col min="10500" max="10500" width="18" style="137" customWidth="1"/>
    <col min="10501" max="10501" width="15.7109375" style="137" customWidth="1"/>
    <col min="10502" max="10502" width="16" style="137" customWidth="1"/>
    <col min="10503" max="10516" width="15.7109375" style="137" customWidth="1"/>
    <col min="10517" max="10517" width="14.28515625" style="137" customWidth="1"/>
    <col min="10518" max="10518" width="10.5703125" style="137" bestFit="1" customWidth="1"/>
    <col min="10519" max="10519" width="9.28515625" style="137" bestFit="1" customWidth="1"/>
    <col min="10520" max="10752" width="9.140625" style="137"/>
    <col min="10753" max="10753" width="3" style="137" customWidth="1"/>
    <col min="10754" max="10754" width="92.140625" style="137" customWidth="1"/>
    <col min="10755" max="10755" width="17.140625" style="137" customWidth="1"/>
    <col min="10756" max="10756" width="18" style="137" customWidth="1"/>
    <col min="10757" max="10757" width="15.7109375" style="137" customWidth="1"/>
    <col min="10758" max="10758" width="16" style="137" customWidth="1"/>
    <col min="10759" max="10772" width="15.7109375" style="137" customWidth="1"/>
    <col min="10773" max="10773" width="14.28515625" style="137" customWidth="1"/>
    <col min="10774" max="10774" width="10.5703125" style="137" bestFit="1" customWidth="1"/>
    <col min="10775" max="10775" width="9.28515625" style="137" bestFit="1" customWidth="1"/>
    <col min="10776" max="11008" width="9.140625" style="137"/>
    <col min="11009" max="11009" width="3" style="137" customWidth="1"/>
    <col min="11010" max="11010" width="92.140625" style="137" customWidth="1"/>
    <col min="11011" max="11011" width="17.140625" style="137" customWidth="1"/>
    <col min="11012" max="11012" width="18" style="137" customWidth="1"/>
    <col min="11013" max="11013" width="15.7109375" style="137" customWidth="1"/>
    <col min="11014" max="11014" width="16" style="137" customWidth="1"/>
    <col min="11015" max="11028" width="15.7109375" style="137" customWidth="1"/>
    <col min="11029" max="11029" width="14.28515625" style="137" customWidth="1"/>
    <col min="11030" max="11030" width="10.5703125" style="137" bestFit="1" customWidth="1"/>
    <col min="11031" max="11031" width="9.28515625" style="137" bestFit="1" customWidth="1"/>
    <col min="11032" max="11264" width="9.140625" style="137"/>
    <col min="11265" max="11265" width="3" style="137" customWidth="1"/>
    <col min="11266" max="11266" width="92.140625" style="137" customWidth="1"/>
    <col min="11267" max="11267" width="17.140625" style="137" customWidth="1"/>
    <col min="11268" max="11268" width="18" style="137" customWidth="1"/>
    <col min="11269" max="11269" width="15.7109375" style="137" customWidth="1"/>
    <col min="11270" max="11270" width="16" style="137" customWidth="1"/>
    <col min="11271" max="11284" width="15.7109375" style="137" customWidth="1"/>
    <col min="11285" max="11285" width="14.28515625" style="137" customWidth="1"/>
    <col min="11286" max="11286" width="10.5703125" style="137" bestFit="1" customWidth="1"/>
    <col min="11287" max="11287" width="9.28515625" style="137" bestFit="1" customWidth="1"/>
    <col min="11288" max="11520" width="9.140625" style="137"/>
    <col min="11521" max="11521" width="3" style="137" customWidth="1"/>
    <col min="11522" max="11522" width="92.140625" style="137" customWidth="1"/>
    <col min="11523" max="11523" width="17.140625" style="137" customWidth="1"/>
    <col min="11524" max="11524" width="18" style="137" customWidth="1"/>
    <col min="11525" max="11525" width="15.7109375" style="137" customWidth="1"/>
    <col min="11526" max="11526" width="16" style="137" customWidth="1"/>
    <col min="11527" max="11540" width="15.7109375" style="137" customWidth="1"/>
    <col min="11541" max="11541" width="14.28515625" style="137" customWidth="1"/>
    <col min="11542" max="11542" width="10.5703125" style="137" bestFit="1" customWidth="1"/>
    <col min="11543" max="11543" width="9.28515625" style="137" bestFit="1" customWidth="1"/>
    <col min="11544" max="11776" width="9.140625" style="137"/>
    <col min="11777" max="11777" width="3" style="137" customWidth="1"/>
    <col min="11778" max="11778" width="92.140625" style="137" customWidth="1"/>
    <col min="11779" max="11779" width="17.140625" style="137" customWidth="1"/>
    <col min="11780" max="11780" width="18" style="137" customWidth="1"/>
    <col min="11781" max="11781" width="15.7109375" style="137" customWidth="1"/>
    <col min="11782" max="11782" width="16" style="137" customWidth="1"/>
    <col min="11783" max="11796" width="15.7109375" style="137" customWidth="1"/>
    <col min="11797" max="11797" width="14.28515625" style="137" customWidth="1"/>
    <col min="11798" max="11798" width="10.5703125" style="137" bestFit="1" customWidth="1"/>
    <col min="11799" max="11799" width="9.28515625" style="137" bestFit="1" customWidth="1"/>
    <col min="11800" max="12032" width="9.140625" style="137"/>
    <col min="12033" max="12033" width="3" style="137" customWidth="1"/>
    <col min="12034" max="12034" width="92.140625" style="137" customWidth="1"/>
    <col min="12035" max="12035" width="17.140625" style="137" customWidth="1"/>
    <col min="12036" max="12036" width="18" style="137" customWidth="1"/>
    <col min="12037" max="12037" width="15.7109375" style="137" customWidth="1"/>
    <col min="12038" max="12038" width="16" style="137" customWidth="1"/>
    <col min="12039" max="12052" width="15.7109375" style="137" customWidth="1"/>
    <col min="12053" max="12053" width="14.28515625" style="137" customWidth="1"/>
    <col min="12054" max="12054" width="10.5703125" style="137" bestFit="1" customWidth="1"/>
    <col min="12055" max="12055" width="9.28515625" style="137" bestFit="1" customWidth="1"/>
    <col min="12056" max="12288" width="9.140625" style="137"/>
    <col min="12289" max="12289" width="3" style="137" customWidth="1"/>
    <col min="12290" max="12290" width="92.140625" style="137" customWidth="1"/>
    <col min="12291" max="12291" width="17.140625" style="137" customWidth="1"/>
    <col min="12292" max="12292" width="18" style="137" customWidth="1"/>
    <col min="12293" max="12293" width="15.7109375" style="137" customWidth="1"/>
    <col min="12294" max="12294" width="16" style="137" customWidth="1"/>
    <col min="12295" max="12308" width="15.7109375" style="137" customWidth="1"/>
    <col min="12309" max="12309" width="14.28515625" style="137" customWidth="1"/>
    <col min="12310" max="12310" width="10.5703125" style="137" bestFit="1" customWidth="1"/>
    <col min="12311" max="12311" width="9.28515625" style="137" bestFit="1" customWidth="1"/>
    <col min="12312" max="12544" width="9.140625" style="137"/>
    <col min="12545" max="12545" width="3" style="137" customWidth="1"/>
    <col min="12546" max="12546" width="92.140625" style="137" customWidth="1"/>
    <col min="12547" max="12547" width="17.140625" style="137" customWidth="1"/>
    <col min="12548" max="12548" width="18" style="137" customWidth="1"/>
    <col min="12549" max="12549" width="15.7109375" style="137" customWidth="1"/>
    <col min="12550" max="12550" width="16" style="137" customWidth="1"/>
    <col min="12551" max="12564" width="15.7109375" style="137" customWidth="1"/>
    <col min="12565" max="12565" width="14.28515625" style="137" customWidth="1"/>
    <col min="12566" max="12566" width="10.5703125" style="137" bestFit="1" customWidth="1"/>
    <col min="12567" max="12567" width="9.28515625" style="137" bestFit="1" customWidth="1"/>
    <col min="12568" max="12800" width="9.140625" style="137"/>
    <col min="12801" max="12801" width="3" style="137" customWidth="1"/>
    <col min="12802" max="12802" width="92.140625" style="137" customWidth="1"/>
    <col min="12803" max="12803" width="17.140625" style="137" customWidth="1"/>
    <col min="12804" max="12804" width="18" style="137" customWidth="1"/>
    <col min="12805" max="12805" width="15.7109375" style="137" customWidth="1"/>
    <col min="12806" max="12806" width="16" style="137" customWidth="1"/>
    <col min="12807" max="12820" width="15.7109375" style="137" customWidth="1"/>
    <col min="12821" max="12821" width="14.28515625" style="137" customWidth="1"/>
    <col min="12822" max="12822" width="10.5703125" style="137" bestFit="1" customWidth="1"/>
    <col min="12823" max="12823" width="9.28515625" style="137" bestFit="1" customWidth="1"/>
    <col min="12824" max="13056" width="9.140625" style="137"/>
    <col min="13057" max="13057" width="3" style="137" customWidth="1"/>
    <col min="13058" max="13058" width="92.140625" style="137" customWidth="1"/>
    <col min="13059" max="13059" width="17.140625" style="137" customWidth="1"/>
    <col min="13060" max="13060" width="18" style="137" customWidth="1"/>
    <col min="13061" max="13061" width="15.7109375" style="137" customWidth="1"/>
    <col min="13062" max="13062" width="16" style="137" customWidth="1"/>
    <col min="13063" max="13076" width="15.7109375" style="137" customWidth="1"/>
    <col min="13077" max="13077" width="14.28515625" style="137" customWidth="1"/>
    <col min="13078" max="13078" width="10.5703125" style="137" bestFit="1" customWidth="1"/>
    <col min="13079" max="13079" width="9.28515625" style="137" bestFit="1" customWidth="1"/>
    <col min="13080" max="13312" width="9.140625" style="137"/>
    <col min="13313" max="13313" width="3" style="137" customWidth="1"/>
    <col min="13314" max="13314" width="92.140625" style="137" customWidth="1"/>
    <col min="13315" max="13315" width="17.140625" style="137" customWidth="1"/>
    <col min="13316" max="13316" width="18" style="137" customWidth="1"/>
    <col min="13317" max="13317" width="15.7109375" style="137" customWidth="1"/>
    <col min="13318" max="13318" width="16" style="137" customWidth="1"/>
    <col min="13319" max="13332" width="15.7109375" style="137" customWidth="1"/>
    <col min="13333" max="13333" width="14.28515625" style="137" customWidth="1"/>
    <col min="13334" max="13334" width="10.5703125" style="137" bestFit="1" customWidth="1"/>
    <col min="13335" max="13335" width="9.28515625" style="137" bestFit="1" customWidth="1"/>
    <col min="13336" max="13568" width="9.140625" style="137"/>
    <col min="13569" max="13569" width="3" style="137" customWidth="1"/>
    <col min="13570" max="13570" width="92.140625" style="137" customWidth="1"/>
    <col min="13571" max="13571" width="17.140625" style="137" customWidth="1"/>
    <col min="13572" max="13572" width="18" style="137" customWidth="1"/>
    <col min="13573" max="13573" width="15.7109375" style="137" customWidth="1"/>
    <col min="13574" max="13574" width="16" style="137" customWidth="1"/>
    <col min="13575" max="13588" width="15.7109375" style="137" customWidth="1"/>
    <col min="13589" max="13589" width="14.28515625" style="137" customWidth="1"/>
    <col min="13590" max="13590" width="10.5703125" style="137" bestFit="1" customWidth="1"/>
    <col min="13591" max="13591" width="9.28515625" style="137" bestFit="1" customWidth="1"/>
    <col min="13592" max="13824" width="9.140625" style="137"/>
    <col min="13825" max="13825" width="3" style="137" customWidth="1"/>
    <col min="13826" max="13826" width="92.140625" style="137" customWidth="1"/>
    <col min="13827" max="13827" width="17.140625" style="137" customWidth="1"/>
    <col min="13828" max="13828" width="18" style="137" customWidth="1"/>
    <col min="13829" max="13829" width="15.7109375" style="137" customWidth="1"/>
    <col min="13830" max="13830" width="16" style="137" customWidth="1"/>
    <col min="13831" max="13844" width="15.7109375" style="137" customWidth="1"/>
    <col min="13845" max="13845" width="14.28515625" style="137" customWidth="1"/>
    <col min="13846" max="13846" width="10.5703125" style="137" bestFit="1" customWidth="1"/>
    <col min="13847" max="13847" width="9.28515625" style="137" bestFit="1" customWidth="1"/>
    <col min="13848" max="14080" width="9.140625" style="137"/>
    <col min="14081" max="14081" width="3" style="137" customWidth="1"/>
    <col min="14082" max="14082" width="92.140625" style="137" customWidth="1"/>
    <col min="14083" max="14083" width="17.140625" style="137" customWidth="1"/>
    <col min="14084" max="14084" width="18" style="137" customWidth="1"/>
    <col min="14085" max="14085" width="15.7109375" style="137" customWidth="1"/>
    <col min="14086" max="14086" width="16" style="137" customWidth="1"/>
    <col min="14087" max="14100" width="15.7109375" style="137" customWidth="1"/>
    <col min="14101" max="14101" width="14.28515625" style="137" customWidth="1"/>
    <col min="14102" max="14102" width="10.5703125" style="137" bestFit="1" customWidth="1"/>
    <col min="14103" max="14103" width="9.28515625" style="137" bestFit="1" customWidth="1"/>
    <col min="14104" max="14336" width="9.140625" style="137"/>
    <col min="14337" max="14337" width="3" style="137" customWidth="1"/>
    <col min="14338" max="14338" width="92.140625" style="137" customWidth="1"/>
    <col min="14339" max="14339" width="17.140625" style="137" customWidth="1"/>
    <col min="14340" max="14340" width="18" style="137" customWidth="1"/>
    <col min="14341" max="14341" width="15.7109375" style="137" customWidth="1"/>
    <col min="14342" max="14342" width="16" style="137" customWidth="1"/>
    <col min="14343" max="14356" width="15.7109375" style="137" customWidth="1"/>
    <col min="14357" max="14357" width="14.28515625" style="137" customWidth="1"/>
    <col min="14358" max="14358" width="10.5703125" style="137" bestFit="1" customWidth="1"/>
    <col min="14359" max="14359" width="9.28515625" style="137" bestFit="1" customWidth="1"/>
    <col min="14360" max="14592" width="9.140625" style="137"/>
    <col min="14593" max="14593" width="3" style="137" customWidth="1"/>
    <col min="14594" max="14594" width="92.140625" style="137" customWidth="1"/>
    <col min="14595" max="14595" width="17.140625" style="137" customWidth="1"/>
    <col min="14596" max="14596" width="18" style="137" customWidth="1"/>
    <col min="14597" max="14597" width="15.7109375" style="137" customWidth="1"/>
    <col min="14598" max="14598" width="16" style="137" customWidth="1"/>
    <col min="14599" max="14612" width="15.7109375" style="137" customWidth="1"/>
    <col min="14613" max="14613" width="14.28515625" style="137" customWidth="1"/>
    <col min="14614" max="14614" width="10.5703125" style="137" bestFit="1" customWidth="1"/>
    <col min="14615" max="14615" width="9.28515625" style="137" bestFit="1" customWidth="1"/>
    <col min="14616" max="14848" width="9.140625" style="137"/>
    <col min="14849" max="14849" width="3" style="137" customWidth="1"/>
    <col min="14850" max="14850" width="92.140625" style="137" customWidth="1"/>
    <col min="14851" max="14851" width="17.140625" style="137" customWidth="1"/>
    <col min="14852" max="14852" width="18" style="137" customWidth="1"/>
    <col min="14853" max="14853" width="15.7109375" style="137" customWidth="1"/>
    <col min="14854" max="14854" width="16" style="137" customWidth="1"/>
    <col min="14855" max="14868" width="15.7109375" style="137" customWidth="1"/>
    <col min="14869" max="14869" width="14.28515625" style="137" customWidth="1"/>
    <col min="14870" max="14870" width="10.5703125" style="137" bestFit="1" customWidth="1"/>
    <col min="14871" max="14871" width="9.28515625" style="137" bestFit="1" customWidth="1"/>
    <col min="14872" max="15104" width="9.140625" style="137"/>
    <col min="15105" max="15105" width="3" style="137" customWidth="1"/>
    <col min="15106" max="15106" width="92.140625" style="137" customWidth="1"/>
    <col min="15107" max="15107" width="17.140625" style="137" customWidth="1"/>
    <col min="15108" max="15108" width="18" style="137" customWidth="1"/>
    <col min="15109" max="15109" width="15.7109375" style="137" customWidth="1"/>
    <col min="15110" max="15110" width="16" style="137" customWidth="1"/>
    <col min="15111" max="15124" width="15.7109375" style="137" customWidth="1"/>
    <col min="15125" max="15125" width="14.28515625" style="137" customWidth="1"/>
    <col min="15126" max="15126" width="10.5703125" style="137" bestFit="1" customWidth="1"/>
    <col min="15127" max="15127" width="9.28515625" style="137" bestFit="1" customWidth="1"/>
    <col min="15128" max="15360" width="9.140625" style="137"/>
    <col min="15361" max="15361" width="3" style="137" customWidth="1"/>
    <col min="15362" max="15362" width="92.140625" style="137" customWidth="1"/>
    <col min="15363" max="15363" width="17.140625" style="137" customWidth="1"/>
    <col min="15364" max="15364" width="18" style="137" customWidth="1"/>
    <col min="15365" max="15365" width="15.7109375" style="137" customWidth="1"/>
    <col min="15366" max="15366" width="16" style="137" customWidth="1"/>
    <col min="15367" max="15380" width="15.7109375" style="137" customWidth="1"/>
    <col min="15381" max="15381" width="14.28515625" style="137" customWidth="1"/>
    <col min="15382" max="15382" width="10.5703125" style="137" bestFit="1" customWidth="1"/>
    <col min="15383" max="15383" width="9.28515625" style="137" bestFit="1" customWidth="1"/>
    <col min="15384" max="15616" width="9.140625" style="137"/>
    <col min="15617" max="15617" width="3" style="137" customWidth="1"/>
    <col min="15618" max="15618" width="92.140625" style="137" customWidth="1"/>
    <col min="15619" max="15619" width="17.140625" style="137" customWidth="1"/>
    <col min="15620" max="15620" width="18" style="137" customWidth="1"/>
    <col min="15621" max="15621" width="15.7109375" style="137" customWidth="1"/>
    <col min="15622" max="15622" width="16" style="137" customWidth="1"/>
    <col min="15623" max="15636" width="15.7109375" style="137" customWidth="1"/>
    <col min="15637" max="15637" width="14.28515625" style="137" customWidth="1"/>
    <col min="15638" max="15638" width="10.5703125" style="137" bestFit="1" customWidth="1"/>
    <col min="15639" max="15639" width="9.28515625" style="137" bestFit="1" customWidth="1"/>
    <col min="15640" max="15872" width="9.140625" style="137"/>
    <col min="15873" max="15873" width="3" style="137" customWidth="1"/>
    <col min="15874" max="15874" width="92.140625" style="137" customWidth="1"/>
    <col min="15875" max="15875" width="17.140625" style="137" customWidth="1"/>
    <col min="15876" max="15876" width="18" style="137" customWidth="1"/>
    <col min="15877" max="15877" width="15.7109375" style="137" customWidth="1"/>
    <col min="15878" max="15878" width="16" style="137" customWidth="1"/>
    <col min="15879" max="15892" width="15.7109375" style="137" customWidth="1"/>
    <col min="15893" max="15893" width="14.28515625" style="137" customWidth="1"/>
    <col min="15894" max="15894" width="10.5703125" style="137" bestFit="1" customWidth="1"/>
    <col min="15895" max="15895" width="9.28515625" style="137" bestFit="1" customWidth="1"/>
    <col min="15896" max="16128" width="9.140625" style="137"/>
    <col min="16129" max="16129" width="3" style="137" customWidth="1"/>
    <col min="16130" max="16130" width="92.140625" style="137" customWidth="1"/>
    <col min="16131" max="16131" width="17.140625" style="137" customWidth="1"/>
    <col min="16132" max="16132" width="18" style="137" customWidth="1"/>
    <col min="16133" max="16133" width="15.7109375" style="137" customWidth="1"/>
    <col min="16134" max="16134" width="16" style="137" customWidth="1"/>
    <col min="16135" max="16148" width="15.7109375" style="137" customWidth="1"/>
    <col min="16149" max="16149" width="14.28515625" style="137" customWidth="1"/>
    <col min="16150" max="16150" width="10.5703125" style="137" bestFit="1" customWidth="1"/>
    <col min="16151" max="16151" width="9.28515625" style="137" bestFit="1" customWidth="1"/>
    <col min="16152" max="16384" width="9.140625" style="137"/>
  </cols>
  <sheetData>
    <row r="1" spans="1:20" ht="25.5" customHeight="1" x14ac:dyDescent="0.35">
      <c r="A1" s="3399" t="s">
        <v>94</v>
      </c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3399"/>
      <c r="O1" s="3399"/>
      <c r="P1" s="3399"/>
      <c r="Q1" s="3399"/>
      <c r="R1" s="3399"/>
      <c r="S1" s="3399"/>
      <c r="T1" s="3399"/>
    </row>
    <row r="2" spans="1:20" x14ac:dyDescent="0.35">
      <c r="A2" s="3795" t="s">
        <v>95</v>
      </c>
      <c r="B2" s="3795"/>
      <c r="C2" s="3795"/>
      <c r="D2" s="3795"/>
      <c r="E2" s="3795"/>
      <c r="F2" s="3795"/>
      <c r="G2" s="3795"/>
      <c r="H2" s="3795"/>
      <c r="I2" s="3795"/>
      <c r="J2" s="3795"/>
      <c r="K2" s="3795"/>
      <c r="L2" s="3795"/>
      <c r="M2" s="3795"/>
      <c r="N2" s="3795"/>
      <c r="O2" s="3795"/>
      <c r="P2" s="3795"/>
      <c r="Q2" s="3795"/>
      <c r="R2" s="3795"/>
      <c r="S2" s="3795"/>
      <c r="T2" s="3795"/>
    </row>
    <row r="3" spans="1:20" ht="25.5" customHeight="1" x14ac:dyDescent="0.35">
      <c r="A3" s="3399" t="s">
        <v>360</v>
      </c>
      <c r="B3" s="3399"/>
      <c r="C3" s="3399"/>
      <c r="D3" s="3399"/>
      <c r="E3" s="3399"/>
      <c r="F3" s="3399"/>
      <c r="G3" s="3399"/>
      <c r="H3" s="3399"/>
      <c r="I3" s="3399"/>
      <c r="J3" s="3399"/>
      <c r="K3" s="3399"/>
      <c r="L3" s="3399"/>
      <c r="M3" s="3399"/>
      <c r="N3" s="3399"/>
      <c r="O3" s="3399"/>
      <c r="P3" s="3399"/>
      <c r="Q3" s="3399"/>
      <c r="R3" s="3399"/>
      <c r="S3" s="3399"/>
      <c r="T3" s="3399"/>
    </row>
    <row r="4" spans="1:20" ht="26.25" thickBot="1" x14ac:dyDescent="0.4">
      <c r="B4" s="138"/>
    </row>
    <row r="5" spans="1:20" ht="25.5" customHeight="1" x14ac:dyDescent="0.35">
      <c r="B5" s="3796" t="s">
        <v>9</v>
      </c>
      <c r="C5" s="3799" t="s">
        <v>0</v>
      </c>
      <c r="D5" s="3808"/>
      <c r="E5" s="3808"/>
      <c r="F5" s="3799" t="s">
        <v>1</v>
      </c>
      <c r="G5" s="3808"/>
      <c r="H5" s="3811"/>
      <c r="I5" s="3800" t="s">
        <v>2</v>
      </c>
      <c r="J5" s="3808"/>
      <c r="K5" s="3808"/>
      <c r="L5" s="3799" t="s">
        <v>3</v>
      </c>
      <c r="M5" s="3808"/>
      <c r="N5" s="3811"/>
      <c r="O5" s="3799">
        <v>5</v>
      </c>
      <c r="P5" s="3808"/>
      <c r="Q5" s="3808"/>
      <c r="R5" s="3802" t="s">
        <v>6</v>
      </c>
      <c r="S5" s="3803"/>
      <c r="T5" s="3804"/>
    </row>
    <row r="6" spans="1:20" ht="26.25" thickBot="1" x14ac:dyDescent="0.4">
      <c r="B6" s="3797"/>
      <c r="C6" s="3809"/>
      <c r="D6" s="3810"/>
      <c r="E6" s="3810"/>
      <c r="F6" s="3812"/>
      <c r="G6" s="3813"/>
      <c r="H6" s="3814"/>
      <c r="I6" s="3813"/>
      <c r="J6" s="3813"/>
      <c r="K6" s="3813"/>
      <c r="L6" s="3815"/>
      <c r="M6" s="3816"/>
      <c r="N6" s="3817"/>
      <c r="O6" s="3809"/>
      <c r="P6" s="3810"/>
      <c r="Q6" s="3810"/>
      <c r="R6" s="3805"/>
      <c r="S6" s="3806"/>
      <c r="T6" s="3807"/>
    </row>
    <row r="7" spans="1:20" ht="87" customHeight="1" thickBot="1" x14ac:dyDescent="0.4">
      <c r="B7" s="3798"/>
      <c r="C7" s="456" t="s">
        <v>26</v>
      </c>
      <c r="D7" s="457" t="s">
        <v>27</v>
      </c>
      <c r="E7" s="1044" t="s">
        <v>4</v>
      </c>
      <c r="F7" s="456" t="s">
        <v>96</v>
      </c>
      <c r="G7" s="457" t="s">
        <v>27</v>
      </c>
      <c r="H7" s="1044" t="s">
        <v>4</v>
      </c>
      <c r="I7" s="456" t="s">
        <v>96</v>
      </c>
      <c r="J7" s="457" t="s">
        <v>27</v>
      </c>
      <c r="K7" s="1044" t="s">
        <v>4</v>
      </c>
      <c r="L7" s="456" t="s">
        <v>96</v>
      </c>
      <c r="M7" s="457" t="s">
        <v>27</v>
      </c>
      <c r="N7" s="1044" t="s">
        <v>4</v>
      </c>
      <c r="O7" s="456" t="s">
        <v>96</v>
      </c>
      <c r="P7" s="457" t="s">
        <v>27</v>
      </c>
      <c r="Q7" s="1044" t="s">
        <v>4</v>
      </c>
      <c r="R7" s="456" t="s">
        <v>26</v>
      </c>
      <c r="S7" s="457" t="s">
        <v>27</v>
      </c>
      <c r="T7" s="1554" t="s">
        <v>4</v>
      </c>
    </row>
    <row r="8" spans="1:20" ht="26.25" x14ac:dyDescent="0.35">
      <c r="B8" s="1555" t="s">
        <v>22</v>
      </c>
      <c r="C8" s="1676"/>
      <c r="D8" s="1677"/>
      <c r="E8" s="1678"/>
      <c r="F8" s="1045"/>
      <c r="G8" s="1045"/>
      <c r="H8" s="139"/>
      <c r="I8" s="1679"/>
      <c r="J8" s="1677"/>
      <c r="K8" s="1678"/>
      <c r="L8" s="1045"/>
      <c r="M8" s="1045"/>
      <c r="N8" s="139"/>
      <c r="O8" s="1680"/>
      <c r="P8" s="1681"/>
      <c r="Q8" s="1046"/>
      <c r="R8" s="1682"/>
      <c r="S8" s="1047"/>
      <c r="T8" s="1048"/>
    </row>
    <row r="9" spans="1:20" ht="36" customHeight="1" thickBot="1" x14ac:dyDescent="0.4">
      <c r="B9" s="594" t="s">
        <v>99</v>
      </c>
      <c r="C9" s="589">
        <v>0</v>
      </c>
      <c r="D9" s="590">
        <v>11</v>
      </c>
      <c r="E9" s="950">
        <v>11</v>
      </c>
      <c r="F9" s="589">
        <v>0</v>
      </c>
      <c r="G9" s="590">
        <v>8</v>
      </c>
      <c r="H9" s="956">
        <v>8</v>
      </c>
      <c r="I9" s="589">
        <v>0</v>
      </c>
      <c r="J9" s="590">
        <v>5</v>
      </c>
      <c r="K9" s="956">
        <v>5</v>
      </c>
      <c r="L9" s="589"/>
      <c r="M9" s="590"/>
      <c r="N9" s="956"/>
      <c r="O9" s="589"/>
      <c r="P9" s="590"/>
      <c r="Q9" s="950"/>
      <c r="R9" s="589">
        <v>0</v>
      </c>
      <c r="S9" s="590">
        <v>24</v>
      </c>
      <c r="T9" s="956">
        <v>24</v>
      </c>
    </row>
    <row r="10" spans="1:20" ht="38.25" customHeight="1" thickBot="1" x14ac:dyDescent="0.4">
      <c r="B10" s="1555" t="s">
        <v>16</v>
      </c>
      <c r="C10" s="458">
        <f>SUM(C9:C9)</f>
        <v>0</v>
      </c>
      <c r="D10" s="1562">
        <v>11</v>
      </c>
      <c r="E10" s="1566">
        <v>11</v>
      </c>
      <c r="F10" s="1049">
        <v>0</v>
      </c>
      <c r="G10" s="1562">
        <v>8</v>
      </c>
      <c r="H10" s="1567">
        <v>8</v>
      </c>
      <c r="I10" s="458">
        <v>0</v>
      </c>
      <c r="J10" s="1562">
        <v>5</v>
      </c>
      <c r="K10" s="1566">
        <v>5</v>
      </c>
      <c r="L10" s="1049"/>
      <c r="M10" s="1562"/>
      <c r="N10" s="1567"/>
      <c r="O10" s="458"/>
      <c r="P10" s="1562"/>
      <c r="Q10" s="1567"/>
      <c r="R10" s="458">
        <f>SUM(R9:R9)</f>
        <v>0</v>
      </c>
      <c r="S10" s="1562">
        <f>SUM(S9:S9)</f>
        <v>24</v>
      </c>
      <c r="T10" s="1566">
        <v>24</v>
      </c>
    </row>
    <row r="11" spans="1:20" ht="26.25" thickBot="1" x14ac:dyDescent="0.4">
      <c r="B11" s="1556" t="s">
        <v>23</v>
      </c>
      <c r="C11" s="1569"/>
      <c r="D11" s="1570"/>
      <c r="E11" s="1683"/>
      <c r="F11" s="1572"/>
      <c r="G11" s="1570"/>
      <c r="H11" s="1571"/>
      <c r="I11" s="458"/>
      <c r="J11" s="1562"/>
      <c r="K11" s="1566"/>
      <c r="L11" s="1572"/>
      <c r="M11" s="1570"/>
      <c r="N11" s="1571"/>
      <c r="O11" s="1569"/>
      <c r="P11" s="1570"/>
      <c r="Q11" s="1571"/>
      <c r="R11" s="1569"/>
      <c r="S11" s="1570"/>
      <c r="T11" s="1683"/>
    </row>
    <row r="12" spans="1:20" ht="27" thickBot="1" x14ac:dyDescent="0.4">
      <c r="B12" s="1050" t="s">
        <v>11</v>
      </c>
      <c r="C12" s="459"/>
      <c r="D12" s="1574"/>
      <c r="E12" s="1566"/>
      <c r="F12" s="1051"/>
      <c r="G12" s="1574"/>
      <c r="H12" s="1566"/>
      <c r="I12" s="1051"/>
      <c r="J12" s="1574"/>
      <c r="K12" s="1567"/>
      <c r="L12" s="459"/>
      <c r="M12" s="1574"/>
      <c r="N12" s="1567"/>
      <c r="O12" s="458"/>
      <c r="P12" s="1562"/>
      <c r="Q12" s="1567"/>
      <c r="R12" s="459"/>
      <c r="S12" s="1574"/>
      <c r="T12" s="1566"/>
    </row>
    <row r="13" spans="1:20" ht="39" customHeight="1" thickBot="1" x14ac:dyDescent="0.4">
      <c r="B13" s="594" t="s">
        <v>99</v>
      </c>
      <c r="C13" s="589">
        <v>0</v>
      </c>
      <c r="D13" s="590">
        <v>11</v>
      </c>
      <c r="E13" s="600">
        <v>11</v>
      </c>
      <c r="F13" s="1045">
        <v>0</v>
      </c>
      <c r="G13" s="1052">
        <v>8</v>
      </c>
      <c r="H13" s="950">
        <v>8</v>
      </c>
      <c r="I13" s="1583">
        <v>0</v>
      </c>
      <c r="J13" s="1052">
        <v>5</v>
      </c>
      <c r="K13" s="1053">
        <v>5</v>
      </c>
      <c r="L13" s="1583"/>
      <c r="M13" s="1052"/>
      <c r="N13" s="1053"/>
      <c r="O13" s="1583"/>
      <c r="P13" s="1052"/>
      <c r="Q13" s="1053"/>
      <c r="R13" s="589">
        <v>0</v>
      </c>
      <c r="S13" s="590">
        <v>24</v>
      </c>
      <c r="T13" s="956">
        <f>SUM(R13:S13)</f>
        <v>24</v>
      </c>
    </row>
    <row r="14" spans="1:20" ht="26.25" thickBot="1" x14ac:dyDescent="0.4">
      <c r="B14" s="1577" t="s">
        <v>8</v>
      </c>
      <c r="C14" s="458">
        <f>SUM(C13:C13)</f>
        <v>0</v>
      </c>
      <c r="D14" s="1562">
        <f>SUM(D13:D13)</f>
        <v>11</v>
      </c>
      <c r="E14" s="1566">
        <f>SUM(E13:E13)</f>
        <v>11</v>
      </c>
      <c r="F14" s="1569">
        <v>0</v>
      </c>
      <c r="G14" s="1569">
        <v>8</v>
      </c>
      <c r="H14" s="1569">
        <v>8</v>
      </c>
      <c r="I14" s="1569">
        <v>0</v>
      </c>
      <c r="J14" s="1569">
        <v>0</v>
      </c>
      <c r="K14" s="1569">
        <v>0</v>
      </c>
      <c r="L14" s="1569"/>
      <c r="M14" s="1569"/>
      <c r="N14" s="1569"/>
      <c r="O14" s="1569"/>
      <c r="P14" s="1569"/>
      <c r="Q14" s="1684"/>
      <c r="R14" s="458">
        <f>SUM(R13:R13)</f>
        <v>0</v>
      </c>
      <c r="S14" s="1562">
        <f>SUM(S13:S13)</f>
        <v>24</v>
      </c>
      <c r="T14" s="1566">
        <f>SUM(T13:T13)</f>
        <v>24</v>
      </c>
    </row>
    <row r="15" spans="1:20" ht="36" customHeight="1" x14ac:dyDescent="0.35">
      <c r="B15" s="1578" t="s">
        <v>25</v>
      </c>
      <c r="C15" s="1579"/>
      <c r="D15" s="1580"/>
      <c r="E15" s="1581"/>
      <c r="F15" s="1579"/>
      <c r="G15" s="1580"/>
      <c r="H15" s="1582"/>
      <c r="I15" s="1580"/>
      <c r="J15" s="1580"/>
      <c r="K15" s="1581"/>
      <c r="L15" s="1579"/>
      <c r="M15" s="1580"/>
      <c r="N15" s="1582"/>
      <c r="O15" s="1580"/>
      <c r="P15" s="1580"/>
      <c r="Q15" s="1581"/>
      <c r="R15" s="1579"/>
      <c r="S15" s="1580"/>
      <c r="T15" s="1582"/>
    </row>
    <row r="16" spans="1:20" ht="34.5" customHeight="1" thickBot="1" x14ac:dyDescent="0.4">
      <c r="B16" s="594" t="s">
        <v>99</v>
      </c>
      <c r="C16" s="78">
        <v>0</v>
      </c>
      <c r="D16" s="965">
        <v>0</v>
      </c>
      <c r="E16" s="966">
        <v>0</v>
      </c>
      <c r="F16" s="78">
        <v>0</v>
      </c>
      <c r="G16" s="965">
        <v>0</v>
      </c>
      <c r="H16" s="1054">
        <v>0</v>
      </c>
      <c r="I16" s="967">
        <v>0</v>
      </c>
      <c r="J16" s="965">
        <v>0</v>
      </c>
      <c r="K16" s="966">
        <v>0</v>
      </c>
      <c r="L16" s="78"/>
      <c r="M16" s="965"/>
      <c r="N16" s="970"/>
      <c r="O16" s="967"/>
      <c r="P16" s="965"/>
      <c r="Q16" s="966"/>
      <c r="R16" s="78">
        <v>0</v>
      </c>
      <c r="S16" s="965">
        <v>0</v>
      </c>
      <c r="T16" s="970">
        <v>0</v>
      </c>
    </row>
    <row r="17" spans="2:21" ht="30" customHeight="1" thickBot="1" x14ac:dyDescent="0.4">
      <c r="B17" s="1055" t="s">
        <v>13</v>
      </c>
      <c r="C17" s="1566">
        <f>SUM(C16:C16)</f>
        <v>0</v>
      </c>
      <c r="D17" s="458">
        <f>SUM(D16:D16)</f>
        <v>0</v>
      </c>
      <c r="E17" s="1056">
        <f>SUM(E16:E16)</f>
        <v>0</v>
      </c>
      <c r="F17" s="458">
        <v>0</v>
      </c>
      <c r="G17" s="458">
        <v>0</v>
      </c>
      <c r="H17" s="1560">
        <v>0</v>
      </c>
      <c r="I17" s="1049">
        <v>0</v>
      </c>
      <c r="J17" s="458">
        <v>0</v>
      </c>
      <c r="K17" s="458">
        <v>0</v>
      </c>
      <c r="L17" s="458"/>
      <c r="M17" s="458"/>
      <c r="N17" s="458"/>
      <c r="O17" s="458"/>
      <c r="P17" s="458"/>
      <c r="Q17" s="1056"/>
      <c r="R17" s="1560">
        <f>SUM(R16:R16)</f>
        <v>0</v>
      </c>
      <c r="S17" s="458">
        <f>SUM(S16:S16)</f>
        <v>0</v>
      </c>
      <c r="T17" s="1560">
        <f>SUM(T16:T16)</f>
        <v>0</v>
      </c>
    </row>
    <row r="18" spans="2:21" ht="28.5" customHeight="1" thickBot="1" x14ac:dyDescent="0.4">
      <c r="B18" s="1685" t="s">
        <v>10</v>
      </c>
      <c r="C18" s="79">
        <f t="shared" ref="C18:H18" si="0">C14</f>
        <v>0</v>
      </c>
      <c r="D18" s="971">
        <f t="shared" si="0"/>
        <v>11</v>
      </c>
      <c r="E18" s="972">
        <f t="shared" si="0"/>
        <v>11</v>
      </c>
      <c r="F18" s="972">
        <f t="shared" si="0"/>
        <v>0</v>
      </c>
      <c r="G18" s="972">
        <f t="shared" si="0"/>
        <v>8</v>
      </c>
      <c r="H18" s="972">
        <f t="shared" si="0"/>
        <v>8</v>
      </c>
      <c r="I18" s="79">
        <v>0</v>
      </c>
      <c r="J18" s="971">
        <v>5</v>
      </c>
      <c r="K18" s="972">
        <v>5</v>
      </c>
      <c r="L18" s="973"/>
      <c r="M18" s="971"/>
      <c r="N18" s="974"/>
      <c r="O18" s="79"/>
      <c r="P18" s="971"/>
      <c r="Q18" s="974"/>
      <c r="R18" s="79">
        <f>R14</f>
        <v>0</v>
      </c>
      <c r="S18" s="971">
        <f>S14</f>
        <v>24</v>
      </c>
      <c r="T18" s="972">
        <f>T14</f>
        <v>24</v>
      </c>
      <c r="U18" s="140"/>
    </row>
    <row r="19" spans="2:21" ht="34.5" customHeight="1" thickBot="1" x14ac:dyDescent="0.4">
      <c r="B19" s="1057" t="s">
        <v>17</v>
      </c>
      <c r="C19" s="1686">
        <f>C17</f>
        <v>0</v>
      </c>
      <c r="D19" s="1687">
        <f>D17</f>
        <v>0</v>
      </c>
      <c r="E19" s="1688">
        <f>E17</f>
        <v>0</v>
      </c>
      <c r="F19" s="1689">
        <v>0</v>
      </c>
      <c r="G19" s="1687">
        <v>0</v>
      </c>
      <c r="H19" s="1690">
        <v>0</v>
      </c>
      <c r="I19" s="1686">
        <v>0</v>
      </c>
      <c r="J19" s="1687">
        <v>0</v>
      </c>
      <c r="K19" s="1688">
        <v>0</v>
      </c>
      <c r="L19" s="1689"/>
      <c r="M19" s="1687"/>
      <c r="N19" s="1690"/>
      <c r="O19" s="1686"/>
      <c r="P19" s="1687"/>
      <c r="Q19" s="1690"/>
      <c r="R19" s="1686">
        <f>R17</f>
        <v>0</v>
      </c>
      <c r="S19" s="1687">
        <f>S17</f>
        <v>0</v>
      </c>
      <c r="T19" s="1688">
        <f>T17</f>
        <v>0</v>
      </c>
    </row>
    <row r="20" spans="2:21" ht="33" customHeight="1" thickBot="1" x14ac:dyDescent="0.4">
      <c r="B20" s="1058" t="s">
        <v>18</v>
      </c>
      <c r="C20" s="1691">
        <f t="shared" ref="C20:H20" si="1">SUM(C18:C19)</f>
        <v>0</v>
      </c>
      <c r="D20" s="1692">
        <f t="shared" si="1"/>
        <v>11</v>
      </c>
      <c r="E20" s="1693">
        <f t="shared" si="1"/>
        <v>11</v>
      </c>
      <c r="F20" s="1693">
        <f t="shared" si="1"/>
        <v>0</v>
      </c>
      <c r="G20" s="1693">
        <f t="shared" si="1"/>
        <v>8</v>
      </c>
      <c r="H20" s="1693">
        <f t="shared" si="1"/>
        <v>8</v>
      </c>
      <c r="I20" s="1691">
        <v>0</v>
      </c>
      <c r="J20" s="1692">
        <v>6</v>
      </c>
      <c r="K20" s="1693">
        <v>6</v>
      </c>
      <c r="L20" s="1694"/>
      <c r="M20" s="1692"/>
      <c r="N20" s="1695"/>
      <c r="O20" s="1691"/>
      <c r="P20" s="1692"/>
      <c r="Q20" s="1695"/>
      <c r="R20" s="1691">
        <f>SUM(R18:R19)</f>
        <v>0</v>
      </c>
      <c r="S20" s="1692">
        <f>SUM(S18:S19)</f>
        <v>24</v>
      </c>
      <c r="T20" s="1693">
        <f>SUM(T18:T19)</f>
        <v>24</v>
      </c>
    </row>
    <row r="21" spans="2:21" x14ac:dyDescent="0.35">
      <c r="B21" s="141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</row>
    <row r="22" spans="2:21" x14ac:dyDescent="0.35">
      <c r="B22" s="141"/>
      <c r="C22" s="142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3" spans="2:21" x14ac:dyDescent="0.35">
      <c r="B23" s="3794"/>
      <c r="C23" s="3794"/>
      <c r="D23" s="3794"/>
      <c r="E23" s="3794"/>
      <c r="F23" s="3794"/>
      <c r="G23" s="3794"/>
      <c r="H23" s="3794"/>
      <c r="I23" s="3794"/>
      <c r="J23" s="3794"/>
      <c r="K23" s="3794"/>
      <c r="L23" s="3794"/>
      <c r="M23" s="3794"/>
      <c r="N23" s="3794"/>
      <c r="O23" s="3794"/>
      <c r="P23" s="3794"/>
      <c r="Q23" s="3794"/>
      <c r="R23" s="3794"/>
      <c r="S23" s="3794"/>
      <c r="T23" s="3794"/>
    </row>
    <row r="24" spans="2:21" x14ac:dyDescent="0.35">
      <c r="B24" s="141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</row>
    <row r="26" spans="2:21" x14ac:dyDescent="0.35">
      <c r="B26" s="140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</row>
    <row r="27" spans="2:21" x14ac:dyDescent="0.35"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B10" zoomScale="45" zoomScaleNormal="45" workbookViewId="0">
      <selection activeCell="AB33" sqref="AB33"/>
    </sheetView>
  </sheetViews>
  <sheetFormatPr defaultRowHeight="25.5" x14ac:dyDescent="0.35"/>
  <cols>
    <col min="1" max="1" width="3" style="137" customWidth="1"/>
    <col min="2" max="2" width="92.140625" style="137" customWidth="1"/>
    <col min="3" max="3" width="17.140625" style="137" customWidth="1"/>
    <col min="4" max="4" width="18" style="137" customWidth="1"/>
    <col min="5" max="5" width="15.7109375" style="137" customWidth="1"/>
    <col min="6" max="6" width="16" style="137" customWidth="1"/>
    <col min="7" max="20" width="15.7109375" style="137" customWidth="1"/>
    <col min="21" max="21" width="14.28515625" style="137" customWidth="1"/>
    <col min="22" max="22" width="10.5703125" style="137" bestFit="1" customWidth="1"/>
    <col min="23" max="23" width="9.28515625" style="137" bestFit="1" customWidth="1"/>
    <col min="24" max="256" width="9.140625" style="137"/>
    <col min="257" max="257" width="3" style="137" customWidth="1"/>
    <col min="258" max="258" width="92.140625" style="137" customWidth="1"/>
    <col min="259" max="259" width="17.140625" style="137" customWidth="1"/>
    <col min="260" max="260" width="18" style="137" customWidth="1"/>
    <col min="261" max="261" width="15.7109375" style="137" customWidth="1"/>
    <col min="262" max="262" width="16" style="137" customWidth="1"/>
    <col min="263" max="276" width="15.7109375" style="137" customWidth="1"/>
    <col min="277" max="277" width="14.28515625" style="137" customWidth="1"/>
    <col min="278" max="278" width="10.5703125" style="137" bestFit="1" customWidth="1"/>
    <col min="279" max="279" width="9.28515625" style="137" bestFit="1" customWidth="1"/>
    <col min="280" max="512" width="9.140625" style="137"/>
    <col min="513" max="513" width="3" style="137" customWidth="1"/>
    <col min="514" max="514" width="92.140625" style="137" customWidth="1"/>
    <col min="515" max="515" width="17.140625" style="137" customWidth="1"/>
    <col min="516" max="516" width="18" style="137" customWidth="1"/>
    <col min="517" max="517" width="15.7109375" style="137" customWidth="1"/>
    <col min="518" max="518" width="16" style="137" customWidth="1"/>
    <col min="519" max="532" width="15.7109375" style="137" customWidth="1"/>
    <col min="533" max="533" width="14.28515625" style="137" customWidth="1"/>
    <col min="534" max="534" width="10.5703125" style="137" bestFit="1" customWidth="1"/>
    <col min="535" max="535" width="9.28515625" style="137" bestFit="1" customWidth="1"/>
    <col min="536" max="768" width="9.140625" style="137"/>
    <col min="769" max="769" width="3" style="137" customWidth="1"/>
    <col min="770" max="770" width="92.140625" style="137" customWidth="1"/>
    <col min="771" max="771" width="17.140625" style="137" customWidth="1"/>
    <col min="772" max="772" width="18" style="137" customWidth="1"/>
    <col min="773" max="773" width="15.7109375" style="137" customWidth="1"/>
    <col min="774" max="774" width="16" style="137" customWidth="1"/>
    <col min="775" max="788" width="15.7109375" style="137" customWidth="1"/>
    <col min="789" max="789" width="14.28515625" style="137" customWidth="1"/>
    <col min="790" max="790" width="10.5703125" style="137" bestFit="1" customWidth="1"/>
    <col min="791" max="791" width="9.28515625" style="137" bestFit="1" customWidth="1"/>
    <col min="792" max="1024" width="9.140625" style="137"/>
    <col min="1025" max="1025" width="3" style="137" customWidth="1"/>
    <col min="1026" max="1026" width="92.140625" style="137" customWidth="1"/>
    <col min="1027" max="1027" width="17.140625" style="137" customWidth="1"/>
    <col min="1028" max="1028" width="18" style="137" customWidth="1"/>
    <col min="1029" max="1029" width="15.7109375" style="137" customWidth="1"/>
    <col min="1030" max="1030" width="16" style="137" customWidth="1"/>
    <col min="1031" max="1044" width="15.7109375" style="137" customWidth="1"/>
    <col min="1045" max="1045" width="14.28515625" style="137" customWidth="1"/>
    <col min="1046" max="1046" width="10.5703125" style="137" bestFit="1" customWidth="1"/>
    <col min="1047" max="1047" width="9.28515625" style="137" bestFit="1" customWidth="1"/>
    <col min="1048" max="1280" width="9.140625" style="137"/>
    <col min="1281" max="1281" width="3" style="137" customWidth="1"/>
    <col min="1282" max="1282" width="92.140625" style="137" customWidth="1"/>
    <col min="1283" max="1283" width="17.140625" style="137" customWidth="1"/>
    <col min="1284" max="1284" width="18" style="137" customWidth="1"/>
    <col min="1285" max="1285" width="15.7109375" style="137" customWidth="1"/>
    <col min="1286" max="1286" width="16" style="137" customWidth="1"/>
    <col min="1287" max="1300" width="15.7109375" style="137" customWidth="1"/>
    <col min="1301" max="1301" width="14.28515625" style="137" customWidth="1"/>
    <col min="1302" max="1302" width="10.5703125" style="137" bestFit="1" customWidth="1"/>
    <col min="1303" max="1303" width="9.28515625" style="137" bestFit="1" customWidth="1"/>
    <col min="1304" max="1536" width="9.140625" style="137"/>
    <col min="1537" max="1537" width="3" style="137" customWidth="1"/>
    <col min="1538" max="1538" width="92.140625" style="137" customWidth="1"/>
    <col min="1539" max="1539" width="17.140625" style="137" customWidth="1"/>
    <col min="1540" max="1540" width="18" style="137" customWidth="1"/>
    <col min="1541" max="1541" width="15.7109375" style="137" customWidth="1"/>
    <col min="1542" max="1542" width="16" style="137" customWidth="1"/>
    <col min="1543" max="1556" width="15.7109375" style="137" customWidth="1"/>
    <col min="1557" max="1557" width="14.28515625" style="137" customWidth="1"/>
    <col min="1558" max="1558" width="10.5703125" style="137" bestFit="1" customWidth="1"/>
    <col min="1559" max="1559" width="9.28515625" style="137" bestFit="1" customWidth="1"/>
    <col min="1560" max="1792" width="9.140625" style="137"/>
    <col min="1793" max="1793" width="3" style="137" customWidth="1"/>
    <col min="1794" max="1794" width="92.140625" style="137" customWidth="1"/>
    <col min="1795" max="1795" width="17.140625" style="137" customWidth="1"/>
    <col min="1796" max="1796" width="18" style="137" customWidth="1"/>
    <col min="1797" max="1797" width="15.7109375" style="137" customWidth="1"/>
    <col min="1798" max="1798" width="16" style="137" customWidth="1"/>
    <col min="1799" max="1812" width="15.7109375" style="137" customWidth="1"/>
    <col min="1813" max="1813" width="14.28515625" style="137" customWidth="1"/>
    <col min="1814" max="1814" width="10.5703125" style="137" bestFit="1" customWidth="1"/>
    <col min="1815" max="1815" width="9.28515625" style="137" bestFit="1" customWidth="1"/>
    <col min="1816" max="2048" width="9.140625" style="137"/>
    <col min="2049" max="2049" width="3" style="137" customWidth="1"/>
    <col min="2050" max="2050" width="92.140625" style="137" customWidth="1"/>
    <col min="2051" max="2051" width="17.140625" style="137" customWidth="1"/>
    <col min="2052" max="2052" width="18" style="137" customWidth="1"/>
    <col min="2053" max="2053" width="15.7109375" style="137" customWidth="1"/>
    <col min="2054" max="2054" width="16" style="137" customWidth="1"/>
    <col min="2055" max="2068" width="15.7109375" style="137" customWidth="1"/>
    <col min="2069" max="2069" width="14.28515625" style="137" customWidth="1"/>
    <col min="2070" max="2070" width="10.5703125" style="137" bestFit="1" customWidth="1"/>
    <col min="2071" max="2071" width="9.28515625" style="137" bestFit="1" customWidth="1"/>
    <col min="2072" max="2304" width="9.140625" style="137"/>
    <col min="2305" max="2305" width="3" style="137" customWidth="1"/>
    <col min="2306" max="2306" width="92.140625" style="137" customWidth="1"/>
    <col min="2307" max="2307" width="17.140625" style="137" customWidth="1"/>
    <col min="2308" max="2308" width="18" style="137" customWidth="1"/>
    <col min="2309" max="2309" width="15.7109375" style="137" customWidth="1"/>
    <col min="2310" max="2310" width="16" style="137" customWidth="1"/>
    <col min="2311" max="2324" width="15.7109375" style="137" customWidth="1"/>
    <col min="2325" max="2325" width="14.28515625" style="137" customWidth="1"/>
    <col min="2326" max="2326" width="10.5703125" style="137" bestFit="1" customWidth="1"/>
    <col min="2327" max="2327" width="9.28515625" style="137" bestFit="1" customWidth="1"/>
    <col min="2328" max="2560" width="9.140625" style="137"/>
    <col min="2561" max="2561" width="3" style="137" customWidth="1"/>
    <col min="2562" max="2562" width="92.140625" style="137" customWidth="1"/>
    <col min="2563" max="2563" width="17.140625" style="137" customWidth="1"/>
    <col min="2564" max="2564" width="18" style="137" customWidth="1"/>
    <col min="2565" max="2565" width="15.7109375" style="137" customWidth="1"/>
    <col min="2566" max="2566" width="16" style="137" customWidth="1"/>
    <col min="2567" max="2580" width="15.7109375" style="137" customWidth="1"/>
    <col min="2581" max="2581" width="14.28515625" style="137" customWidth="1"/>
    <col min="2582" max="2582" width="10.5703125" style="137" bestFit="1" customWidth="1"/>
    <col min="2583" max="2583" width="9.28515625" style="137" bestFit="1" customWidth="1"/>
    <col min="2584" max="2816" width="9.140625" style="137"/>
    <col min="2817" max="2817" width="3" style="137" customWidth="1"/>
    <col min="2818" max="2818" width="92.140625" style="137" customWidth="1"/>
    <col min="2819" max="2819" width="17.140625" style="137" customWidth="1"/>
    <col min="2820" max="2820" width="18" style="137" customWidth="1"/>
    <col min="2821" max="2821" width="15.7109375" style="137" customWidth="1"/>
    <col min="2822" max="2822" width="16" style="137" customWidth="1"/>
    <col min="2823" max="2836" width="15.7109375" style="137" customWidth="1"/>
    <col min="2837" max="2837" width="14.28515625" style="137" customWidth="1"/>
    <col min="2838" max="2838" width="10.5703125" style="137" bestFit="1" customWidth="1"/>
    <col min="2839" max="2839" width="9.28515625" style="137" bestFit="1" customWidth="1"/>
    <col min="2840" max="3072" width="9.140625" style="137"/>
    <col min="3073" max="3073" width="3" style="137" customWidth="1"/>
    <col min="3074" max="3074" width="92.140625" style="137" customWidth="1"/>
    <col min="3075" max="3075" width="17.140625" style="137" customWidth="1"/>
    <col min="3076" max="3076" width="18" style="137" customWidth="1"/>
    <col min="3077" max="3077" width="15.7109375" style="137" customWidth="1"/>
    <col min="3078" max="3078" width="16" style="137" customWidth="1"/>
    <col min="3079" max="3092" width="15.7109375" style="137" customWidth="1"/>
    <col min="3093" max="3093" width="14.28515625" style="137" customWidth="1"/>
    <col min="3094" max="3094" width="10.5703125" style="137" bestFit="1" customWidth="1"/>
    <col min="3095" max="3095" width="9.28515625" style="137" bestFit="1" customWidth="1"/>
    <col min="3096" max="3328" width="9.140625" style="137"/>
    <col min="3329" max="3329" width="3" style="137" customWidth="1"/>
    <col min="3330" max="3330" width="92.140625" style="137" customWidth="1"/>
    <col min="3331" max="3331" width="17.140625" style="137" customWidth="1"/>
    <col min="3332" max="3332" width="18" style="137" customWidth="1"/>
    <col min="3333" max="3333" width="15.7109375" style="137" customWidth="1"/>
    <col min="3334" max="3334" width="16" style="137" customWidth="1"/>
    <col min="3335" max="3348" width="15.7109375" style="137" customWidth="1"/>
    <col min="3349" max="3349" width="14.28515625" style="137" customWidth="1"/>
    <col min="3350" max="3350" width="10.5703125" style="137" bestFit="1" customWidth="1"/>
    <col min="3351" max="3351" width="9.28515625" style="137" bestFit="1" customWidth="1"/>
    <col min="3352" max="3584" width="9.140625" style="137"/>
    <col min="3585" max="3585" width="3" style="137" customWidth="1"/>
    <col min="3586" max="3586" width="92.140625" style="137" customWidth="1"/>
    <col min="3587" max="3587" width="17.140625" style="137" customWidth="1"/>
    <col min="3588" max="3588" width="18" style="137" customWidth="1"/>
    <col min="3589" max="3589" width="15.7109375" style="137" customWidth="1"/>
    <col min="3590" max="3590" width="16" style="137" customWidth="1"/>
    <col min="3591" max="3604" width="15.7109375" style="137" customWidth="1"/>
    <col min="3605" max="3605" width="14.28515625" style="137" customWidth="1"/>
    <col min="3606" max="3606" width="10.5703125" style="137" bestFit="1" customWidth="1"/>
    <col min="3607" max="3607" width="9.28515625" style="137" bestFit="1" customWidth="1"/>
    <col min="3608" max="3840" width="9.140625" style="137"/>
    <col min="3841" max="3841" width="3" style="137" customWidth="1"/>
    <col min="3842" max="3842" width="92.140625" style="137" customWidth="1"/>
    <col min="3843" max="3843" width="17.140625" style="137" customWidth="1"/>
    <col min="3844" max="3844" width="18" style="137" customWidth="1"/>
    <col min="3845" max="3845" width="15.7109375" style="137" customWidth="1"/>
    <col min="3846" max="3846" width="16" style="137" customWidth="1"/>
    <col min="3847" max="3860" width="15.7109375" style="137" customWidth="1"/>
    <col min="3861" max="3861" width="14.28515625" style="137" customWidth="1"/>
    <col min="3862" max="3862" width="10.5703125" style="137" bestFit="1" customWidth="1"/>
    <col min="3863" max="3863" width="9.28515625" style="137" bestFit="1" customWidth="1"/>
    <col min="3864" max="4096" width="9.140625" style="137"/>
    <col min="4097" max="4097" width="3" style="137" customWidth="1"/>
    <col min="4098" max="4098" width="92.140625" style="137" customWidth="1"/>
    <col min="4099" max="4099" width="17.140625" style="137" customWidth="1"/>
    <col min="4100" max="4100" width="18" style="137" customWidth="1"/>
    <col min="4101" max="4101" width="15.7109375" style="137" customWidth="1"/>
    <col min="4102" max="4102" width="16" style="137" customWidth="1"/>
    <col min="4103" max="4116" width="15.7109375" style="137" customWidth="1"/>
    <col min="4117" max="4117" width="14.28515625" style="137" customWidth="1"/>
    <col min="4118" max="4118" width="10.5703125" style="137" bestFit="1" customWidth="1"/>
    <col min="4119" max="4119" width="9.28515625" style="137" bestFit="1" customWidth="1"/>
    <col min="4120" max="4352" width="9.140625" style="137"/>
    <col min="4353" max="4353" width="3" style="137" customWidth="1"/>
    <col min="4354" max="4354" width="92.140625" style="137" customWidth="1"/>
    <col min="4355" max="4355" width="17.140625" style="137" customWidth="1"/>
    <col min="4356" max="4356" width="18" style="137" customWidth="1"/>
    <col min="4357" max="4357" width="15.7109375" style="137" customWidth="1"/>
    <col min="4358" max="4358" width="16" style="137" customWidth="1"/>
    <col min="4359" max="4372" width="15.7109375" style="137" customWidth="1"/>
    <col min="4373" max="4373" width="14.28515625" style="137" customWidth="1"/>
    <col min="4374" max="4374" width="10.5703125" style="137" bestFit="1" customWidth="1"/>
    <col min="4375" max="4375" width="9.28515625" style="137" bestFit="1" customWidth="1"/>
    <col min="4376" max="4608" width="9.140625" style="137"/>
    <col min="4609" max="4609" width="3" style="137" customWidth="1"/>
    <col min="4610" max="4610" width="92.140625" style="137" customWidth="1"/>
    <col min="4611" max="4611" width="17.140625" style="137" customWidth="1"/>
    <col min="4612" max="4612" width="18" style="137" customWidth="1"/>
    <col min="4613" max="4613" width="15.7109375" style="137" customWidth="1"/>
    <col min="4614" max="4614" width="16" style="137" customWidth="1"/>
    <col min="4615" max="4628" width="15.7109375" style="137" customWidth="1"/>
    <col min="4629" max="4629" width="14.28515625" style="137" customWidth="1"/>
    <col min="4630" max="4630" width="10.5703125" style="137" bestFit="1" customWidth="1"/>
    <col min="4631" max="4631" width="9.28515625" style="137" bestFit="1" customWidth="1"/>
    <col min="4632" max="4864" width="9.140625" style="137"/>
    <col min="4865" max="4865" width="3" style="137" customWidth="1"/>
    <col min="4866" max="4866" width="92.140625" style="137" customWidth="1"/>
    <col min="4867" max="4867" width="17.140625" style="137" customWidth="1"/>
    <col min="4868" max="4868" width="18" style="137" customWidth="1"/>
    <col min="4869" max="4869" width="15.7109375" style="137" customWidth="1"/>
    <col min="4870" max="4870" width="16" style="137" customWidth="1"/>
    <col min="4871" max="4884" width="15.7109375" style="137" customWidth="1"/>
    <col min="4885" max="4885" width="14.28515625" style="137" customWidth="1"/>
    <col min="4886" max="4886" width="10.5703125" style="137" bestFit="1" customWidth="1"/>
    <col min="4887" max="4887" width="9.28515625" style="137" bestFit="1" customWidth="1"/>
    <col min="4888" max="5120" width="9.140625" style="137"/>
    <col min="5121" max="5121" width="3" style="137" customWidth="1"/>
    <col min="5122" max="5122" width="92.140625" style="137" customWidth="1"/>
    <col min="5123" max="5123" width="17.140625" style="137" customWidth="1"/>
    <col min="5124" max="5124" width="18" style="137" customWidth="1"/>
    <col min="5125" max="5125" width="15.7109375" style="137" customWidth="1"/>
    <col min="5126" max="5126" width="16" style="137" customWidth="1"/>
    <col min="5127" max="5140" width="15.7109375" style="137" customWidth="1"/>
    <col min="5141" max="5141" width="14.28515625" style="137" customWidth="1"/>
    <col min="5142" max="5142" width="10.5703125" style="137" bestFit="1" customWidth="1"/>
    <col min="5143" max="5143" width="9.28515625" style="137" bestFit="1" customWidth="1"/>
    <col min="5144" max="5376" width="9.140625" style="137"/>
    <col min="5377" max="5377" width="3" style="137" customWidth="1"/>
    <col min="5378" max="5378" width="92.140625" style="137" customWidth="1"/>
    <col min="5379" max="5379" width="17.140625" style="137" customWidth="1"/>
    <col min="5380" max="5380" width="18" style="137" customWidth="1"/>
    <col min="5381" max="5381" width="15.7109375" style="137" customWidth="1"/>
    <col min="5382" max="5382" width="16" style="137" customWidth="1"/>
    <col min="5383" max="5396" width="15.7109375" style="137" customWidth="1"/>
    <col min="5397" max="5397" width="14.28515625" style="137" customWidth="1"/>
    <col min="5398" max="5398" width="10.5703125" style="137" bestFit="1" customWidth="1"/>
    <col min="5399" max="5399" width="9.28515625" style="137" bestFit="1" customWidth="1"/>
    <col min="5400" max="5632" width="9.140625" style="137"/>
    <col min="5633" max="5633" width="3" style="137" customWidth="1"/>
    <col min="5634" max="5634" width="92.140625" style="137" customWidth="1"/>
    <col min="5635" max="5635" width="17.140625" style="137" customWidth="1"/>
    <col min="5636" max="5636" width="18" style="137" customWidth="1"/>
    <col min="5637" max="5637" width="15.7109375" style="137" customWidth="1"/>
    <col min="5638" max="5638" width="16" style="137" customWidth="1"/>
    <col min="5639" max="5652" width="15.7109375" style="137" customWidth="1"/>
    <col min="5653" max="5653" width="14.28515625" style="137" customWidth="1"/>
    <col min="5654" max="5654" width="10.5703125" style="137" bestFit="1" customWidth="1"/>
    <col min="5655" max="5655" width="9.28515625" style="137" bestFit="1" customWidth="1"/>
    <col min="5656" max="5888" width="9.140625" style="137"/>
    <col min="5889" max="5889" width="3" style="137" customWidth="1"/>
    <col min="5890" max="5890" width="92.140625" style="137" customWidth="1"/>
    <col min="5891" max="5891" width="17.140625" style="137" customWidth="1"/>
    <col min="5892" max="5892" width="18" style="137" customWidth="1"/>
    <col min="5893" max="5893" width="15.7109375" style="137" customWidth="1"/>
    <col min="5894" max="5894" width="16" style="137" customWidth="1"/>
    <col min="5895" max="5908" width="15.7109375" style="137" customWidth="1"/>
    <col min="5909" max="5909" width="14.28515625" style="137" customWidth="1"/>
    <col min="5910" max="5910" width="10.5703125" style="137" bestFit="1" customWidth="1"/>
    <col min="5911" max="5911" width="9.28515625" style="137" bestFit="1" customWidth="1"/>
    <col min="5912" max="6144" width="9.140625" style="137"/>
    <col min="6145" max="6145" width="3" style="137" customWidth="1"/>
    <col min="6146" max="6146" width="92.140625" style="137" customWidth="1"/>
    <col min="6147" max="6147" width="17.140625" style="137" customWidth="1"/>
    <col min="6148" max="6148" width="18" style="137" customWidth="1"/>
    <col min="6149" max="6149" width="15.7109375" style="137" customWidth="1"/>
    <col min="6150" max="6150" width="16" style="137" customWidth="1"/>
    <col min="6151" max="6164" width="15.7109375" style="137" customWidth="1"/>
    <col min="6165" max="6165" width="14.28515625" style="137" customWidth="1"/>
    <col min="6166" max="6166" width="10.5703125" style="137" bestFit="1" customWidth="1"/>
    <col min="6167" max="6167" width="9.28515625" style="137" bestFit="1" customWidth="1"/>
    <col min="6168" max="6400" width="9.140625" style="137"/>
    <col min="6401" max="6401" width="3" style="137" customWidth="1"/>
    <col min="6402" max="6402" width="92.140625" style="137" customWidth="1"/>
    <col min="6403" max="6403" width="17.140625" style="137" customWidth="1"/>
    <col min="6404" max="6404" width="18" style="137" customWidth="1"/>
    <col min="6405" max="6405" width="15.7109375" style="137" customWidth="1"/>
    <col min="6406" max="6406" width="16" style="137" customWidth="1"/>
    <col min="6407" max="6420" width="15.7109375" style="137" customWidth="1"/>
    <col min="6421" max="6421" width="14.28515625" style="137" customWidth="1"/>
    <col min="6422" max="6422" width="10.5703125" style="137" bestFit="1" customWidth="1"/>
    <col min="6423" max="6423" width="9.28515625" style="137" bestFit="1" customWidth="1"/>
    <col min="6424" max="6656" width="9.140625" style="137"/>
    <col min="6657" max="6657" width="3" style="137" customWidth="1"/>
    <col min="6658" max="6658" width="92.140625" style="137" customWidth="1"/>
    <col min="6659" max="6659" width="17.140625" style="137" customWidth="1"/>
    <col min="6660" max="6660" width="18" style="137" customWidth="1"/>
    <col min="6661" max="6661" width="15.7109375" style="137" customWidth="1"/>
    <col min="6662" max="6662" width="16" style="137" customWidth="1"/>
    <col min="6663" max="6676" width="15.7109375" style="137" customWidth="1"/>
    <col min="6677" max="6677" width="14.28515625" style="137" customWidth="1"/>
    <col min="6678" max="6678" width="10.5703125" style="137" bestFit="1" customWidth="1"/>
    <col min="6679" max="6679" width="9.28515625" style="137" bestFit="1" customWidth="1"/>
    <col min="6680" max="6912" width="9.140625" style="137"/>
    <col min="6913" max="6913" width="3" style="137" customWidth="1"/>
    <col min="6914" max="6914" width="92.140625" style="137" customWidth="1"/>
    <col min="6915" max="6915" width="17.140625" style="137" customWidth="1"/>
    <col min="6916" max="6916" width="18" style="137" customWidth="1"/>
    <col min="6917" max="6917" width="15.7109375" style="137" customWidth="1"/>
    <col min="6918" max="6918" width="16" style="137" customWidth="1"/>
    <col min="6919" max="6932" width="15.7109375" style="137" customWidth="1"/>
    <col min="6933" max="6933" width="14.28515625" style="137" customWidth="1"/>
    <col min="6934" max="6934" width="10.5703125" style="137" bestFit="1" customWidth="1"/>
    <col min="6935" max="6935" width="9.28515625" style="137" bestFit="1" customWidth="1"/>
    <col min="6936" max="7168" width="9.140625" style="137"/>
    <col min="7169" max="7169" width="3" style="137" customWidth="1"/>
    <col min="7170" max="7170" width="92.140625" style="137" customWidth="1"/>
    <col min="7171" max="7171" width="17.140625" style="137" customWidth="1"/>
    <col min="7172" max="7172" width="18" style="137" customWidth="1"/>
    <col min="7173" max="7173" width="15.7109375" style="137" customWidth="1"/>
    <col min="7174" max="7174" width="16" style="137" customWidth="1"/>
    <col min="7175" max="7188" width="15.7109375" style="137" customWidth="1"/>
    <col min="7189" max="7189" width="14.28515625" style="137" customWidth="1"/>
    <col min="7190" max="7190" width="10.5703125" style="137" bestFit="1" customWidth="1"/>
    <col min="7191" max="7191" width="9.28515625" style="137" bestFit="1" customWidth="1"/>
    <col min="7192" max="7424" width="9.140625" style="137"/>
    <col min="7425" max="7425" width="3" style="137" customWidth="1"/>
    <col min="7426" max="7426" width="92.140625" style="137" customWidth="1"/>
    <col min="7427" max="7427" width="17.140625" style="137" customWidth="1"/>
    <col min="7428" max="7428" width="18" style="137" customWidth="1"/>
    <col min="7429" max="7429" width="15.7109375" style="137" customWidth="1"/>
    <col min="7430" max="7430" width="16" style="137" customWidth="1"/>
    <col min="7431" max="7444" width="15.7109375" style="137" customWidth="1"/>
    <col min="7445" max="7445" width="14.28515625" style="137" customWidth="1"/>
    <col min="7446" max="7446" width="10.5703125" style="137" bestFit="1" customWidth="1"/>
    <col min="7447" max="7447" width="9.28515625" style="137" bestFit="1" customWidth="1"/>
    <col min="7448" max="7680" width="9.140625" style="137"/>
    <col min="7681" max="7681" width="3" style="137" customWidth="1"/>
    <col min="7682" max="7682" width="92.140625" style="137" customWidth="1"/>
    <col min="7683" max="7683" width="17.140625" style="137" customWidth="1"/>
    <col min="7684" max="7684" width="18" style="137" customWidth="1"/>
    <col min="7685" max="7685" width="15.7109375" style="137" customWidth="1"/>
    <col min="7686" max="7686" width="16" style="137" customWidth="1"/>
    <col min="7687" max="7700" width="15.7109375" style="137" customWidth="1"/>
    <col min="7701" max="7701" width="14.28515625" style="137" customWidth="1"/>
    <col min="7702" max="7702" width="10.5703125" style="137" bestFit="1" customWidth="1"/>
    <col min="7703" max="7703" width="9.28515625" style="137" bestFit="1" customWidth="1"/>
    <col min="7704" max="7936" width="9.140625" style="137"/>
    <col min="7937" max="7937" width="3" style="137" customWidth="1"/>
    <col min="7938" max="7938" width="92.140625" style="137" customWidth="1"/>
    <col min="7939" max="7939" width="17.140625" style="137" customWidth="1"/>
    <col min="7940" max="7940" width="18" style="137" customWidth="1"/>
    <col min="7941" max="7941" width="15.7109375" style="137" customWidth="1"/>
    <col min="7942" max="7942" width="16" style="137" customWidth="1"/>
    <col min="7943" max="7956" width="15.7109375" style="137" customWidth="1"/>
    <col min="7957" max="7957" width="14.28515625" style="137" customWidth="1"/>
    <col min="7958" max="7958" width="10.5703125" style="137" bestFit="1" customWidth="1"/>
    <col min="7959" max="7959" width="9.28515625" style="137" bestFit="1" customWidth="1"/>
    <col min="7960" max="8192" width="9.140625" style="137"/>
    <col min="8193" max="8193" width="3" style="137" customWidth="1"/>
    <col min="8194" max="8194" width="92.140625" style="137" customWidth="1"/>
    <col min="8195" max="8195" width="17.140625" style="137" customWidth="1"/>
    <col min="8196" max="8196" width="18" style="137" customWidth="1"/>
    <col min="8197" max="8197" width="15.7109375" style="137" customWidth="1"/>
    <col min="8198" max="8198" width="16" style="137" customWidth="1"/>
    <col min="8199" max="8212" width="15.7109375" style="137" customWidth="1"/>
    <col min="8213" max="8213" width="14.28515625" style="137" customWidth="1"/>
    <col min="8214" max="8214" width="10.5703125" style="137" bestFit="1" customWidth="1"/>
    <col min="8215" max="8215" width="9.28515625" style="137" bestFit="1" customWidth="1"/>
    <col min="8216" max="8448" width="9.140625" style="137"/>
    <col min="8449" max="8449" width="3" style="137" customWidth="1"/>
    <col min="8450" max="8450" width="92.140625" style="137" customWidth="1"/>
    <col min="8451" max="8451" width="17.140625" style="137" customWidth="1"/>
    <col min="8452" max="8452" width="18" style="137" customWidth="1"/>
    <col min="8453" max="8453" width="15.7109375" style="137" customWidth="1"/>
    <col min="8454" max="8454" width="16" style="137" customWidth="1"/>
    <col min="8455" max="8468" width="15.7109375" style="137" customWidth="1"/>
    <col min="8469" max="8469" width="14.28515625" style="137" customWidth="1"/>
    <col min="8470" max="8470" width="10.5703125" style="137" bestFit="1" customWidth="1"/>
    <col min="8471" max="8471" width="9.28515625" style="137" bestFit="1" customWidth="1"/>
    <col min="8472" max="8704" width="9.140625" style="137"/>
    <col min="8705" max="8705" width="3" style="137" customWidth="1"/>
    <col min="8706" max="8706" width="92.140625" style="137" customWidth="1"/>
    <col min="8707" max="8707" width="17.140625" style="137" customWidth="1"/>
    <col min="8708" max="8708" width="18" style="137" customWidth="1"/>
    <col min="8709" max="8709" width="15.7109375" style="137" customWidth="1"/>
    <col min="8710" max="8710" width="16" style="137" customWidth="1"/>
    <col min="8711" max="8724" width="15.7109375" style="137" customWidth="1"/>
    <col min="8725" max="8725" width="14.28515625" style="137" customWidth="1"/>
    <col min="8726" max="8726" width="10.5703125" style="137" bestFit="1" customWidth="1"/>
    <col min="8727" max="8727" width="9.28515625" style="137" bestFit="1" customWidth="1"/>
    <col min="8728" max="8960" width="9.140625" style="137"/>
    <col min="8961" max="8961" width="3" style="137" customWidth="1"/>
    <col min="8962" max="8962" width="92.140625" style="137" customWidth="1"/>
    <col min="8963" max="8963" width="17.140625" style="137" customWidth="1"/>
    <col min="8964" max="8964" width="18" style="137" customWidth="1"/>
    <col min="8965" max="8965" width="15.7109375" style="137" customWidth="1"/>
    <col min="8966" max="8966" width="16" style="137" customWidth="1"/>
    <col min="8967" max="8980" width="15.7109375" style="137" customWidth="1"/>
    <col min="8981" max="8981" width="14.28515625" style="137" customWidth="1"/>
    <col min="8982" max="8982" width="10.5703125" style="137" bestFit="1" customWidth="1"/>
    <col min="8983" max="8983" width="9.28515625" style="137" bestFit="1" customWidth="1"/>
    <col min="8984" max="9216" width="9.140625" style="137"/>
    <col min="9217" max="9217" width="3" style="137" customWidth="1"/>
    <col min="9218" max="9218" width="92.140625" style="137" customWidth="1"/>
    <col min="9219" max="9219" width="17.140625" style="137" customWidth="1"/>
    <col min="9220" max="9220" width="18" style="137" customWidth="1"/>
    <col min="9221" max="9221" width="15.7109375" style="137" customWidth="1"/>
    <col min="9222" max="9222" width="16" style="137" customWidth="1"/>
    <col min="9223" max="9236" width="15.7109375" style="137" customWidth="1"/>
    <col min="9237" max="9237" width="14.28515625" style="137" customWidth="1"/>
    <col min="9238" max="9238" width="10.5703125" style="137" bestFit="1" customWidth="1"/>
    <col min="9239" max="9239" width="9.28515625" style="137" bestFit="1" customWidth="1"/>
    <col min="9240" max="9472" width="9.140625" style="137"/>
    <col min="9473" max="9473" width="3" style="137" customWidth="1"/>
    <col min="9474" max="9474" width="92.140625" style="137" customWidth="1"/>
    <col min="9475" max="9475" width="17.140625" style="137" customWidth="1"/>
    <col min="9476" max="9476" width="18" style="137" customWidth="1"/>
    <col min="9477" max="9477" width="15.7109375" style="137" customWidth="1"/>
    <col min="9478" max="9478" width="16" style="137" customWidth="1"/>
    <col min="9479" max="9492" width="15.7109375" style="137" customWidth="1"/>
    <col min="9493" max="9493" width="14.28515625" style="137" customWidth="1"/>
    <col min="9494" max="9494" width="10.5703125" style="137" bestFit="1" customWidth="1"/>
    <col min="9495" max="9495" width="9.28515625" style="137" bestFit="1" customWidth="1"/>
    <col min="9496" max="9728" width="9.140625" style="137"/>
    <col min="9729" max="9729" width="3" style="137" customWidth="1"/>
    <col min="9730" max="9730" width="92.140625" style="137" customWidth="1"/>
    <col min="9731" max="9731" width="17.140625" style="137" customWidth="1"/>
    <col min="9732" max="9732" width="18" style="137" customWidth="1"/>
    <col min="9733" max="9733" width="15.7109375" style="137" customWidth="1"/>
    <col min="9734" max="9734" width="16" style="137" customWidth="1"/>
    <col min="9735" max="9748" width="15.7109375" style="137" customWidth="1"/>
    <col min="9749" max="9749" width="14.28515625" style="137" customWidth="1"/>
    <col min="9750" max="9750" width="10.5703125" style="137" bestFit="1" customWidth="1"/>
    <col min="9751" max="9751" width="9.28515625" style="137" bestFit="1" customWidth="1"/>
    <col min="9752" max="9984" width="9.140625" style="137"/>
    <col min="9985" max="9985" width="3" style="137" customWidth="1"/>
    <col min="9986" max="9986" width="92.140625" style="137" customWidth="1"/>
    <col min="9987" max="9987" width="17.140625" style="137" customWidth="1"/>
    <col min="9988" max="9988" width="18" style="137" customWidth="1"/>
    <col min="9989" max="9989" width="15.7109375" style="137" customWidth="1"/>
    <col min="9990" max="9990" width="16" style="137" customWidth="1"/>
    <col min="9991" max="10004" width="15.7109375" style="137" customWidth="1"/>
    <col min="10005" max="10005" width="14.28515625" style="137" customWidth="1"/>
    <col min="10006" max="10006" width="10.5703125" style="137" bestFit="1" customWidth="1"/>
    <col min="10007" max="10007" width="9.28515625" style="137" bestFit="1" customWidth="1"/>
    <col min="10008" max="10240" width="9.140625" style="137"/>
    <col min="10241" max="10241" width="3" style="137" customWidth="1"/>
    <col min="10242" max="10242" width="92.140625" style="137" customWidth="1"/>
    <col min="10243" max="10243" width="17.140625" style="137" customWidth="1"/>
    <col min="10244" max="10244" width="18" style="137" customWidth="1"/>
    <col min="10245" max="10245" width="15.7109375" style="137" customWidth="1"/>
    <col min="10246" max="10246" width="16" style="137" customWidth="1"/>
    <col min="10247" max="10260" width="15.7109375" style="137" customWidth="1"/>
    <col min="10261" max="10261" width="14.28515625" style="137" customWidth="1"/>
    <col min="10262" max="10262" width="10.5703125" style="137" bestFit="1" customWidth="1"/>
    <col min="10263" max="10263" width="9.28515625" style="137" bestFit="1" customWidth="1"/>
    <col min="10264" max="10496" width="9.140625" style="137"/>
    <col min="10497" max="10497" width="3" style="137" customWidth="1"/>
    <col min="10498" max="10498" width="92.140625" style="137" customWidth="1"/>
    <col min="10499" max="10499" width="17.140625" style="137" customWidth="1"/>
    <col min="10500" max="10500" width="18" style="137" customWidth="1"/>
    <col min="10501" max="10501" width="15.7109375" style="137" customWidth="1"/>
    <col min="10502" max="10502" width="16" style="137" customWidth="1"/>
    <col min="10503" max="10516" width="15.7109375" style="137" customWidth="1"/>
    <col min="10517" max="10517" width="14.28515625" style="137" customWidth="1"/>
    <col min="10518" max="10518" width="10.5703125" style="137" bestFit="1" customWidth="1"/>
    <col min="10519" max="10519" width="9.28515625" style="137" bestFit="1" customWidth="1"/>
    <col min="10520" max="10752" width="9.140625" style="137"/>
    <col min="10753" max="10753" width="3" style="137" customWidth="1"/>
    <col min="10754" max="10754" width="92.140625" style="137" customWidth="1"/>
    <col min="10755" max="10755" width="17.140625" style="137" customWidth="1"/>
    <col min="10756" max="10756" width="18" style="137" customWidth="1"/>
    <col min="10757" max="10757" width="15.7109375" style="137" customWidth="1"/>
    <col min="10758" max="10758" width="16" style="137" customWidth="1"/>
    <col min="10759" max="10772" width="15.7109375" style="137" customWidth="1"/>
    <col min="10773" max="10773" width="14.28515625" style="137" customWidth="1"/>
    <col min="10774" max="10774" width="10.5703125" style="137" bestFit="1" customWidth="1"/>
    <col min="10775" max="10775" width="9.28515625" style="137" bestFit="1" customWidth="1"/>
    <col min="10776" max="11008" width="9.140625" style="137"/>
    <col min="11009" max="11009" width="3" style="137" customWidth="1"/>
    <col min="11010" max="11010" width="92.140625" style="137" customWidth="1"/>
    <col min="11011" max="11011" width="17.140625" style="137" customWidth="1"/>
    <col min="11012" max="11012" width="18" style="137" customWidth="1"/>
    <col min="11013" max="11013" width="15.7109375" style="137" customWidth="1"/>
    <col min="11014" max="11014" width="16" style="137" customWidth="1"/>
    <col min="11015" max="11028" width="15.7109375" style="137" customWidth="1"/>
    <col min="11029" max="11029" width="14.28515625" style="137" customWidth="1"/>
    <col min="11030" max="11030" width="10.5703125" style="137" bestFit="1" customWidth="1"/>
    <col min="11031" max="11031" width="9.28515625" style="137" bestFit="1" customWidth="1"/>
    <col min="11032" max="11264" width="9.140625" style="137"/>
    <col min="11265" max="11265" width="3" style="137" customWidth="1"/>
    <col min="11266" max="11266" width="92.140625" style="137" customWidth="1"/>
    <col min="11267" max="11267" width="17.140625" style="137" customWidth="1"/>
    <col min="11268" max="11268" width="18" style="137" customWidth="1"/>
    <col min="11269" max="11269" width="15.7109375" style="137" customWidth="1"/>
    <col min="11270" max="11270" width="16" style="137" customWidth="1"/>
    <col min="11271" max="11284" width="15.7109375" style="137" customWidth="1"/>
    <col min="11285" max="11285" width="14.28515625" style="137" customWidth="1"/>
    <col min="11286" max="11286" width="10.5703125" style="137" bestFit="1" customWidth="1"/>
    <col min="11287" max="11287" width="9.28515625" style="137" bestFit="1" customWidth="1"/>
    <col min="11288" max="11520" width="9.140625" style="137"/>
    <col min="11521" max="11521" width="3" style="137" customWidth="1"/>
    <col min="11522" max="11522" width="92.140625" style="137" customWidth="1"/>
    <col min="11523" max="11523" width="17.140625" style="137" customWidth="1"/>
    <col min="11524" max="11524" width="18" style="137" customWidth="1"/>
    <col min="11525" max="11525" width="15.7109375" style="137" customWidth="1"/>
    <col min="11526" max="11526" width="16" style="137" customWidth="1"/>
    <col min="11527" max="11540" width="15.7109375" style="137" customWidth="1"/>
    <col min="11541" max="11541" width="14.28515625" style="137" customWidth="1"/>
    <col min="11542" max="11542" width="10.5703125" style="137" bestFit="1" customWidth="1"/>
    <col min="11543" max="11543" width="9.28515625" style="137" bestFit="1" customWidth="1"/>
    <col min="11544" max="11776" width="9.140625" style="137"/>
    <col min="11777" max="11777" width="3" style="137" customWidth="1"/>
    <col min="11778" max="11778" width="92.140625" style="137" customWidth="1"/>
    <col min="11779" max="11779" width="17.140625" style="137" customWidth="1"/>
    <col min="11780" max="11780" width="18" style="137" customWidth="1"/>
    <col min="11781" max="11781" width="15.7109375" style="137" customWidth="1"/>
    <col min="11782" max="11782" width="16" style="137" customWidth="1"/>
    <col min="11783" max="11796" width="15.7109375" style="137" customWidth="1"/>
    <col min="11797" max="11797" width="14.28515625" style="137" customWidth="1"/>
    <col min="11798" max="11798" width="10.5703125" style="137" bestFit="1" customWidth="1"/>
    <col min="11799" max="11799" width="9.28515625" style="137" bestFit="1" customWidth="1"/>
    <col min="11800" max="12032" width="9.140625" style="137"/>
    <col min="12033" max="12033" width="3" style="137" customWidth="1"/>
    <col min="12034" max="12034" width="92.140625" style="137" customWidth="1"/>
    <col min="12035" max="12035" width="17.140625" style="137" customWidth="1"/>
    <col min="12036" max="12036" width="18" style="137" customWidth="1"/>
    <col min="12037" max="12037" width="15.7109375" style="137" customWidth="1"/>
    <col min="12038" max="12038" width="16" style="137" customWidth="1"/>
    <col min="12039" max="12052" width="15.7109375" style="137" customWidth="1"/>
    <col min="12053" max="12053" width="14.28515625" style="137" customWidth="1"/>
    <col min="12054" max="12054" width="10.5703125" style="137" bestFit="1" customWidth="1"/>
    <col min="12055" max="12055" width="9.28515625" style="137" bestFit="1" customWidth="1"/>
    <col min="12056" max="12288" width="9.140625" style="137"/>
    <col min="12289" max="12289" width="3" style="137" customWidth="1"/>
    <col min="12290" max="12290" width="92.140625" style="137" customWidth="1"/>
    <col min="12291" max="12291" width="17.140625" style="137" customWidth="1"/>
    <col min="12292" max="12292" width="18" style="137" customWidth="1"/>
    <col min="12293" max="12293" width="15.7109375" style="137" customWidth="1"/>
    <col min="12294" max="12294" width="16" style="137" customWidth="1"/>
    <col min="12295" max="12308" width="15.7109375" style="137" customWidth="1"/>
    <col min="12309" max="12309" width="14.28515625" style="137" customWidth="1"/>
    <col min="12310" max="12310" width="10.5703125" style="137" bestFit="1" customWidth="1"/>
    <col min="12311" max="12311" width="9.28515625" style="137" bestFit="1" customWidth="1"/>
    <col min="12312" max="12544" width="9.140625" style="137"/>
    <col min="12545" max="12545" width="3" style="137" customWidth="1"/>
    <col min="12546" max="12546" width="92.140625" style="137" customWidth="1"/>
    <col min="12547" max="12547" width="17.140625" style="137" customWidth="1"/>
    <col min="12548" max="12548" width="18" style="137" customWidth="1"/>
    <col min="12549" max="12549" width="15.7109375" style="137" customWidth="1"/>
    <col min="12550" max="12550" width="16" style="137" customWidth="1"/>
    <col min="12551" max="12564" width="15.7109375" style="137" customWidth="1"/>
    <col min="12565" max="12565" width="14.28515625" style="137" customWidth="1"/>
    <col min="12566" max="12566" width="10.5703125" style="137" bestFit="1" customWidth="1"/>
    <col min="12567" max="12567" width="9.28515625" style="137" bestFit="1" customWidth="1"/>
    <col min="12568" max="12800" width="9.140625" style="137"/>
    <col min="12801" max="12801" width="3" style="137" customWidth="1"/>
    <col min="12802" max="12802" width="92.140625" style="137" customWidth="1"/>
    <col min="12803" max="12803" width="17.140625" style="137" customWidth="1"/>
    <col min="12804" max="12804" width="18" style="137" customWidth="1"/>
    <col min="12805" max="12805" width="15.7109375" style="137" customWidth="1"/>
    <col min="12806" max="12806" width="16" style="137" customWidth="1"/>
    <col min="12807" max="12820" width="15.7109375" style="137" customWidth="1"/>
    <col min="12821" max="12821" width="14.28515625" style="137" customWidth="1"/>
    <col min="12822" max="12822" width="10.5703125" style="137" bestFit="1" customWidth="1"/>
    <col min="12823" max="12823" width="9.28515625" style="137" bestFit="1" customWidth="1"/>
    <col min="12824" max="13056" width="9.140625" style="137"/>
    <col min="13057" max="13057" width="3" style="137" customWidth="1"/>
    <col min="13058" max="13058" width="92.140625" style="137" customWidth="1"/>
    <col min="13059" max="13059" width="17.140625" style="137" customWidth="1"/>
    <col min="13060" max="13060" width="18" style="137" customWidth="1"/>
    <col min="13061" max="13061" width="15.7109375" style="137" customWidth="1"/>
    <col min="13062" max="13062" width="16" style="137" customWidth="1"/>
    <col min="13063" max="13076" width="15.7109375" style="137" customWidth="1"/>
    <col min="13077" max="13077" width="14.28515625" style="137" customWidth="1"/>
    <col min="13078" max="13078" width="10.5703125" style="137" bestFit="1" customWidth="1"/>
    <col min="13079" max="13079" width="9.28515625" style="137" bestFit="1" customWidth="1"/>
    <col min="13080" max="13312" width="9.140625" style="137"/>
    <col min="13313" max="13313" width="3" style="137" customWidth="1"/>
    <col min="13314" max="13314" width="92.140625" style="137" customWidth="1"/>
    <col min="13315" max="13315" width="17.140625" style="137" customWidth="1"/>
    <col min="13316" max="13316" width="18" style="137" customWidth="1"/>
    <col min="13317" max="13317" width="15.7109375" style="137" customWidth="1"/>
    <col min="13318" max="13318" width="16" style="137" customWidth="1"/>
    <col min="13319" max="13332" width="15.7109375" style="137" customWidth="1"/>
    <col min="13333" max="13333" width="14.28515625" style="137" customWidth="1"/>
    <col min="13334" max="13334" width="10.5703125" style="137" bestFit="1" customWidth="1"/>
    <col min="13335" max="13335" width="9.28515625" style="137" bestFit="1" customWidth="1"/>
    <col min="13336" max="13568" width="9.140625" style="137"/>
    <col min="13569" max="13569" width="3" style="137" customWidth="1"/>
    <col min="13570" max="13570" width="92.140625" style="137" customWidth="1"/>
    <col min="13571" max="13571" width="17.140625" style="137" customWidth="1"/>
    <col min="13572" max="13572" width="18" style="137" customWidth="1"/>
    <col min="13573" max="13573" width="15.7109375" style="137" customWidth="1"/>
    <col min="13574" max="13574" width="16" style="137" customWidth="1"/>
    <col min="13575" max="13588" width="15.7109375" style="137" customWidth="1"/>
    <col min="13589" max="13589" width="14.28515625" style="137" customWidth="1"/>
    <col min="13590" max="13590" width="10.5703125" style="137" bestFit="1" customWidth="1"/>
    <col min="13591" max="13591" width="9.28515625" style="137" bestFit="1" customWidth="1"/>
    <col min="13592" max="13824" width="9.140625" style="137"/>
    <col min="13825" max="13825" width="3" style="137" customWidth="1"/>
    <col min="13826" max="13826" width="92.140625" style="137" customWidth="1"/>
    <col min="13827" max="13827" width="17.140625" style="137" customWidth="1"/>
    <col min="13828" max="13828" width="18" style="137" customWidth="1"/>
    <col min="13829" max="13829" width="15.7109375" style="137" customWidth="1"/>
    <col min="13830" max="13830" width="16" style="137" customWidth="1"/>
    <col min="13831" max="13844" width="15.7109375" style="137" customWidth="1"/>
    <col min="13845" max="13845" width="14.28515625" style="137" customWidth="1"/>
    <col min="13846" max="13846" width="10.5703125" style="137" bestFit="1" customWidth="1"/>
    <col min="13847" max="13847" width="9.28515625" style="137" bestFit="1" customWidth="1"/>
    <col min="13848" max="14080" width="9.140625" style="137"/>
    <col min="14081" max="14081" width="3" style="137" customWidth="1"/>
    <col min="14082" max="14082" width="92.140625" style="137" customWidth="1"/>
    <col min="14083" max="14083" width="17.140625" style="137" customWidth="1"/>
    <col min="14084" max="14084" width="18" style="137" customWidth="1"/>
    <col min="14085" max="14085" width="15.7109375" style="137" customWidth="1"/>
    <col min="14086" max="14086" width="16" style="137" customWidth="1"/>
    <col min="14087" max="14100" width="15.7109375" style="137" customWidth="1"/>
    <col min="14101" max="14101" width="14.28515625" style="137" customWidth="1"/>
    <col min="14102" max="14102" width="10.5703125" style="137" bestFit="1" customWidth="1"/>
    <col min="14103" max="14103" width="9.28515625" style="137" bestFit="1" customWidth="1"/>
    <col min="14104" max="14336" width="9.140625" style="137"/>
    <col min="14337" max="14337" width="3" style="137" customWidth="1"/>
    <col min="14338" max="14338" width="92.140625" style="137" customWidth="1"/>
    <col min="14339" max="14339" width="17.140625" style="137" customWidth="1"/>
    <col min="14340" max="14340" width="18" style="137" customWidth="1"/>
    <col min="14341" max="14341" width="15.7109375" style="137" customWidth="1"/>
    <col min="14342" max="14342" width="16" style="137" customWidth="1"/>
    <col min="14343" max="14356" width="15.7109375" style="137" customWidth="1"/>
    <col min="14357" max="14357" width="14.28515625" style="137" customWidth="1"/>
    <col min="14358" max="14358" width="10.5703125" style="137" bestFit="1" customWidth="1"/>
    <col min="14359" max="14359" width="9.28515625" style="137" bestFit="1" customWidth="1"/>
    <col min="14360" max="14592" width="9.140625" style="137"/>
    <col min="14593" max="14593" width="3" style="137" customWidth="1"/>
    <col min="14594" max="14594" width="92.140625" style="137" customWidth="1"/>
    <col min="14595" max="14595" width="17.140625" style="137" customWidth="1"/>
    <col min="14596" max="14596" width="18" style="137" customWidth="1"/>
    <col min="14597" max="14597" width="15.7109375" style="137" customWidth="1"/>
    <col min="14598" max="14598" width="16" style="137" customWidth="1"/>
    <col min="14599" max="14612" width="15.7109375" style="137" customWidth="1"/>
    <col min="14613" max="14613" width="14.28515625" style="137" customWidth="1"/>
    <col min="14614" max="14614" width="10.5703125" style="137" bestFit="1" customWidth="1"/>
    <col min="14615" max="14615" width="9.28515625" style="137" bestFit="1" customWidth="1"/>
    <col min="14616" max="14848" width="9.140625" style="137"/>
    <col min="14849" max="14849" width="3" style="137" customWidth="1"/>
    <col min="14850" max="14850" width="92.140625" style="137" customWidth="1"/>
    <col min="14851" max="14851" width="17.140625" style="137" customWidth="1"/>
    <col min="14852" max="14852" width="18" style="137" customWidth="1"/>
    <col min="14853" max="14853" width="15.7109375" style="137" customWidth="1"/>
    <col min="14854" max="14854" width="16" style="137" customWidth="1"/>
    <col min="14855" max="14868" width="15.7109375" style="137" customWidth="1"/>
    <col min="14869" max="14869" width="14.28515625" style="137" customWidth="1"/>
    <col min="14870" max="14870" width="10.5703125" style="137" bestFit="1" customWidth="1"/>
    <col min="14871" max="14871" width="9.28515625" style="137" bestFit="1" customWidth="1"/>
    <col min="14872" max="15104" width="9.140625" style="137"/>
    <col min="15105" max="15105" width="3" style="137" customWidth="1"/>
    <col min="15106" max="15106" width="92.140625" style="137" customWidth="1"/>
    <col min="15107" max="15107" width="17.140625" style="137" customWidth="1"/>
    <col min="15108" max="15108" width="18" style="137" customWidth="1"/>
    <col min="15109" max="15109" width="15.7109375" style="137" customWidth="1"/>
    <col min="15110" max="15110" width="16" style="137" customWidth="1"/>
    <col min="15111" max="15124" width="15.7109375" style="137" customWidth="1"/>
    <col min="15125" max="15125" width="14.28515625" style="137" customWidth="1"/>
    <col min="15126" max="15126" width="10.5703125" style="137" bestFit="1" customWidth="1"/>
    <col min="15127" max="15127" width="9.28515625" style="137" bestFit="1" customWidth="1"/>
    <col min="15128" max="15360" width="9.140625" style="137"/>
    <col min="15361" max="15361" width="3" style="137" customWidth="1"/>
    <col min="15362" max="15362" width="92.140625" style="137" customWidth="1"/>
    <col min="15363" max="15363" width="17.140625" style="137" customWidth="1"/>
    <col min="15364" max="15364" width="18" style="137" customWidth="1"/>
    <col min="15365" max="15365" width="15.7109375" style="137" customWidth="1"/>
    <col min="15366" max="15366" width="16" style="137" customWidth="1"/>
    <col min="15367" max="15380" width="15.7109375" style="137" customWidth="1"/>
    <col min="15381" max="15381" width="14.28515625" style="137" customWidth="1"/>
    <col min="15382" max="15382" width="10.5703125" style="137" bestFit="1" customWidth="1"/>
    <col min="15383" max="15383" width="9.28515625" style="137" bestFit="1" customWidth="1"/>
    <col min="15384" max="15616" width="9.140625" style="137"/>
    <col min="15617" max="15617" width="3" style="137" customWidth="1"/>
    <col min="15618" max="15618" width="92.140625" style="137" customWidth="1"/>
    <col min="15619" max="15619" width="17.140625" style="137" customWidth="1"/>
    <col min="15620" max="15620" width="18" style="137" customWidth="1"/>
    <col min="15621" max="15621" width="15.7109375" style="137" customWidth="1"/>
    <col min="15622" max="15622" width="16" style="137" customWidth="1"/>
    <col min="15623" max="15636" width="15.7109375" style="137" customWidth="1"/>
    <col min="15637" max="15637" width="14.28515625" style="137" customWidth="1"/>
    <col min="15638" max="15638" width="10.5703125" style="137" bestFit="1" customWidth="1"/>
    <col min="15639" max="15639" width="9.28515625" style="137" bestFit="1" customWidth="1"/>
    <col min="15640" max="15872" width="9.140625" style="137"/>
    <col min="15873" max="15873" width="3" style="137" customWidth="1"/>
    <col min="15874" max="15874" width="92.140625" style="137" customWidth="1"/>
    <col min="15875" max="15875" width="17.140625" style="137" customWidth="1"/>
    <col min="15876" max="15876" width="18" style="137" customWidth="1"/>
    <col min="15877" max="15877" width="15.7109375" style="137" customWidth="1"/>
    <col min="15878" max="15878" width="16" style="137" customWidth="1"/>
    <col min="15879" max="15892" width="15.7109375" style="137" customWidth="1"/>
    <col min="15893" max="15893" width="14.28515625" style="137" customWidth="1"/>
    <col min="15894" max="15894" width="10.5703125" style="137" bestFit="1" customWidth="1"/>
    <col min="15895" max="15895" width="9.28515625" style="137" bestFit="1" customWidth="1"/>
    <col min="15896" max="16128" width="9.140625" style="137"/>
    <col min="16129" max="16129" width="3" style="137" customWidth="1"/>
    <col min="16130" max="16130" width="92.140625" style="137" customWidth="1"/>
    <col min="16131" max="16131" width="17.140625" style="137" customWidth="1"/>
    <col min="16132" max="16132" width="18" style="137" customWidth="1"/>
    <col min="16133" max="16133" width="15.7109375" style="137" customWidth="1"/>
    <col min="16134" max="16134" width="16" style="137" customWidth="1"/>
    <col min="16135" max="16148" width="15.7109375" style="137" customWidth="1"/>
    <col min="16149" max="16149" width="14.28515625" style="137" customWidth="1"/>
    <col min="16150" max="16150" width="10.5703125" style="137" bestFit="1" customWidth="1"/>
    <col min="16151" max="16151" width="9.28515625" style="137" bestFit="1" customWidth="1"/>
    <col min="16152" max="16384" width="9.140625" style="137"/>
  </cols>
  <sheetData>
    <row r="1" spans="1:20" ht="30.75" customHeight="1" x14ac:dyDescent="0.35">
      <c r="A1" s="3399" t="s">
        <v>94</v>
      </c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3399"/>
      <c r="O1" s="3399"/>
      <c r="P1" s="3399"/>
      <c r="Q1" s="3399"/>
      <c r="R1" s="3399"/>
      <c r="S1" s="3399"/>
      <c r="T1" s="3399"/>
    </row>
    <row r="2" spans="1:20" ht="26.25" customHeight="1" x14ac:dyDescent="0.35">
      <c r="A2" s="3795" t="s">
        <v>95</v>
      </c>
      <c r="B2" s="3795"/>
      <c r="C2" s="3795"/>
      <c r="D2" s="3795"/>
      <c r="E2" s="3795"/>
      <c r="F2" s="3795"/>
      <c r="G2" s="3795"/>
      <c r="H2" s="3795"/>
      <c r="I2" s="3795"/>
      <c r="J2" s="3795"/>
      <c r="K2" s="3795"/>
      <c r="L2" s="3795"/>
      <c r="M2" s="3795"/>
      <c r="N2" s="3795"/>
      <c r="O2" s="3795"/>
      <c r="P2" s="3795"/>
      <c r="Q2" s="3795"/>
      <c r="R2" s="3795"/>
      <c r="S2" s="3795"/>
      <c r="T2" s="3795"/>
    </row>
    <row r="3" spans="1:20" ht="28.5" customHeight="1" x14ac:dyDescent="0.35">
      <c r="A3" s="3399" t="s">
        <v>362</v>
      </c>
      <c r="B3" s="3399"/>
      <c r="C3" s="3399"/>
      <c r="D3" s="3399"/>
      <c r="E3" s="3399"/>
      <c r="F3" s="3399"/>
      <c r="G3" s="3399"/>
      <c r="H3" s="3399"/>
      <c r="I3" s="3399"/>
      <c r="J3" s="3399"/>
      <c r="K3" s="3399"/>
      <c r="L3" s="3399"/>
      <c r="M3" s="3399"/>
      <c r="N3" s="3399"/>
      <c r="O3" s="3399"/>
      <c r="P3" s="3399"/>
      <c r="Q3" s="3399"/>
      <c r="R3" s="3399"/>
      <c r="S3" s="3399"/>
      <c r="T3" s="3399"/>
    </row>
    <row r="4" spans="1:20" ht="19.5" customHeight="1" thickBot="1" x14ac:dyDescent="0.4">
      <c r="B4" s="138"/>
    </row>
    <row r="5" spans="1:20" ht="33" customHeight="1" x14ac:dyDescent="0.35">
      <c r="B5" s="3796" t="s">
        <v>9</v>
      </c>
      <c r="C5" s="3799" t="s">
        <v>0</v>
      </c>
      <c r="D5" s="3808"/>
      <c r="E5" s="3808"/>
      <c r="F5" s="3799" t="s">
        <v>1</v>
      </c>
      <c r="G5" s="3808"/>
      <c r="H5" s="3811"/>
      <c r="I5" s="3800" t="s">
        <v>2</v>
      </c>
      <c r="J5" s="3808"/>
      <c r="K5" s="3808"/>
      <c r="L5" s="3799" t="s">
        <v>3</v>
      </c>
      <c r="M5" s="3808"/>
      <c r="N5" s="3811"/>
      <c r="O5" s="3799">
        <v>5</v>
      </c>
      <c r="P5" s="3808"/>
      <c r="Q5" s="3808"/>
      <c r="R5" s="3802" t="s">
        <v>6</v>
      </c>
      <c r="S5" s="3803"/>
      <c r="T5" s="3804"/>
    </row>
    <row r="6" spans="1:20" ht="15" customHeight="1" thickBot="1" x14ac:dyDescent="0.4">
      <c r="B6" s="3797"/>
      <c r="C6" s="3809"/>
      <c r="D6" s="3810"/>
      <c r="E6" s="3810"/>
      <c r="F6" s="3812"/>
      <c r="G6" s="3813"/>
      <c r="H6" s="3814"/>
      <c r="I6" s="3813"/>
      <c r="J6" s="3813"/>
      <c r="K6" s="3813"/>
      <c r="L6" s="3815"/>
      <c r="M6" s="3816"/>
      <c r="N6" s="3817"/>
      <c r="O6" s="3809"/>
      <c r="P6" s="3810"/>
      <c r="Q6" s="3810"/>
      <c r="R6" s="3805"/>
      <c r="S6" s="3806"/>
      <c r="T6" s="3807"/>
    </row>
    <row r="7" spans="1:20" ht="86.25" customHeight="1" thickBot="1" x14ac:dyDescent="0.4">
      <c r="B7" s="3798"/>
      <c r="C7" s="456" t="s">
        <v>26</v>
      </c>
      <c r="D7" s="457" t="s">
        <v>27</v>
      </c>
      <c r="E7" s="1044" t="s">
        <v>4</v>
      </c>
      <c r="F7" s="456" t="s">
        <v>96</v>
      </c>
      <c r="G7" s="457" t="s">
        <v>27</v>
      </c>
      <c r="H7" s="1044" t="s">
        <v>4</v>
      </c>
      <c r="I7" s="456" t="s">
        <v>96</v>
      </c>
      <c r="J7" s="457" t="s">
        <v>27</v>
      </c>
      <c r="K7" s="1044" t="s">
        <v>4</v>
      </c>
      <c r="L7" s="456" t="s">
        <v>96</v>
      </c>
      <c r="M7" s="457" t="s">
        <v>27</v>
      </c>
      <c r="N7" s="1044" t="s">
        <v>4</v>
      </c>
      <c r="O7" s="456" t="s">
        <v>96</v>
      </c>
      <c r="P7" s="457" t="s">
        <v>27</v>
      </c>
      <c r="Q7" s="1554" t="s">
        <v>4</v>
      </c>
      <c r="R7" s="456" t="s">
        <v>26</v>
      </c>
      <c r="S7" s="457" t="s">
        <v>27</v>
      </c>
      <c r="T7" s="1554" t="s">
        <v>4</v>
      </c>
    </row>
    <row r="8" spans="1:20" ht="34.5" customHeight="1" x14ac:dyDescent="0.35">
      <c r="B8" s="1555" t="s">
        <v>22</v>
      </c>
      <c r="C8" s="1676"/>
      <c r="D8" s="1677"/>
      <c r="E8" s="1678"/>
      <c r="F8" s="1045"/>
      <c r="G8" s="1045"/>
      <c r="H8" s="139"/>
      <c r="I8" s="1679"/>
      <c r="J8" s="1677"/>
      <c r="K8" s="1678"/>
      <c r="L8" s="1045"/>
      <c r="M8" s="1045"/>
      <c r="N8" s="139"/>
      <c r="O8" s="1680"/>
      <c r="P8" s="1681"/>
      <c r="Q8" s="1678"/>
      <c r="R8" s="1047"/>
      <c r="S8" s="1047"/>
      <c r="T8" s="1048"/>
    </row>
    <row r="9" spans="1:20" ht="31.5" customHeight="1" x14ac:dyDescent="0.35">
      <c r="B9" s="596" t="s">
        <v>87</v>
      </c>
      <c r="C9" s="589">
        <v>0</v>
      </c>
      <c r="D9" s="590">
        <v>13</v>
      </c>
      <c r="E9" s="950">
        <f t="shared" ref="E9:E14" si="0">SUM(C9:D9)</f>
        <v>13</v>
      </c>
      <c r="F9" s="589">
        <v>0</v>
      </c>
      <c r="G9" s="590">
        <v>20</v>
      </c>
      <c r="H9" s="956">
        <f t="shared" ref="H9:H15" si="1">SUM(F9:G9)</f>
        <v>20</v>
      </c>
      <c r="I9" s="589">
        <v>13</v>
      </c>
      <c r="J9" s="590">
        <v>2</v>
      </c>
      <c r="K9" s="956">
        <f t="shared" ref="K9:K15" si="2">SUM(I9:J9)</f>
        <v>15</v>
      </c>
      <c r="L9" s="589">
        <v>6</v>
      </c>
      <c r="M9" s="590">
        <v>5</v>
      </c>
      <c r="N9" s="956">
        <f t="shared" ref="N9:N14" si="3">SUM(L9:M9)</f>
        <v>11</v>
      </c>
      <c r="O9" s="589">
        <v>0</v>
      </c>
      <c r="P9" s="590">
        <v>7</v>
      </c>
      <c r="Q9" s="956">
        <f>SUM(O9:P9)</f>
        <v>7</v>
      </c>
      <c r="R9" s="1705">
        <f t="shared" ref="R9:S15" si="4">C9+F9+I9+L9+O9</f>
        <v>19</v>
      </c>
      <c r="S9" s="1575">
        <f>D9+G9+J9+M9+P9</f>
        <v>47</v>
      </c>
      <c r="T9" s="958">
        <f t="shared" ref="T9:T15" si="5">SUM(R9:S9)</f>
        <v>66</v>
      </c>
    </row>
    <row r="10" spans="1:20" ht="31.5" customHeight="1" x14ac:dyDescent="0.35">
      <c r="B10" s="594" t="s">
        <v>97</v>
      </c>
      <c r="C10" s="589">
        <v>0</v>
      </c>
      <c r="D10" s="590">
        <v>20</v>
      </c>
      <c r="E10" s="950">
        <f t="shared" si="0"/>
        <v>20</v>
      </c>
      <c r="F10" s="589">
        <v>0</v>
      </c>
      <c r="G10" s="590">
        <v>19</v>
      </c>
      <c r="H10" s="956">
        <f>SUM(F10:G10)</f>
        <v>19</v>
      </c>
      <c r="I10" s="597">
        <v>10</v>
      </c>
      <c r="J10" s="590">
        <v>1</v>
      </c>
      <c r="K10" s="956">
        <f t="shared" si="2"/>
        <v>11</v>
      </c>
      <c r="L10" s="589">
        <v>7</v>
      </c>
      <c r="M10" s="590">
        <v>2</v>
      </c>
      <c r="N10" s="956">
        <f t="shared" si="3"/>
        <v>9</v>
      </c>
      <c r="O10" s="589">
        <v>2</v>
      </c>
      <c r="P10" s="590">
        <v>11</v>
      </c>
      <c r="Q10" s="956">
        <v>13</v>
      </c>
      <c r="R10" s="1705">
        <f t="shared" si="4"/>
        <v>19</v>
      </c>
      <c r="S10" s="1575">
        <f>D10+G10+J10+M10+P10</f>
        <v>53</v>
      </c>
      <c r="T10" s="958">
        <f>SUM(R10:S10)</f>
        <v>72</v>
      </c>
    </row>
    <row r="11" spans="1:20" ht="59.25" customHeight="1" x14ac:dyDescent="0.35">
      <c r="B11" s="594" t="s">
        <v>98</v>
      </c>
      <c r="C11" s="589">
        <v>0</v>
      </c>
      <c r="D11" s="590">
        <v>17</v>
      </c>
      <c r="E11" s="950">
        <v>17</v>
      </c>
      <c r="F11" s="589">
        <v>0</v>
      </c>
      <c r="G11" s="590">
        <v>25</v>
      </c>
      <c r="H11" s="956">
        <f t="shared" si="1"/>
        <v>25</v>
      </c>
      <c r="I11" s="589">
        <v>9</v>
      </c>
      <c r="J11" s="590">
        <v>3</v>
      </c>
      <c r="K11" s="956">
        <f t="shared" si="2"/>
        <v>12</v>
      </c>
      <c r="L11" s="589">
        <v>1</v>
      </c>
      <c r="M11" s="590">
        <v>5</v>
      </c>
      <c r="N11" s="956">
        <f t="shared" si="3"/>
        <v>6</v>
      </c>
      <c r="O11" s="589">
        <f>O31+O21</f>
        <v>0</v>
      </c>
      <c r="P11" s="590">
        <v>10</v>
      </c>
      <c r="Q11" s="956">
        <f>SUM(O11:P11)</f>
        <v>10</v>
      </c>
      <c r="R11" s="1705">
        <f t="shared" si="4"/>
        <v>10</v>
      </c>
      <c r="S11" s="1575">
        <f t="shared" si="4"/>
        <v>60</v>
      </c>
      <c r="T11" s="958">
        <f t="shared" si="5"/>
        <v>70</v>
      </c>
    </row>
    <row r="12" spans="1:20" ht="31.5" customHeight="1" x14ac:dyDescent="0.35">
      <c r="B12" s="594" t="s">
        <v>99</v>
      </c>
      <c r="C12" s="589">
        <f>C32+C22</f>
        <v>0</v>
      </c>
      <c r="D12" s="590">
        <v>0</v>
      </c>
      <c r="E12" s="950">
        <f>SUM(C12:D12)</f>
        <v>0</v>
      </c>
      <c r="F12" s="589">
        <f>F32+F22</f>
        <v>0</v>
      </c>
      <c r="G12" s="590">
        <v>0</v>
      </c>
      <c r="H12" s="956">
        <f t="shared" si="1"/>
        <v>0</v>
      </c>
      <c r="I12" s="589">
        <v>0</v>
      </c>
      <c r="J12" s="590">
        <v>0</v>
      </c>
      <c r="K12" s="956">
        <f t="shared" si="2"/>
        <v>0</v>
      </c>
      <c r="L12" s="589">
        <v>0</v>
      </c>
      <c r="M12" s="590">
        <v>13</v>
      </c>
      <c r="N12" s="956">
        <f>SUM(L12:M12)</f>
        <v>13</v>
      </c>
      <c r="O12" s="589">
        <v>0</v>
      </c>
      <c r="P12" s="590">
        <v>32</v>
      </c>
      <c r="Q12" s="956">
        <v>32</v>
      </c>
      <c r="R12" s="1705">
        <f t="shared" si="4"/>
        <v>0</v>
      </c>
      <c r="S12" s="1575">
        <f>D12+G12+J12+M12+P12</f>
        <v>45</v>
      </c>
      <c r="T12" s="958">
        <f t="shared" si="5"/>
        <v>45</v>
      </c>
    </row>
    <row r="13" spans="1:20" ht="27.75" customHeight="1" x14ac:dyDescent="0.35">
      <c r="B13" s="594" t="s">
        <v>85</v>
      </c>
      <c r="C13" s="589">
        <v>15</v>
      </c>
      <c r="D13" s="590">
        <v>7</v>
      </c>
      <c r="E13" s="950">
        <f t="shared" si="0"/>
        <v>22</v>
      </c>
      <c r="F13" s="589">
        <v>0</v>
      </c>
      <c r="G13" s="590">
        <v>14</v>
      </c>
      <c r="H13" s="956">
        <f t="shared" si="1"/>
        <v>14</v>
      </c>
      <c r="I13" s="589">
        <v>14</v>
      </c>
      <c r="J13" s="590">
        <v>1</v>
      </c>
      <c r="K13" s="956">
        <f t="shared" si="2"/>
        <v>15</v>
      </c>
      <c r="L13" s="589">
        <v>4</v>
      </c>
      <c r="M13" s="590">
        <v>14</v>
      </c>
      <c r="N13" s="956">
        <f>SUM(L13:M13)</f>
        <v>18</v>
      </c>
      <c r="O13" s="589">
        <v>0</v>
      </c>
      <c r="P13" s="590">
        <v>25</v>
      </c>
      <c r="Q13" s="956">
        <v>25</v>
      </c>
      <c r="R13" s="598">
        <f t="shared" si="4"/>
        <v>33</v>
      </c>
      <c r="S13" s="599">
        <f>D13+G13+J13+M13+P13</f>
        <v>61</v>
      </c>
      <c r="T13" s="959">
        <f t="shared" si="5"/>
        <v>94</v>
      </c>
    </row>
    <row r="14" spans="1:20" ht="34.5" customHeight="1" x14ac:dyDescent="0.35">
      <c r="B14" s="594" t="s">
        <v>100</v>
      </c>
      <c r="C14" s="589">
        <f>C33+C24</f>
        <v>0</v>
      </c>
      <c r="D14" s="590">
        <v>24</v>
      </c>
      <c r="E14" s="950">
        <f t="shared" si="0"/>
        <v>24</v>
      </c>
      <c r="F14" s="589">
        <f>F33+F24</f>
        <v>0</v>
      </c>
      <c r="G14" s="590">
        <v>18</v>
      </c>
      <c r="H14" s="956">
        <f t="shared" si="1"/>
        <v>18</v>
      </c>
      <c r="I14" s="589">
        <v>0</v>
      </c>
      <c r="J14" s="590">
        <v>5</v>
      </c>
      <c r="K14" s="956">
        <f t="shared" si="2"/>
        <v>5</v>
      </c>
      <c r="L14" s="589">
        <v>0</v>
      </c>
      <c r="M14" s="590">
        <v>16</v>
      </c>
      <c r="N14" s="956">
        <f t="shared" si="3"/>
        <v>16</v>
      </c>
      <c r="O14" s="589">
        <v>0</v>
      </c>
      <c r="P14" s="590">
        <v>29</v>
      </c>
      <c r="Q14" s="956">
        <v>29</v>
      </c>
      <c r="R14" s="598">
        <f t="shared" si="4"/>
        <v>0</v>
      </c>
      <c r="S14" s="599">
        <f>D14+G14+J14+M14+P14</f>
        <v>92</v>
      </c>
      <c r="T14" s="959">
        <f t="shared" si="5"/>
        <v>92</v>
      </c>
    </row>
    <row r="15" spans="1:20" ht="81" customHeight="1" thickBot="1" x14ac:dyDescent="0.4">
      <c r="B15" s="596" t="s">
        <v>101</v>
      </c>
      <c r="C15" s="589">
        <v>0</v>
      </c>
      <c r="D15" s="590">
        <v>30</v>
      </c>
      <c r="E15" s="950">
        <f>SUM(C15:D15)</f>
        <v>30</v>
      </c>
      <c r="F15" s="589">
        <v>0</v>
      </c>
      <c r="G15" s="590">
        <v>25</v>
      </c>
      <c r="H15" s="600">
        <f t="shared" si="1"/>
        <v>25</v>
      </c>
      <c r="I15" s="589">
        <v>0</v>
      </c>
      <c r="J15" s="590">
        <v>4</v>
      </c>
      <c r="K15" s="600">
        <f t="shared" si="2"/>
        <v>4</v>
      </c>
      <c r="L15" s="589">
        <v>4</v>
      </c>
      <c r="M15" s="590">
        <v>10</v>
      </c>
      <c r="N15" s="600">
        <f>SUM(L15:M15)</f>
        <v>14</v>
      </c>
      <c r="O15" s="589">
        <v>1</v>
      </c>
      <c r="P15" s="590">
        <v>24</v>
      </c>
      <c r="Q15" s="600">
        <v>25</v>
      </c>
      <c r="R15" s="598">
        <f t="shared" si="4"/>
        <v>5</v>
      </c>
      <c r="S15" s="599">
        <f>D15+G15+J15+M15+P15</f>
        <v>93</v>
      </c>
      <c r="T15" s="959">
        <f t="shared" si="5"/>
        <v>98</v>
      </c>
    </row>
    <row r="16" spans="1:20" ht="34.5" customHeight="1" thickBot="1" x14ac:dyDescent="0.4">
      <c r="B16" s="1555" t="s">
        <v>16</v>
      </c>
      <c r="C16" s="458">
        <f t="shared" ref="C16:R16" si="6">SUM(C9:C15)</f>
        <v>15</v>
      </c>
      <c r="D16" s="1562">
        <f t="shared" si="6"/>
        <v>111</v>
      </c>
      <c r="E16" s="1566">
        <f t="shared" si="6"/>
        <v>126</v>
      </c>
      <c r="F16" s="1049">
        <f t="shared" si="6"/>
        <v>0</v>
      </c>
      <c r="G16" s="1562">
        <f>SUM(G9:G15)</f>
        <v>121</v>
      </c>
      <c r="H16" s="1567">
        <f>SUM(H9:H15)</f>
        <v>121</v>
      </c>
      <c r="I16" s="458">
        <f t="shared" si="6"/>
        <v>46</v>
      </c>
      <c r="J16" s="1562">
        <f t="shared" si="6"/>
        <v>16</v>
      </c>
      <c r="K16" s="1566">
        <f t="shared" si="6"/>
        <v>62</v>
      </c>
      <c r="L16" s="1049">
        <f t="shared" si="6"/>
        <v>22</v>
      </c>
      <c r="M16" s="1562">
        <f t="shared" si="6"/>
        <v>65</v>
      </c>
      <c r="N16" s="1567">
        <f t="shared" si="6"/>
        <v>87</v>
      </c>
      <c r="O16" s="458">
        <f t="shared" si="6"/>
        <v>3</v>
      </c>
      <c r="P16" s="1562">
        <f t="shared" si="6"/>
        <v>138</v>
      </c>
      <c r="Q16" s="1566">
        <f t="shared" si="6"/>
        <v>141</v>
      </c>
      <c r="R16" s="1049">
        <f t="shared" si="6"/>
        <v>86</v>
      </c>
      <c r="S16" s="1562">
        <f>SUM(S9:S15)</f>
        <v>451</v>
      </c>
      <c r="T16" s="1566">
        <f>SUM(T9:T15)</f>
        <v>537</v>
      </c>
    </row>
    <row r="17" spans="2:20" ht="30.75" customHeight="1" thickBot="1" x14ac:dyDescent="0.4">
      <c r="B17" s="1556" t="s">
        <v>23</v>
      </c>
      <c r="C17" s="1569"/>
      <c r="D17" s="1570"/>
      <c r="E17" s="1571"/>
      <c r="F17" s="1572"/>
      <c r="G17" s="1570"/>
      <c r="H17" s="1571"/>
      <c r="I17" s="1572"/>
      <c r="J17" s="1570"/>
      <c r="K17" s="1571"/>
      <c r="L17" s="1572"/>
      <c r="M17" s="1570"/>
      <c r="N17" s="1571"/>
      <c r="O17" s="1569"/>
      <c r="P17" s="1570"/>
      <c r="Q17" s="1571"/>
      <c r="R17" s="1572"/>
      <c r="S17" s="1572"/>
      <c r="T17" s="1573"/>
    </row>
    <row r="18" spans="2:20" ht="30.75" customHeight="1" thickBot="1" x14ac:dyDescent="0.4">
      <c r="B18" s="1050" t="s">
        <v>11</v>
      </c>
      <c r="C18" s="459"/>
      <c r="D18" s="1574"/>
      <c r="E18" s="1567"/>
      <c r="F18" s="459"/>
      <c r="G18" s="1574"/>
      <c r="H18" s="1566"/>
      <c r="I18" s="1051"/>
      <c r="J18" s="1574" t="s">
        <v>7</v>
      </c>
      <c r="K18" s="1567"/>
      <c r="L18" s="459"/>
      <c r="M18" s="1574"/>
      <c r="N18" s="1567"/>
      <c r="O18" s="458"/>
      <c r="P18" s="1562"/>
      <c r="Q18" s="1567"/>
      <c r="R18" s="460"/>
      <c r="S18" s="460"/>
      <c r="T18" s="1568"/>
    </row>
    <row r="19" spans="2:20" ht="30" customHeight="1" x14ac:dyDescent="0.35">
      <c r="B19" s="596" t="s">
        <v>87</v>
      </c>
      <c r="C19" s="589">
        <v>0</v>
      </c>
      <c r="D19" s="590">
        <v>12</v>
      </c>
      <c r="E19" s="950">
        <f>SUM(C19:D19)</f>
        <v>12</v>
      </c>
      <c r="F19" s="589">
        <v>0</v>
      </c>
      <c r="G19" s="590">
        <v>20</v>
      </c>
      <c r="H19" s="956">
        <f t="shared" ref="H19:H25" si="7">SUM(F19:G19)</f>
        <v>20</v>
      </c>
      <c r="I19" s="589">
        <v>13</v>
      </c>
      <c r="J19" s="590">
        <v>2</v>
      </c>
      <c r="K19" s="956">
        <f t="shared" ref="K19:K25" si="8">SUM(I19:J19)</f>
        <v>15</v>
      </c>
      <c r="L19" s="589">
        <v>6</v>
      </c>
      <c r="M19" s="590">
        <v>5</v>
      </c>
      <c r="N19" s="956">
        <f t="shared" ref="N19:N25" si="9">SUM(L19:M19)</f>
        <v>11</v>
      </c>
      <c r="O19" s="589">
        <v>0</v>
      </c>
      <c r="P19" s="590">
        <v>7</v>
      </c>
      <c r="Q19" s="956">
        <f>SUM(O19:P19)</f>
        <v>7</v>
      </c>
      <c r="R19" s="1682">
        <f t="shared" ref="R19:S25" si="10">C19+F19+I19+L19+O19</f>
        <v>19</v>
      </c>
      <c r="S19" s="1061">
        <f t="shared" si="10"/>
        <v>46</v>
      </c>
      <c r="T19" s="1062">
        <f t="shared" ref="T19:T25" si="11">SUM(R19:S19)</f>
        <v>65</v>
      </c>
    </row>
    <row r="20" spans="2:20" ht="30" customHeight="1" x14ac:dyDescent="0.35">
      <c r="B20" s="594" t="s">
        <v>97</v>
      </c>
      <c r="C20" s="589">
        <v>0</v>
      </c>
      <c r="D20" s="590">
        <v>20</v>
      </c>
      <c r="E20" s="950">
        <f>SUM(C20:D20)</f>
        <v>20</v>
      </c>
      <c r="F20" s="589">
        <v>0</v>
      </c>
      <c r="G20" s="590">
        <v>18</v>
      </c>
      <c r="H20" s="956">
        <f t="shared" si="7"/>
        <v>18</v>
      </c>
      <c r="I20" s="597">
        <v>10</v>
      </c>
      <c r="J20" s="590">
        <v>1</v>
      </c>
      <c r="K20" s="956">
        <f t="shared" si="8"/>
        <v>11</v>
      </c>
      <c r="L20" s="589">
        <v>7</v>
      </c>
      <c r="M20" s="590">
        <v>2</v>
      </c>
      <c r="N20" s="956">
        <f t="shared" si="9"/>
        <v>9</v>
      </c>
      <c r="O20" s="589">
        <v>2</v>
      </c>
      <c r="P20" s="590">
        <v>11</v>
      </c>
      <c r="Q20" s="956">
        <v>13</v>
      </c>
      <c r="R20" s="960">
        <f t="shared" si="10"/>
        <v>19</v>
      </c>
      <c r="S20" s="599">
        <f>D20+G20+J20+M20+P20</f>
        <v>52</v>
      </c>
      <c r="T20" s="959">
        <f>SUM(R20:S20)</f>
        <v>71</v>
      </c>
    </row>
    <row r="21" spans="2:20" ht="30" customHeight="1" x14ac:dyDescent="0.35">
      <c r="B21" s="594" t="s">
        <v>98</v>
      </c>
      <c r="C21" s="589">
        <v>0</v>
      </c>
      <c r="D21" s="590">
        <v>17</v>
      </c>
      <c r="E21" s="950">
        <v>17</v>
      </c>
      <c r="F21" s="589">
        <v>0</v>
      </c>
      <c r="G21" s="590">
        <v>25</v>
      </c>
      <c r="H21" s="956">
        <f t="shared" si="7"/>
        <v>25</v>
      </c>
      <c r="I21" s="589">
        <v>9</v>
      </c>
      <c r="J21" s="590">
        <v>3</v>
      </c>
      <c r="K21" s="956">
        <f t="shared" si="8"/>
        <v>12</v>
      </c>
      <c r="L21" s="589">
        <v>1</v>
      </c>
      <c r="M21" s="590">
        <v>5</v>
      </c>
      <c r="N21" s="956">
        <f t="shared" si="9"/>
        <v>6</v>
      </c>
      <c r="O21" s="589">
        <f>O41+O31</f>
        <v>0</v>
      </c>
      <c r="P21" s="590">
        <v>10</v>
      </c>
      <c r="Q21" s="956">
        <f>SUM(O21:P21)</f>
        <v>10</v>
      </c>
      <c r="R21" s="960">
        <f t="shared" si="10"/>
        <v>10</v>
      </c>
      <c r="S21" s="599">
        <f t="shared" si="10"/>
        <v>60</v>
      </c>
      <c r="T21" s="959">
        <f t="shared" si="11"/>
        <v>70</v>
      </c>
    </row>
    <row r="22" spans="2:20" ht="30" customHeight="1" x14ac:dyDescent="0.35">
      <c r="B22" s="594" t="s">
        <v>99</v>
      </c>
      <c r="C22" s="589">
        <f>C42+C32</f>
        <v>0</v>
      </c>
      <c r="D22" s="590">
        <v>0</v>
      </c>
      <c r="E22" s="950">
        <f>SUM(C22:D22)</f>
        <v>0</v>
      </c>
      <c r="F22" s="589">
        <f>F42+F32</f>
        <v>0</v>
      </c>
      <c r="G22" s="590">
        <v>0</v>
      </c>
      <c r="H22" s="956">
        <f t="shared" si="7"/>
        <v>0</v>
      </c>
      <c r="I22" s="589">
        <v>0</v>
      </c>
      <c r="J22" s="590">
        <v>0</v>
      </c>
      <c r="K22" s="956">
        <f t="shared" si="8"/>
        <v>0</v>
      </c>
      <c r="L22" s="589">
        <v>0</v>
      </c>
      <c r="M22" s="590">
        <v>13</v>
      </c>
      <c r="N22" s="956">
        <f t="shared" si="9"/>
        <v>13</v>
      </c>
      <c r="O22" s="589">
        <v>0</v>
      </c>
      <c r="P22" s="590">
        <v>32</v>
      </c>
      <c r="Q22" s="956">
        <v>32</v>
      </c>
      <c r="R22" s="960">
        <f t="shared" si="10"/>
        <v>0</v>
      </c>
      <c r="S22" s="599">
        <f t="shared" si="10"/>
        <v>45</v>
      </c>
      <c r="T22" s="959">
        <f t="shared" si="11"/>
        <v>45</v>
      </c>
    </row>
    <row r="23" spans="2:20" ht="25.5" customHeight="1" x14ac:dyDescent="0.35">
      <c r="B23" s="594" t="s">
        <v>85</v>
      </c>
      <c r="C23" s="589">
        <v>15</v>
      </c>
      <c r="D23" s="590">
        <v>6</v>
      </c>
      <c r="E23" s="950">
        <f>SUM(C23:D23)</f>
        <v>21</v>
      </c>
      <c r="F23" s="589">
        <v>0</v>
      </c>
      <c r="G23" s="590">
        <v>14</v>
      </c>
      <c r="H23" s="956">
        <f t="shared" si="7"/>
        <v>14</v>
      </c>
      <c r="I23" s="589">
        <v>14</v>
      </c>
      <c r="J23" s="590">
        <v>1</v>
      </c>
      <c r="K23" s="956">
        <f t="shared" si="8"/>
        <v>15</v>
      </c>
      <c r="L23" s="589">
        <v>4</v>
      </c>
      <c r="M23" s="590">
        <v>13</v>
      </c>
      <c r="N23" s="956">
        <f t="shared" si="9"/>
        <v>17</v>
      </c>
      <c r="O23" s="589">
        <v>0</v>
      </c>
      <c r="P23" s="590">
        <v>24</v>
      </c>
      <c r="Q23" s="956">
        <v>24</v>
      </c>
      <c r="R23" s="960">
        <f t="shared" si="10"/>
        <v>33</v>
      </c>
      <c r="S23" s="599">
        <f t="shared" si="10"/>
        <v>58</v>
      </c>
      <c r="T23" s="959">
        <f t="shared" si="11"/>
        <v>91</v>
      </c>
    </row>
    <row r="24" spans="2:20" ht="31.5" customHeight="1" x14ac:dyDescent="0.35">
      <c r="B24" s="594" t="s">
        <v>100</v>
      </c>
      <c r="C24" s="589">
        <f>C43+C34</f>
        <v>0</v>
      </c>
      <c r="D24" s="590">
        <v>24</v>
      </c>
      <c r="E24" s="950">
        <f>SUM(C24:D24)</f>
        <v>24</v>
      </c>
      <c r="F24" s="589">
        <f>F43+F34</f>
        <v>0</v>
      </c>
      <c r="G24" s="590">
        <v>16</v>
      </c>
      <c r="H24" s="956">
        <f t="shared" si="7"/>
        <v>16</v>
      </c>
      <c r="I24" s="589">
        <v>0</v>
      </c>
      <c r="J24" s="590">
        <v>5</v>
      </c>
      <c r="K24" s="956">
        <f t="shared" si="8"/>
        <v>5</v>
      </c>
      <c r="L24" s="589">
        <v>0</v>
      </c>
      <c r="M24" s="590">
        <v>15</v>
      </c>
      <c r="N24" s="956">
        <f t="shared" si="9"/>
        <v>15</v>
      </c>
      <c r="O24" s="589">
        <v>0</v>
      </c>
      <c r="P24" s="590">
        <v>29</v>
      </c>
      <c r="Q24" s="956">
        <v>29</v>
      </c>
      <c r="R24" s="960">
        <f t="shared" si="10"/>
        <v>0</v>
      </c>
      <c r="S24" s="599">
        <f t="shared" si="10"/>
        <v>89</v>
      </c>
      <c r="T24" s="959">
        <f t="shared" si="11"/>
        <v>89</v>
      </c>
    </row>
    <row r="25" spans="2:20" ht="54" customHeight="1" thickBot="1" x14ac:dyDescent="0.4">
      <c r="B25" s="596" t="s">
        <v>101</v>
      </c>
      <c r="C25" s="589">
        <v>0</v>
      </c>
      <c r="D25" s="590">
        <v>30</v>
      </c>
      <c r="E25" s="950">
        <f>SUM(C25:D25)</f>
        <v>30</v>
      </c>
      <c r="F25" s="589">
        <v>0</v>
      </c>
      <c r="G25" s="590">
        <v>25</v>
      </c>
      <c r="H25" s="600">
        <f t="shared" si="7"/>
        <v>25</v>
      </c>
      <c r="I25" s="589">
        <v>0</v>
      </c>
      <c r="J25" s="590">
        <v>3</v>
      </c>
      <c r="K25" s="600">
        <f t="shared" si="8"/>
        <v>3</v>
      </c>
      <c r="L25" s="589">
        <v>4</v>
      </c>
      <c r="M25" s="590">
        <v>9</v>
      </c>
      <c r="N25" s="600">
        <f t="shared" si="9"/>
        <v>13</v>
      </c>
      <c r="O25" s="589">
        <v>1</v>
      </c>
      <c r="P25" s="590">
        <v>24</v>
      </c>
      <c r="Q25" s="600">
        <v>25</v>
      </c>
      <c r="R25" s="961">
        <f t="shared" si="10"/>
        <v>5</v>
      </c>
      <c r="S25" s="1575">
        <f t="shared" si="10"/>
        <v>91</v>
      </c>
      <c r="T25" s="958">
        <f t="shared" si="11"/>
        <v>96</v>
      </c>
    </row>
    <row r="26" spans="2:20" ht="27.75" customHeight="1" thickBot="1" x14ac:dyDescent="0.4">
      <c r="B26" s="1577" t="s">
        <v>8</v>
      </c>
      <c r="C26" s="458">
        <f t="shared" ref="C26:Q26" si="12">SUM(C19:C25)</f>
        <v>15</v>
      </c>
      <c r="D26" s="1562">
        <f t="shared" si="12"/>
        <v>109</v>
      </c>
      <c r="E26" s="1566">
        <f t="shared" si="12"/>
        <v>124</v>
      </c>
      <c r="F26" s="1049">
        <f t="shared" si="12"/>
        <v>0</v>
      </c>
      <c r="G26" s="1562">
        <f t="shared" si="12"/>
        <v>118</v>
      </c>
      <c r="H26" s="1567">
        <f t="shared" si="12"/>
        <v>118</v>
      </c>
      <c r="I26" s="458">
        <f t="shared" si="12"/>
        <v>46</v>
      </c>
      <c r="J26" s="1562">
        <f t="shared" si="12"/>
        <v>15</v>
      </c>
      <c r="K26" s="1566">
        <f t="shared" si="12"/>
        <v>61</v>
      </c>
      <c r="L26" s="1049">
        <f t="shared" si="12"/>
        <v>22</v>
      </c>
      <c r="M26" s="1562">
        <f t="shared" si="12"/>
        <v>62</v>
      </c>
      <c r="N26" s="1567">
        <f t="shared" si="12"/>
        <v>84</v>
      </c>
      <c r="O26" s="458">
        <f t="shared" si="12"/>
        <v>3</v>
      </c>
      <c r="P26" s="1562">
        <f t="shared" si="12"/>
        <v>137</v>
      </c>
      <c r="Q26" s="1567">
        <f t="shared" si="12"/>
        <v>140</v>
      </c>
      <c r="R26" s="458">
        <f>SUM(R19:R25)</f>
        <v>86</v>
      </c>
      <c r="S26" s="1562">
        <f>SUM(S19:S25)</f>
        <v>441</v>
      </c>
      <c r="T26" s="1566">
        <f>SUM(T19:T25)</f>
        <v>527</v>
      </c>
    </row>
    <row r="27" spans="2:20" ht="30.75" customHeight="1" x14ac:dyDescent="0.35">
      <c r="B27" s="1578" t="s">
        <v>25</v>
      </c>
      <c r="C27" s="1579"/>
      <c r="D27" s="1580"/>
      <c r="E27" s="1581"/>
      <c r="F27" s="1579"/>
      <c r="G27" s="1580"/>
      <c r="H27" s="1582"/>
      <c r="I27" s="1580"/>
      <c r="J27" s="1580"/>
      <c r="K27" s="1581"/>
      <c r="L27" s="1579"/>
      <c r="M27" s="1580"/>
      <c r="N27" s="1582"/>
      <c r="O27" s="1580"/>
      <c r="P27" s="1580"/>
      <c r="Q27" s="1581"/>
      <c r="R27" s="962"/>
      <c r="S27" s="963"/>
      <c r="T27" s="964"/>
    </row>
    <row r="28" spans="2:20" ht="24.95" customHeight="1" x14ac:dyDescent="0.35">
      <c r="B28" s="596" t="s">
        <v>87</v>
      </c>
      <c r="C28" s="78">
        <v>0</v>
      </c>
      <c r="D28" s="965">
        <v>1</v>
      </c>
      <c r="E28" s="966">
        <f t="shared" ref="E28:E34" si="13">SUM(C28:D28)</f>
        <v>1</v>
      </c>
      <c r="F28" s="78">
        <v>0</v>
      </c>
      <c r="G28" s="965">
        <v>0</v>
      </c>
      <c r="H28" s="1054">
        <f t="shared" ref="H28:H34" si="14">SUM(F28:G28)</f>
        <v>0</v>
      </c>
      <c r="I28" s="967">
        <v>0</v>
      </c>
      <c r="J28" s="965">
        <v>0</v>
      </c>
      <c r="K28" s="966">
        <f t="shared" ref="K28:K34" si="15">SUM(I28:J28)</f>
        <v>0</v>
      </c>
      <c r="L28" s="968">
        <v>0</v>
      </c>
      <c r="M28" s="601">
        <v>0</v>
      </c>
      <c r="N28" s="956">
        <f t="shared" ref="N28:N34" si="16">SUM(L28:M28)</f>
        <v>0</v>
      </c>
      <c r="O28" s="967">
        <v>0</v>
      </c>
      <c r="P28" s="965">
        <v>0</v>
      </c>
      <c r="Q28" s="966">
        <f t="shared" ref="Q28:Q34" si="17">SUM(O28:P28)</f>
        <v>0</v>
      </c>
      <c r="R28" s="876">
        <f t="shared" ref="R28:S34" si="18">C28+F28+I28+L28+O28</f>
        <v>0</v>
      </c>
      <c r="S28" s="877">
        <f t="shared" si="18"/>
        <v>1</v>
      </c>
      <c r="T28" s="878">
        <f t="shared" ref="T28:T34" si="19">SUM(R28:S28)</f>
        <v>1</v>
      </c>
    </row>
    <row r="29" spans="2:20" ht="24.95" customHeight="1" x14ac:dyDescent="0.35">
      <c r="B29" s="594" t="s">
        <v>97</v>
      </c>
      <c r="C29" s="1583">
        <v>0</v>
      </c>
      <c r="D29" s="1052">
        <v>0</v>
      </c>
      <c r="E29" s="1053">
        <f t="shared" si="13"/>
        <v>0</v>
      </c>
      <c r="F29" s="1583">
        <v>0</v>
      </c>
      <c r="G29" s="1052">
        <v>1</v>
      </c>
      <c r="H29" s="969">
        <f t="shared" si="14"/>
        <v>1</v>
      </c>
      <c r="I29" s="1045">
        <v>0</v>
      </c>
      <c r="J29" s="1052">
        <v>0</v>
      </c>
      <c r="K29" s="1053">
        <f>SUM(I29:J29)</f>
        <v>0</v>
      </c>
      <c r="L29" s="1583">
        <v>0</v>
      </c>
      <c r="M29" s="1052">
        <v>0</v>
      </c>
      <c r="N29" s="1054">
        <v>0</v>
      </c>
      <c r="O29" s="1045">
        <v>0</v>
      </c>
      <c r="P29" s="1052">
        <v>0</v>
      </c>
      <c r="Q29" s="1053">
        <v>0</v>
      </c>
      <c r="R29" s="1682">
        <f t="shared" si="18"/>
        <v>0</v>
      </c>
      <c r="S29" s="1061">
        <f t="shared" si="18"/>
        <v>1</v>
      </c>
      <c r="T29" s="1062">
        <f t="shared" si="19"/>
        <v>1</v>
      </c>
    </row>
    <row r="30" spans="2:20" ht="24.95" customHeight="1" x14ac:dyDescent="0.35">
      <c r="B30" s="594" t="s">
        <v>98</v>
      </c>
      <c r="C30" s="968">
        <v>0</v>
      </c>
      <c r="D30" s="601">
        <v>0</v>
      </c>
      <c r="E30" s="950">
        <f>SUM(C30:D30)</f>
        <v>0</v>
      </c>
      <c r="F30" s="968">
        <v>0</v>
      </c>
      <c r="G30" s="601">
        <v>0</v>
      </c>
      <c r="H30" s="956">
        <f t="shared" si="14"/>
        <v>0</v>
      </c>
      <c r="I30" s="602">
        <v>0</v>
      </c>
      <c r="J30" s="601">
        <v>0</v>
      </c>
      <c r="K30" s="950">
        <f t="shared" si="15"/>
        <v>0</v>
      </c>
      <c r="L30" s="968">
        <v>0</v>
      </c>
      <c r="M30" s="601">
        <v>0</v>
      </c>
      <c r="N30" s="956">
        <f t="shared" si="16"/>
        <v>0</v>
      </c>
      <c r="O30" s="602">
        <v>0</v>
      </c>
      <c r="P30" s="601">
        <v>0</v>
      </c>
      <c r="Q30" s="950">
        <f t="shared" si="17"/>
        <v>0</v>
      </c>
      <c r="R30" s="960">
        <f t="shared" si="18"/>
        <v>0</v>
      </c>
      <c r="S30" s="599">
        <f t="shared" si="18"/>
        <v>0</v>
      </c>
      <c r="T30" s="959">
        <f t="shared" si="19"/>
        <v>0</v>
      </c>
    </row>
    <row r="31" spans="2:20" ht="24.95" customHeight="1" x14ac:dyDescent="0.35">
      <c r="B31" s="594" t="s">
        <v>99</v>
      </c>
      <c r="C31" s="78">
        <v>0</v>
      </c>
      <c r="D31" s="965">
        <v>0</v>
      </c>
      <c r="E31" s="966">
        <f>SUM(C31:D31)</f>
        <v>0</v>
      </c>
      <c r="F31" s="78">
        <v>0</v>
      </c>
      <c r="G31" s="965">
        <v>0</v>
      </c>
      <c r="H31" s="1054">
        <f t="shared" si="14"/>
        <v>0</v>
      </c>
      <c r="I31" s="967">
        <v>0</v>
      </c>
      <c r="J31" s="965">
        <v>0</v>
      </c>
      <c r="K31" s="966">
        <f>SUM(I31:J31)</f>
        <v>0</v>
      </c>
      <c r="L31" s="78">
        <v>0</v>
      </c>
      <c r="M31" s="965">
        <v>0</v>
      </c>
      <c r="N31" s="970">
        <f>SUM(L31:M31)</f>
        <v>0</v>
      </c>
      <c r="O31" s="967">
        <v>0</v>
      </c>
      <c r="P31" s="965">
        <v>0</v>
      </c>
      <c r="Q31" s="966">
        <v>0</v>
      </c>
      <c r="R31" s="876">
        <f t="shared" si="18"/>
        <v>0</v>
      </c>
      <c r="S31" s="877">
        <f t="shared" si="18"/>
        <v>0</v>
      </c>
      <c r="T31" s="878">
        <f t="shared" si="19"/>
        <v>0</v>
      </c>
    </row>
    <row r="32" spans="2:20" ht="27.75" customHeight="1" x14ac:dyDescent="0.35">
      <c r="B32" s="594" t="s">
        <v>85</v>
      </c>
      <c r="C32" s="968">
        <v>0</v>
      </c>
      <c r="D32" s="601">
        <v>1</v>
      </c>
      <c r="E32" s="950">
        <f>SUM(C32:D32)</f>
        <v>1</v>
      </c>
      <c r="F32" s="968">
        <v>0</v>
      </c>
      <c r="G32" s="601">
        <v>0</v>
      </c>
      <c r="H32" s="956">
        <f t="shared" si="14"/>
        <v>0</v>
      </c>
      <c r="I32" s="602">
        <v>0</v>
      </c>
      <c r="J32" s="601">
        <v>0</v>
      </c>
      <c r="K32" s="950">
        <f>SUM(I32:J32)</f>
        <v>0</v>
      </c>
      <c r="L32" s="968">
        <v>0</v>
      </c>
      <c r="M32" s="601">
        <v>1</v>
      </c>
      <c r="N32" s="956">
        <f t="shared" si="16"/>
        <v>1</v>
      </c>
      <c r="O32" s="602">
        <v>0</v>
      </c>
      <c r="P32" s="601">
        <v>1</v>
      </c>
      <c r="Q32" s="950">
        <v>1</v>
      </c>
      <c r="R32" s="960">
        <f t="shared" si="18"/>
        <v>0</v>
      </c>
      <c r="S32" s="599">
        <f t="shared" si="18"/>
        <v>3</v>
      </c>
      <c r="T32" s="959">
        <f t="shared" si="19"/>
        <v>3</v>
      </c>
    </row>
    <row r="33" spans="2:21" ht="29.25" customHeight="1" x14ac:dyDescent="0.35">
      <c r="B33" s="594" t="s">
        <v>100</v>
      </c>
      <c r="C33" s="968">
        <v>0</v>
      </c>
      <c r="D33" s="601">
        <v>0</v>
      </c>
      <c r="E33" s="950">
        <f>SUM(C33:D33)</f>
        <v>0</v>
      </c>
      <c r="F33" s="968">
        <v>0</v>
      </c>
      <c r="G33" s="601">
        <v>2</v>
      </c>
      <c r="H33" s="956">
        <f t="shared" si="14"/>
        <v>2</v>
      </c>
      <c r="I33" s="602">
        <v>0</v>
      </c>
      <c r="J33" s="601">
        <v>0</v>
      </c>
      <c r="K33" s="950">
        <f t="shared" si="15"/>
        <v>0</v>
      </c>
      <c r="L33" s="968">
        <v>0</v>
      </c>
      <c r="M33" s="601">
        <v>1</v>
      </c>
      <c r="N33" s="956">
        <f t="shared" si="16"/>
        <v>1</v>
      </c>
      <c r="O33" s="602">
        <v>0</v>
      </c>
      <c r="P33" s="601">
        <v>0</v>
      </c>
      <c r="Q33" s="950">
        <f t="shared" si="17"/>
        <v>0</v>
      </c>
      <c r="R33" s="960">
        <f t="shared" si="18"/>
        <v>0</v>
      </c>
      <c r="S33" s="599">
        <f t="shared" si="18"/>
        <v>3</v>
      </c>
      <c r="T33" s="959">
        <f t="shared" si="19"/>
        <v>3</v>
      </c>
    </row>
    <row r="34" spans="2:21" ht="54" customHeight="1" thickBot="1" x14ac:dyDescent="0.4">
      <c r="B34" s="596" t="s">
        <v>101</v>
      </c>
      <c r="C34" s="968">
        <v>0</v>
      </c>
      <c r="D34" s="601">
        <v>0</v>
      </c>
      <c r="E34" s="950">
        <f t="shared" si="13"/>
        <v>0</v>
      </c>
      <c r="F34" s="968">
        <v>0</v>
      </c>
      <c r="G34" s="601">
        <v>0</v>
      </c>
      <c r="H34" s="956">
        <f t="shared" si="14"/>
        <v>0</v>
      </c>
      <c r="I34" s="602">
        <v>0</v>
      </c>
      <c r="J34" s="601">
        <v>1</v>
      </c>
      <c r="K34" s="950">
        <f t="shared" si="15"/>
        <v>1</v>
      </c>
      <c r="L34" s="968">
        <v>0</v>
      </c>
      <c r="M34" s="601">
        <v>1</v>
      </c>
      <c r="N34" s="956">
        <f t="shared" si="16"/>
        <v>1</v>
      </c>
      <c r="O34" s="602">
        <v>0</v>
      </c>
      <c r="P34" s="601">
        <v>0</v>
      </c>
      <c r="Q34" s="950">
        <f t="shared" si="17"/>
        <v>0</v>
      </c>
      <c r="R34" s="960">
        <f t="shared" si="18"/>
        <v>0</v>
      </c>
      <c r="S34" s="599">
        <f t="shared" si="18"/>
        <v>2</v>
      </c>
      <c r="T34" s="959">
        <f t="shared" si="19"/>
        <v>2</v>
      </c>
    </row>
    <row r="35" spans="2:21" ht="27" customHeight="1" thickBot="1" x14ac:dyDescent="0.4">
      <c r="B35" s="1055" t="s">
        <v>13</v>
      </c>
      <c r="C35" s="1566">
        <f t="shared" ref="C35:R35" si="20">SUM(C28:C34)</f>
        <v>0</v>
      </c>
      <c r="D35" s="458">
        <f>SUM(D28:D34)</f>
        <v>2</v>
      </c>
      <c r="E35" s="1056">
        <f>SUM(E28:E34)</f>
        <v>2</v>
      </c>
      <c r="F35" s="458">
        <f t="shared" si="20"/>
        <v>0</v>
      </c>
      <c r="G35" s="458">
        <f>SUM(G28:G34)</f>
        <v>3</v>
      </c>
      <c r="H35" s="1560">
        <f>SUM(H28:H34)</f>
        <v>3</v>
      </c>
      <c r="I35" s="1049">
        <f t="shared" si="20"/>
        <v>0</v>
      </c>
      <c r="J35" s="458">
        <f>SUM(J28:J34)</f>
        <v>1</v>
      </c>
      <c r="K35" s="458">
        <f>SUM(K28:K34)</f>
        <v>1</v>
      </c>
      <c r="L35" s="458">
        <f t="shared" si="20"/>
        <v>0</v>
      </c>
      <c r="M35" s="458">
        <f>SUM(M28:M34)</f>
        <v>3</v>
      </c>
      <c r="N35" s="458">
        <f>SUM(N28:N34)</f>
        <v>3</v>
      </c>
      <c r="O35" s="458">
        <f t="shared" si="20"/>
        <v>0</v>
      </c>
      <c r="P35" s="458">
        <f t="shared" si="20"/>
        <v>1</v>
      </c>
      <c r="Q35" s="1056">
        <f t="shared" si="20"/>
        <v>1</v>
      </c>
      <c r="R35" s="458">
        <f t="shared" si="20"/>
        <v>0</v>
      </c>
      <c r="S35" s="458">
        <f>SUM(S28:S34)</f>
        <v>10</v>
      </c>
      <c r="T35" s="1560">
        <f>SUM(T28:T34)</f>
        <v>10</v>
      </c>
    </row>
    <row r="36" spans="2:21" ht="30.75" customHeight="1" thickBot="1" x14ac:dyDescent="0.4">
      <c r="B36" s="1685" t="s">
        <v>10</v>
      </c>
      <c r="C36" s="79">
        <f t="shared" ref="C36:R36" si="21">C26</f>
        <v>15</v>
      </c>
      <c r="D36" s="971">
        <f t="shared" si="21"/>
        <v>109</v>
      </c>
      <c r="E36" s="972">
        <f t="shared" si="21"/>
        <v>124</v>
      </c>
      <c r="F36" s="973">
        <f t="shared" si="21"/>
        <v>0</v>
      </c>
      <c r="G36" s="971">
        <f>G26</f>
        <v>118</v>
      </c>
      <c r="H36" s="974">
        <f>H26</f>
        <v>118</v>
      </c>
      <c r="I36" s="79">
        <f t="shared" si="21"/>
        <v>46</v>
      </c>
      <c r="J36" s="971">
        <f t="shared" si="21"/>
        <v>15</v>
      </c>
      <c r="K36" s="972">
        <f t="shared" si="21"/>
        <v>61</v>
      </c>
      <c r="L36" s="973">
        <f t="shared" si="21"/>
        <v>22</v>
      </c>
      <c r="M36" s="971">
        <f t="shared" si="21"/>
        <v>62</v>
      </c>
      <c r="N36" s="974">
        <f t="shared" si="21"/>
        <v>84</v>
      </c>
      <c r="O36" s="79">
        <f t="shared" si="21"/>
        <v>3</v>
      </c>
      <c r="P36" s="971">
        <f t="shared" si="21"/>
        <v>137</v>
      </c>
      <c r="Q36" s="972">
        <f t="shared" si="21"/>
        <v>140</v>
      </c>
      <c r="R36" s="973">
        <f t="shared" si="21"/>
        <v>86</v>
      </c>
      <c r="S36" s="971">
        <f>S26</f>
        <v>441</v>
      </c>
      <c r="T36" s="972">
        <f>T26</f>
        <v>527</v>
      </c>
      <c r="U36" s="140"/>
    </row>
    <row r="37" spans="2:21" ht="37.5" customHeight="1" thickBot="1" x14ac:dyDescent="0.4">
      <c r="B37" s="1057" t="s">
        <v>17</v>
      </c>
      <c r="C37" s="975">
        <f t="shared" ref="C37:R37" si="22">C35</f>
        <v>0</v>
      </c>
      <c r="D37" s="1706">
        <f>D35</f>
        <v>2</v>
      </c>
      <c r="E37" s="976">
        <f>E35</f>
        <v>2</v>
      </c>
      <c r="F37" s="1707">
        <f t="shared" si="22"/>
        <v>0</v>
      </c>
      <c r="G37" s="1706">
        <f>G35</f>
        <v>3</v>
      </c>
      <c r="H37" s="1708">
        <f>H35</f>
        <v>3</v>
      </c>
      <c r="I37" s="975">
        <f t="shared" si="22"/>
        <v>0</v>
      </c>
      <c r="J37" s="1706">
        <f>J35</f>
        <v>1</v>
      </c>
      <c r="K37" s="976">
        <f>K35</f>
        <v>1</v>
      </c>
      <c r="L37" s="1707">
        <f t="shared" si="22"/>
        <v>0</v>
      </c>
      <c r="M37" s="1706">
        <f>M35</f>
        <v>3</v>
      </c>
      <c r="N37" s="1708">
        <f>N35</f>
        <v>3</v>
      </c>
      <c r="O37" s="975">
        <f t="shared" si="22"/>
        <v>0</v>
      </c>
      <c r="P37" s="1706">
        <f t="shared" si="22"/>
        <v>1</v>
      </c>
      <c r="Q37" s="976">
        <f t="shared" si="22"/>
        <v>1</v>
      </c>
      <c r="R37" s="1707">
        <f t="shared" si="22"/>
        <v>0</v>
      </c>
      <c r="S37" s="1706">
        <f>S35</f>
        <v>10</v>
      </c>
      <c r="T37" s="976">
        <f>T35</f>
        <v>10</v>
      </c>
    </row>
    <row r="38" spans="2:21" ht="36" customHeight="1" thickBot="1" x14ac:dyDescent="0.4">
      <c r="B38" s="1058" t="s">
        <v>18</v>
      </c>
      <c r="C38" s="1710">
        <f t="shared" ref="C38:R38" si="23">SUM(C36:C37)</f>
        <v>15</v>
      </c>
      <c r="D38" s="1711">
        <f t="shared" si="23"/>
        <v>111</v>
      </c>
      <c r="E38" s="1712">
        <f t="shared" si="23"/>
        <v>126</v>
      </c>
      <c r="F38" s="1063">
        <f t="shared" si="23"/>
        <v>0</v>
      </c>
      <c r="G38" s="1711">
        <f>SUM(G36:G37)</f>
        <v>121</v>
      </c>
      <c r="H38" s="1713">
        <f>SUM(H36:H37)</f>
        <v>121</v>
      </c>
      <c r="I38" s="1710">
        <f t="shared" si="23"/>
        <v>46</v>
      </c>
      <c r="J38" s="1711">
        <f t="shared" si="23"/>
        <v>16</v>
      </c>
      <c r="K38" s="1712">
        <f t="shared" si="23"/>
        <v>62</v>
      </c>
      <c r="L38" s="1063">
        <f t="shared" si="23"/>
        <v>22</v>
      </c>
      <c r="M38" s="1711">
        <f t="shared" si="23"/>
        <v>65</v>
      </c>
      <c r="N38" s="1713">
        <f t="shared" si="23"/>
        <v>87</v>
      </c>
      <c r="O38" s="1710">
        <f t="shared" si="23"/>
        <v>3</v>
      </c>
      <c r="P38" s="1711">
        <f t="shared" si="23"/>
        <v>138</v>
      </c>
      <c r="Q38" s="1712">
        <f t="shared" si="23"/>
        <v>141</v>
      </c>
      <c r="R38" s="1063">
        <f t="shared" si="23"/>
        <v>86</v>
      </c>
      <c r="S38" s="1711">
        <f>SUM(S36:S37)</f>
        <v>451</v>
      </c>
      <c r="T38" s="1712">
        <f>SUM(T36:T37)</f>
        <v>537</v>
      </c>
    </row>
    <row r="39" spans="2:21" x14ac:dyDescent="0.35">
      <c r="B39" s="141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</row>
    <row r="40" spans="2:21" x14ac:dyDescent="0.35">
      <c r="B40" s="141"/>
      <c r="C40" s="142"/>
      <c r="D40" s="142"/>
      <c r="E40" s="142"/>
      <c r="F40" s="142"/>
      <c r="G40" s="142"/>
      <c r="H40" s="142"/>
      <c r="I40" s="142"/>
      <c r="J40" s="142"/>
      <c r="K40" s="142"/>
      <c r="L40" s="142"/>
      <c r="M40" s="142"/>
      <c r="N40" s="142"/>
      <c r="O40" s="142"/>
      <c r="P40" s="142"/>
      <c r="Q40" s="142"/>
      <c r="R40" s="142"/>
      <c r="S40" s="142"/>
      <c r="T40" s="142"/>
    </row>
    <row r="41" spans="2:21" x14ac:dyDescent="0.35">
      <c r="B41" s="3794"/>
      <c r="C41" s="3794"/>
      <c r="D41" s="3794"/>
      <c r="E41" s="3794"/>
      <c r="F41" s="3794"/>
      <c r="G41" s="3794"/>
      <c r="H41" s="3794"/>
      <c r="I41" s="3794"/>
      <c r="J41" s="3794"/>
      <c r="K41" s="3794"/>
      <c r="L41" s="3794"/>
      <c r="M41" s="3794"/>
      <c r="N41" s="3794"/>
      <c r="O41" s="3794"/>
      <c r="P41" s="3794"/>
      <c r="Q41" s="3794"/>
      <c r="R41" s="3794"/>
      <c r="S41" s="3794"/>
      <c r="T41" s="3794"/>
    </row>
    <row r="42" spans="2:21" x14ac:dyDescent="0.35">
      <c r="B42" s="141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</row>
    <row r="44" spans="2:21" x14ac:dyDescent="0.35">
      <c r="B44" s="140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</row>
    <row r="45" spans="2:21" x14ac:dyDescent="0.35"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3" zoomScale="50" zoomScaleNormal="50" workbookViewId="0">
      <selection activeCell="E45" sqref="E45"/>
    </sheetView>
  </sheetViews>
  <sheetFormatPr defaultRowHeight="25.5" x14ac:dyDescent="0.35"/>
  <cols>
    <col min="1" max="1" width="95.140625" style="137" customWidth="1"/>
    <col min="2" max="13" width="18.7109375" style="137" customWidth="1"/>
    <col min="14" max="15" width="10.7109375" style="137" customWidth="1"/>
    <col min="16" max="16" width="9.140625" style="137"/>
    <col min="17" max="17" width="12.85546875" style="137" customWidth="1"/>
    <col min="18" max="18" width="23.42578125" style="137" customWidth="1"/>
    <col min="19" max="20" width="9.140625" style="137"/>
    <col min="21" max="21" width="10.5703125" style="137" bestFit="1" customWidth="1"/>
    <col min="22" max="22" width="11.28515625" style="137" customWidth="1"/>
    <col min="23" max="256" width="9.140625" style="137"/>
    <col min="257" max="257" width="95.140625" style="137" customWidth="1"/>
    <col min="258" max="269" width="18.7109375" style="137" customWidth="1"/>
    <col min="270" max="271" width="10.7109375" style="137" customWidth="1"/>
    <col min="272" max="272" width="9.140625" style="137"/>
    <col min="273" max="273" width="12.85546875" style="137" customWidth="1"/>
    <col min="274" max="274" width="23.42578125" style="137" customWidth="1"/>
    <col min="275" max="276" width="9.140625" style="137"/>
    <col min="277" max="277" width="10.5703125" style="137" bestFit="1" customWidth="1"/>
    <col min="278" max="278" width="11.28515625" style="137" customWidth="1"/>
    <col min="279" max="512" width="9.140625" style="137"/>
    <col min="513" max="513" width="95.140625" style="137" customWidth="1"/>
    <col min="514" max="525" width="18.7109375" style="137" customWidth="1"/>
    <col min="526" max="527" width="10.7109375" style="137" customWidth="1"/>
    <col min="528" max="528" width="9.140625" style="137"/>
    <col min="529" max="529" width="12.85546875" style="137" customWidth="1"/>
    <col min="530" max="530" width="23.42578125" style="137" customWidth="1"/>
    <col min="531" max="532" width="9.140625" style="137"/>
    <col min="533" max="533" width="10.5703125" style="137" bestFit="1" customWidth="1"/>
    <col min="534" max="534" width="11.28515625" style="137" customWidth="1"/>
    <col min="535" max="768" width="9.140625" style="137"/>
    <col min="769" max="769" width="95.140625" style="137" customWidth="1"/>
    <col min="770" max="781" width="18.7109375" style="137" customWidth="1"/>
    <col min="782" max="783" width="10.7109375" style="137" customWidth="1"/>
    <col min="784" max="784" width="9.140625" style="137"/>
    <col min="785" max="785" width="12.85546875" style="137" customWidth="1"/>
    <col min="786" max="786" width="23.42578125" style="137" customWidth="1"/>
    <col min="787" max="788" width="9.140625" style="137"/>
    <col min="789" max="789" width="10.5703125" style="137" bestFit="1" customWidth="1"/>
    <col min="790" max="790" width="11.28515625" style="137" customWidth="1"/>
    <col min="791" max="1024" width="9.140625" style="137"/>
    <col min="1025" max="1025" width="95.140625" style="137" customWidth="1"/>
    <col min="1026" max="1037" width="18.7109375" style="137" customWidth="1"/>
    <col min="1038" max="1039" width="10.7109375" style="137" customWidth="1"/>
    <col min="1040" max="1040" width="9.140625" style="137"/>
    <col min="1041" max="1041" width="12.85546875" style="137" customWidth="1"/>
    <col min="1042" max="1042" width="23.42578125" style="137" customWidth="1"/>
    <col min="1043" max="1044" width="9.140625" style="137"/>
    <col min="1045" max="1045" width="10.5703125" style="137" bestFit="1" customWidth="1"/>
    <col min="1046" max="1046" width="11.28515625" style="137" customWidth="1"/>
    <col min="1047" max="1280" width="9.140625" style="137"/>
    <col min="1281" max="1281" width="95.140625" style="137" customWidth="1"/>
    <col min="1282" max="1293" width="18.7109375" style="137" customWidth="1"/>
    <col min="1294" max="1295" width="10.7109375" style="137" customWidth="1"/>
    <col min="1296" max="1296" width="9.140625" style="137"/>
    <col min="1297" max="1297" width="12.85546875" style="137" customWidth="1"/>
    <col min="1298" max="1298" width="23.42578125" style="137" customWidth="1"/>
    <col min="1299" max="1300" width="9.140625" style="137"/>
    <col min="1301" max="1301" width="10.5703125" style="137" bestFit="1" customWidth="1"/>
    <col min="1302" max="1302" width="11.28515625" style="137" customWidth="1"/>
    <col min="1303" max="1536" width="9.140625" style="137"/>
    <col min="1537" max="1537" width="95.140625" style="137" customWidth="1"/>
    <col min="1538" max="1549" width="18.7109375" style="137" customWidth="1"/>
    <col min="1550" max="1551" width="10.7109375" style="137" customWidth="1"/>
    <col min="1552" max="1552" width="9.140625" style="137"/>
    <col min="1553" max="1553" width="12.85546875" style="137" customWidth="1"/>
    <col min="1554" max="1554" width="23.42578125" style="137" customWidth="1"/>
    <col min="1555" max="1556" width="9.140625" style="137"/>
    <col min="1557" max="1557" width="10.5703125" style="137" bestFit="1" customWidth="1"/>
    <col min="1558" max="1558" width="11.28515625" style="137" customWidth="1"/>
    <col min="1559" max="1792" width="9.140625" style="137"/>
    <col min="1793" max="1793" width="95.140625" style="137" customWidth="1"/>
    <col min="1794" max="1805" width="18.7109375" style="137" customWidth="1"/>
    <col min="1806" max="1807" width="10.7109375" style="137" customWidth="1"/>
    <col min="1808" max="1808" width="9.140625" style="137"/>
    <col min="1809" max="1809" width="12.85546875" style="137" customWidth="1"/>
    <col min="1810" max="1810" width="23.42578125" style="137" customWidth="1"/>
    <col min="1811" max="1812" width="9.140625" style="137"/>
    <col min="1813" max="1813" width="10.5703125" style="137" bestFit="1" customWidth="1"/>
    <col min="1814" max="1814" width="11.28515625" style="137" customWidth="1"/>
    <col min="1815" max="2048" width="9.140625" style="137"/>
    <col min="2049" max="2049" width="95.140625" style="137" customWidth="1"/>
    <col min="2050" max="2061" width="18.7109375" style="137" customWidth="1"/>
    <col min="2062" max="2063" width="10.7109375" style="137" customWidth="1"/>
    <col min="2064" max="2064" width="9.140625" style="137"/>
    <col min="2065" max="2065" width="12.85546875" style="137" customWidth="1"/>
    <col min="2066" max="2066" width="23.42578125" style="137" customWidth="1"/>
    <col min="2067" max="2068" width="9.140625" style="137"/>
    <col min="2069" max="2069" width="10.5703125" style="137" bestFit="1" customWidth="1"/>
    <col min="2070" max="2070" width="11.28515625" style="137" customWidth="1"/>
    <col min="2071" max="2304" width="9.140625" style="137"/>
    <col min="2305" max="2305" width="95.140625" style="137" customWidth="1"/>
    <col min="2306" max="2317" width="18.7109375" style="137" customWidth="1"/>
    <col min="2318" max="2319" width="10.7109375" style="137" customWidth="1"/>
    <col min="2320" max="2320" width="9.140625" style="137"/>
    <col min="2321" max="2321" width="12.85546875" style="137" customWidth="1"/>
    <col min="2322" max="2322" width="23.42578125" style="137" customWidth="1"/>
    <col min="2323" max="2324" width="9.140625" style="137"/>
    <col min="2325" max="2325" width="10.5703125" style="137" bestFit="1" customWidth="1"/>
    <col min="2326" max="2326" width="11.28515625" style="137" customWidth="1"/>
    <col min="2327" max="2560" width="9.140625" style="137"/>
    <col min="2561" max="2561" width="95.140625" style="137" customWidth="1"/>
    <col min="2562" max="2573" width="18.7109375" style="137" customWidth="1"/>
    <col min="2574" max="2575" width="10.7109375" style="137" customWidth="1"/>
    <col min="2576" max="2576" width="9.140625" style="137"/>
    <col min="2577" max="2577" width="12.85546875" style="137" customWidth="1"/>
    <col min="2578" max="2578" width="23.42578125" style="137" customWidth="1"/>
    <col min="2579" max="2580" width="9.140625" style="137"/>
    <col min="2581" max="2581" width="10.5703125" style="137" bestFit="1" customWidth="1"/>
    <col min="2582" max="2582" width="11.28515625" style="137" customWidth="1"/>
    <col min="2583" max="2816" width="9.140625" style="137"/>
    <col min="2817" max="2817" width="95.140625" style="137" customWidth="1"/>
    <col min="2818" max="2829" width="18.7109375" style="137" customWidth="1"/>
    <col min="2830" max="2831" width="10.7109375" style="137" customWidth="1"/>
    <col min="2832" max="2832" width="9.140625" style="137"/>
    <col min="2833" max="2833" width="12.85546875" style="137" customWidth="1"/>
    <col min="2834" max="2834" width="23.42578125" style="137" customWidth="1"/>
    <col min="2835" max="2836" width="9.140625" style="137"/>
    <col min="2837" max="2837" width="10.5703125" style="137" bestFit="1" customWidth="1"/>
    <col min="2838" max="2838" width="11.28515625" style="137" customWidth="1"/>
    <col min="2839" max="3072" width="9.140625" style="137"/>
    <col min="3073" max="3073" width="95.140625" style="137" customWidth="1"/>
    <col min="3074" max="3085" width="18.7109375" style="137" customWidth="1"/>
    <col min="3086" max="3087" width="10.7109375" style="137" customWidth="1"/>
    <col min="3088" max="3088" width="9.140625" style="137"/>
    <col min="3089" max="3089" width="12.85546875" style="137" customWidth="1"/>
    <col min="3090" max="3090" width="23.42578125" style="137" customWidth="1"/>
    <col min="3091" max="3092" width="9.140625" style="137"/>
    <col min="3093" max="3093" width="10.5703125" style="137" bestFit="1" customWidth="1"/>
    <col min="3094" max="3094" width="11.28515625" style="137" customWidth="1"/>
    <col min="3095" max="3328" width="9.140625" style="137"/>
    <col min="3329" max="3329" width="95.140625" style="137" customWidth="1"/>
    <col min="3330" max="3341" width="18.7109375" style="137" customWidth="1"/>
    <col min="3342" max="3343" width="10.7109375" style="137" customWidth="1"/>
    <col min="3344" max="3344" width="9.140625" style="137"/>
    <col min="3345" max="3345" width="12.85546875" style="137" customWidth="1"/>
    <col min="3346" max="3346" width="23.42578125" style="137" customWidth="1"/>
    <col min="3347" max="3348" width="9.140625" style="137"/>
    <col min="3349" max="3349" width="10.5703125" style="137" bestFit="1" customWidth="1"/>
    <col min="3350" max="3350" width="11.28515625" style="137" customWidth="1"/>
    <col min="3351" max="3584" width="9.140625" style="137"/>
    <col min="3585" max="3585" width="95.140625" style="137" customWidth="1"/>
    <col min="3586" max="3597" width="18.7109375" style="137" customWidth="1"/>
    <col min="3598" max="3599" width="10.7109375" style="137" customWidth="1"/>
    <col min="3600" max="3600" width="9.140625" style="137"/>
    <col min="3601" max="3601" width="12.85546875" style="137" customWidth="1"/>
    <col min="3602" max="3602" width="23.42578125" style="137" customWidth="1"/>
    <col min="3603" max="3604" width="9.140625" style="137"/>
    <col min="3605" max="3605" width="10.5703125" style="137" bestFit="1" customWidth="1"/>
    <col min="3606" max="3606" width="11.28515625" style="137" customWidth="1"/>
    <col min="3607" max="3840" width="9.140625" style="137"/>
    <col min="3841" max="3841" width="95.140625" style="137" customWidth="1"/>
    <col min="3842" max="3853" width="18.7109375" style="137" customWidth="1"/>
    <col min="3854" max="3855" width="10.7109375" style="137" customWidth="1"/>
    <col min="3856" max="3856" width="9.140625" style="137"/>
    <col min="3857" max="3857" width="12.85546875" style="137" customWidth="1"/>
    <col min="3858" max="3858" width="23.42578125" style="137" customWidth="1"/>
    <col min="3859" max="3860" width="9.140625" style="137"/>
    <col min="3861" max="3861" width="10.5703125" style="137" bestFit="1" customWidth="1"/>
    <col min="3862" max="3862" width="11.28515625" style="137" customWidth="1"/>
    <col min="3863" max="4096" width="9.140625" style="137"/>
    <col min="4097" max="4097" width="95.140625" style="137" customWidth="1"/>
    <col min="4098" max="4109" width="18.7109375" style="137" customWidth="1"/>
    <col min="4110" max="4111" width="10.7109375" style="137" customWidth="1"/>
    <col min="4112" max="4112" width="9.140625" style="137"/>
    <col min="4113" max="4113" width="12.85546875" style="137" customWidth="1"/>
    <col min="4114" max="4114" width="23.42578125" style="137" customWidth="1"/>
    <col min="4115" max="4116" width="9.140625" style="137"/>
    <col min="4117" max="4117" width="10.5703125" style="137" bestFit="1" customWidth="1"/>
    <col min="4118" max="4118" width="11.28515625" style="137" customWidth="1"/>
    <col min="4119" max="4352" width="9.140625" style="137"/>
    <col min="4353" max="4353" width="95.140625" style="137" customWidth="1"/>
    <col min="4354" max="4365" width="18.7109375" style="137" customWidth="1"/>
    <col min="4366" max="4367" width="10.7109375" style="137" customWidth="1"/>
    <col min="4368" max="4368" width="9.140625" style="137"/>
    <col min="4369" max="4369" width="12.85546875" style="137" customWidth="1"/>
    <col min="4370" max="4370" width="23.42578125" style="137" customWidth="1"/>
    <col min="4371" max="4372" width="9.140625" style="137"/>
    <col min="4373" max="4373" width="10.5703125" style="137" bestFit="1" customWidth="1"/>
    <col min="4374" max="4374" width="11.28515625" style="137" customWidth="1"/>
    <col min="4375" max="4608" width="9.140625" style="137"/>
    <col min="4609" max="4609" width="95.140625" style="137" customWidth="1"/>
    <col min="4610" max="4621" width="18.7109375" style="137" customWidth="1"/>
    <col min="4622" max="4623" width="10.7109375" style="137" customWidth="1"/>
    <col min="4624" max="4624" width="9.140625" style="137"/>
    <col min="4625" max="4625" width="12.85546875" style="137" customWidth="1"/>
    <col min="4626" max="4626" width="23.42578125" style="137" customWidth="1"/>
    <col min="4627" max="4628" width="9.140625" style="137"/>
    <col min="4629" max="4629" width="10.5703125" style="137" bestFit="1" customWidth="1"/>
    <col min="4630" max="4630" width="11.28515625" style="137" customWidth="1"/>
    <col min="4631" max="4864" width="9.140625" style="137"/>
    <col min="4865" max="4865" width="95.140625" style="137" customWidth="1"/>
    <col min="4866" max="4877" width="18.7109375" style="137" customWidth="1"/>
    <col min="4878" max="4879" width="10.7109375" style="137" customWidth="1"/>
    <col min="4880" max="4880" width="9.140625" style="137"/>
    <col min="4881" max="4881" width="12.85546875" style="137" customWidth="1"/>
    <col min="4882" max="4882" width="23.42578125" style="137" customWidth="1"/>
    <col min="4883" max="4884" width="9.140625" style="137"/>
    <col min="4885" max="4885" width="10.5703125" style="137" bestFit="1" customWidth="1"/>
    <col min="4886" max="4886" width="11.28515625" style="137" customWidth="1"/>
    <col min="4887" max="5120" width="9.140625" style="137"/>
    <col min="5121" max="5121" width="95.140625" style="137" customWidth="1"/>
    <col min="5122" max="5133" width="18.7109375" style="137" customWidth="1"/>
    <col min="5134" max="5135" width="10.7109375" style="137" customWidth="1"/>
    <col min="5136" max="5136" width="9.140625" style="137"/>
    <col min="5137" max="5137" width="12.85546875" style="137" customWidth="1"/>
    <col min="5138" max="5138" width="23.42578125" style="137" customWidth="1"/>
    <col min="5139" max="5140" width="9.140625" style="137"/>
    <col min="5141" max="5141" width="10.5703125" style="137" bestFit="1" customWidth="1"/>
    <col min="5142" max="5142" width="11.28515625" style="137" customWidth="1"/>
    <col min="5143" max="5376" width="9.140625" style="137"/>
    <col min="5377" max="5377" width="95.140625" style="137" customWidth="1"/>
    <col min="5378" max="5389" width="18.7109375" style="137" customWidth="1"/>
    <col min="5390" max="5391" width="10.7109375" style="137" customWidth="1"/>
    <col min="5392" max="5392" width="9.140625" style="137"/>
    <col min="5393" max="5393" width="12.85546875" style="137" customWidth="1"/>
    <col min="5394" max="5394" width="23.42578125" style="137" customWidth="1"/>
    <col min="5395" max="5396" width="9.140625" style="137"/>
    <col min="5397" max="5397" width="10.5703125" style="137" bestFit="1" customWidth="1"/>
    <col min="5398" max="5398" width="11.28515625" style="137" customWidth="1"/>
    <col min="5399" max="5632" width="9.140625" style="137"/>
    <col min="5633" max="5633" width="95.140625" style="137" customWidth="1"/>
    <col min="5634" max="5645" width="18.7109375" style="137" customWidth="1"/>
    <col min="5646" max="5647" width="10.7109375" style="137" customWidth="1"/>
    <col min="5648" max="5648" width="9.140625" style="137"/>
    <col min="5649" max="5649" width="12.85546875" style="137" customWidth="1"/>
    <col min="5650" max="5650" width="23.42578125" style="137" customWidth="1"/>
    <col min="5651" max="5652" width="9.140625" style="137"/>
    <col min="5653" max="5653" width="10.5703125" style="137" bestFit="1" customWidth="1"/>
    <col min="5654" max="5654" width="11.28515625" style="137" customWidth="1"/>
    <col min="5655" max="5888" width="9.140625" style="137"/>
    <col min="5889" max="5889" width="95.140625" style="137" customWidth="1"/>
    <col min="5890" max="5901" width="18.7109375" style="137" customWidth="1"/>
    <col min="5902" max="5903" width="10.7109375" style="137" customWidth="1"/>
    <col min="5904" max="5904" width="9.140625" style="137"/>
    <col min="5905" max="5905" width="12.85546875" style="137" customWidth="1"/>
    <col min="5906" max="5906" width="23.42578125" style="137" customWidth="1"/>
    <col min="5907" max="5908" width="9.140625" style="137"/>
    <col min="5909" max="5909" width="10.5703125" style="137" bestFit="1" customWidth="1"/>
    <col min="5910" max="5910" width="11.28515625" style="137" customWidth="1"/>
    <col min="5911" max="6144" width="9.140625" style="137"/>
    <col min="6145" max="6145" width="95.140625" style="137" customWidth="1"/>
    <col min="6146" max="6157" width="18.7109375" style="137" customWidth="1"/>
    <col min="6158" max="6159" width="10.7109375" style="137" customWidth="1"/>
    <col min="6160" max="6160" width="9.140625" style="137"/>
    <col min="6161" max="6161" width="12.85546875" style="137" customWidth="1"/>
    <col min="6162" max="6162" width="23.42578125" style="137" customWidth="1"/>
    <col min="6163" max="6164" width="9.140625" style="137"/>
    <col min="6165" max="6165" width="10.5703125" style="137" bestFit="1" customWidth="1"/>
    <col min="6166" max="6166" width="11.28515625" style="137" customWidth="1"/>
    <col min="6167" max="6400" width="9.140625" style="137"/>
    <col min="6401" max="6401" width="95.140625" style="137" customWidth="1"/>
    <col min="6402" max="6413" width="18.7109375" style="137" customWidth="1"/>
    <col min="6414" max="6415" width="10.7109375" style="137" customWidth="1"/>
    <col min="6416" max="6416" width="9.140625" style="137"/>
    <col min="6417" max="6417" width="12.85546875" style="137" customWidth="1"/>
    <col min="6418" max="6418" width="23.42578125" style="137" customWidth="1"/>
    <col min="6419" max="6420" width="9.140625" style="137"/>
    <col min="6421" max="6421" width="10.5703125" style="137" bestFit="1" customWidth="1"/>
    <col min="6422" max="6422" width="11.28515625" style="137" customWidth="1"/>
    <col min="6423" max="6656" width="9.140625" style="137"/>
    <col min="6657" max="6657" width="95.140625" style="137" customWidth="1"/>
    <col min="6658" max="6669" width="18.7109375" style="137" customWidth="1"/>
    <col min="6670" max="6671" width="10.7109375" style="137" customWidth="1"/>
    <col min="6672" max="6672" width="9.140625" style="137"/>
    <col min="6673" max="6673" width="12.85546875" style="137" customWidth="1"/>
    <col min="6674" max="6674" width="23.42578125" style="137" customWidth="1"/>
    <col min="6675" max="6676" width="9.140625" style="137"/>
    <col min="6677" max="6677" width="10.5703125" style="137" bestFit="1" customWidth="1"/>
    <col min="6678" max="6678" width="11.28515625" style="137" customWidth="1"/>
    <col min="6679" max="6912" width="9.140625" style="137"/>
    <col min="6913" max="6913" width="95.140625" style="137" customWidth="1"/>
    <col min="6914" max="6925" width="18.7109375" style="137" customWidth="1"/>
    <col min="6926" max="6927" width="10.7109375" style="137" customWidth="1"/>
    <col min="6928" max="6928" width="9.140625" style="137"/>
    <col min="6929" max="6929" width="12.85546875" style="137" customWidth="1"/>
    <col min="6930" max="6930" width="23.42578125" style="137" customWidth="1"/>
    <col min="6931" max="6932" width="9.140625" style="137"/>
    <col min="6933" max="6933" width="10.5703125" style="137" bestFit="1" customWidth="1"/>
    <col min="6934" max="6934" width="11.28515625" style="137" customWidth="1"/>
    <col min="6935" max="7168" width="9.140625" style="137"/>
    <col min="7169" max="7169" width="95.140625" style="137" customWidth="1"/>
    <col min="7170" max="7181" width="18.7109375" style="137" customWidth="1"/>
    <col min="7182" max="7183" width="10.7109375" style="137" customWidth="1"/>
    <col min="7184" max="7184" width="9.140625" style="137"/>
    <col min="7185" max="7185" width="12.85546875" style="137" customWidth="1"/>
    <col min="7186" max="7186" width="23.42578125" style="137" customWidth="1"/>
    <col min="7187" max="7188" width="9.140625" style="137"/>
    <col min="7189" max="7189" width="10.5703125" style="137" bestFit="1" customWidth="1"/>
    <col min="7190" max="7190" width="11.28515625" style="137" customWidth="1"/>
    <col min="7191" max="7424" width="9.140625" style="137"/>
    <col min="7425" max="7425" width="95.140625" style="137" customWidth="1"/>
    <col min="7426" max="7437" width="18.7109375" style="137" customWidth="1"/>
    <col min="7438" max="7439" width="10.7109375" style="137" customWidth="1"/>
    <col min="7440" max="7440" width="9.140625" style="137"/>
    <col min="7441" max="7441" width="12.85546875" style="137" customWidth="1"/>
    <col min="7442" max="7442" width="23.42578125" style="137" customWidth="1"/>
    <col min="7443" max="7444" width="9.140625" style="137"/>
    <col min="7445" max="7445" width="10.5703125" style="137" bestFit="1" customWidth="1"/>
    <col min="7446" max="7446" width="11.28515625" style="137" customWidth="1"/>
    <col min="7447" max="7680" width="9.140625" style="137"/>
    <col min="7681" max="7681" width="95.140625" style="137" customWidth="1"/>
    <col min="7682" max="7693" width="18.7109375" style="137" customWidth="1"/>
    <col min="7694" max="7695" width="10.7109375" style="137" customWidth="1"/>
    <col min="7696" max="7696" width="9.140625" style="137"/>
    <col min="7697" max="7697" width="12.85546875" style="137" customWidth="1"/>
    <col min="7698" max="7698" width="23.42578125" style="137" customWidth="1"/>
    <col min="7699" max="7700" width="9.140625" style="137"/>
    <col min="7701" max="7701" width="10.5703125" style="137" bestFit="1" customWidth="1"/>
    <col min="7702" max="7702" width="11.28515625" style="137" customWidth="1"/>
    <col min="7703" max="7936" width="9.140625" style="137"/>
    <col min="7937" max="7937" width="95.140625" style="137" customWidth="1"/>
    <col min="7938" max="7949" width="18.7109375" style="137" customWidth="1"/>
    <col min="7950" max="7951" width="10.7109375" style="137" customWidth="1"/>
    <col min="7952" max="7952" width="9.140625" style="137"/>
    <col min="7953" max="7953" width="12.85546875" style="137" customWidth="1"/>
    <col min="7954" max="7954" width="23.42578125" style="137" customWidth="1"/>
    <col min="7955" max="7956" width="9.140625" style="137"/>
    <col min="7957" max="7957" width="10.5703125" style="137" bestFit="1" customWidth="1"/>
    <col min="7958" max="7958" width="11.28515625" style="137" customWidth="1"/>
    <col min="7959" max="8192" width="9.140625" style="137"/>
    <col min="8193" max="8193" width="95.140625" style="137" customWidth="1"/>
    <col min="8194" max="8205" width="18.7109375" style="137" customWidth="1"/>
    <col min="8206" max="8207" width="10.7109375" style="137" customWidth="1"/>
    <col min="8208" max="8208" width="9.140625" style="137"/>
    <col min="8209" max="8209" width="12.85546875" style="137" customWidth="1"/>
    <col min="8210" max="8210" width="23.42578125" style="137" customWidth="1"/>
    <col min="8211" max="8212" width="9.140625" style="137"/>
    <col min="8213" max="8213" width="10.5703125" style="137" bestFit="1" customWidth="1"/>
    <col min="8214" max="8214" width="11.28515625" style="137" customWidth="1"/>
    <col min="8215" max="8448" width="9.140625" style="137"/>
    <col min="8449" max="8449" width="95.140625" style="137" customWidth="1"/>
    <col min="8450" max="8461" width="18.7109375" style="137" customWidth="1"/>
    <col min="8462" max="8463" width="10.7109375" style="137" customWidth="1"/>
    <col min="8464" max="8464" width="9.140625" style="137"/>
    <col min="8465" max="8465" width="12.85546875" style="137" customWidth="1"/>
    <col min="8466" max="8466" width="23.42578125" style="137" customWidth="1"/>
    <col min="8467" max="8468" width="9.140625" style="137"/>
    <col min="8469" max="8469" width="10.5703125" style="137" bestFit="1" customWidth="1"/>
    <col min="8470" max="8470" width="11.28515625" style="137" customWidth="1"/>
    <col min="8471" max="8704" width="9.140625" style="137"/>
    <col min="8705" max="8705" width="95.140625" style="137" customWidth="1"/>
    <col min="8706" max="8717" width="18.7109375" style="137" customWidth="1"/>
    <col min="8718" max="8719" width="10.7109375" style="137" customWidth="1"/>
    <col min="8720" max="8720" width="9.140625" style="137"/>
    <col min="8721" max="8721" width="12.85546875" style="137" customWidth="1"/>
    <col min="8722" max="8722" width="23.42578125" style="137" customWidth="1"/>
    <col min="8723" max="8724" width="9.140625" style="137"/>
    <col min="8725" max="8725" width="10.5703125" style="137" bestFit="1" customWidth="1"/>
    <col min="8726" max="8726" width="11.28515625" style="137" customWidth="1"/>
    <col min="8727" max="8960" width="9.140625" style="137"/>
    <col min="8961" max="8961" width="95.140625" style="137" customWidth="1"/>
    <col min="8962" max="8973" width="18.7109375" style="137" customWidth="1"/>
    <col min="8974" max="8975" width="10.7109375" style="137" customWidth="1"/>
    <col min="8976" max="8976" width="9.140625" style="137"/>
    <col min="8977" max="8977" width="12.85546875" style="137" customWidth="1"/>
    <col min="8978" max="8978" width="23.42578125" style="137" customWidth="1"/>
    <col min="8979" max="8980" width="9.140625" style="137"/>
    <col min="8981" max="8981" width="10.5703125" style="137" bestFit="1" customWidth="1"/>
    <col min="8982" max="8982" width="11.28515625" style="137" customWidth="1"/>
    <col min="8983" max="9216" width="9.140625" style="137"/>
    <col min="9217" max="9217" width="95.140625" style="137" customWidth="1"/>
    <col min="9218" max="9229" width="18.7109375" style="137" customWidth="1"/>
    <col min="9230" max="9231" width="10.7109375" style="137" customWidth="1"/>
    <col min="9232" max="9232" width="9.140625" style="137"/>
    <col min="9233" max="9233" width="12.85546875" style="137" customWidth="1"/>
    <col min="9234" max="9234" width="23.42578125" style="137" customWidth="1"/>
    <col min="9235" max="9236" width="9.140625" style="137"/>
    <col min="9237" max="9237" width="10.5703125" style="137" bestFit="1" customWidth="1"/>
    <col min="9238" max="9238" width="11.28515625" style="137" customWidth="1"/>
    <col min="9239" max="9472" width="9.140625" style="137"/>
    <col min="9473" max="9473" width="95.140625" style="137" customWidth="1"/>
    <col min="9474" max="9485" width="18.7109375" style="137" customWidth="1"/>
    <col min="9486" max="9487" width="10.7109375" style="137" customWidth="1"/>
    <col min="9488" max="9488" width="9.140625" style="137"/>
    <col min="9489" max="9489" width="12.85546875" style="137" customWidth="1"/>
    <col min="9490" max="9490" width="23.42578125" style="137" customWidth="1"/>
    <col min="9491" max="9492" width="9.140625" style="137"/>
    <col min="9493" max="9493" width="10.5703125" style="137" bestFit="1" customWidth="1"/>
    <col min="9494" max="9494" width="11.28515625" style="137" customWidth="1"/>
    <col min="9495" max="9728" width="9.140625" style="137"/>
    <col min="9729" max="9729" width="95.140625" style="137" customWidth="1"/>
    <col min="9730" max="9741" width="18.7109375" style="137" customWidth="1"/>
    <col min="9742" max="9743" width="10.7109375" style="137" customWidth="1"/>
    <col min="9744" max="9744" width="9.140625" style="137"/>
    <col min="9745" max="9745" width="12.85546875" style="137" customWidth="1"/>
    <col min="9746" max="9746" width="23.42578125" style="137" customWidth="1"/>
    <col min="9747" max="9748" width="9.140625" style="137"/>
    <col min="9749" max="9749" width="10.5703125" style="137" bestFit="1" customWidth="1"/>
    <col min="9750" max="9750" width="11.28515625" style="137" customWidth="1"/>
    <col min="9751" max="9984" width="9.140625" style="137"/>
    <col min="9985" max="9985" width="95.140625" style="137" customWidth="1"/>
    <col min="9986" max="9997" width="18.7109375" style="137" customWidth="1"/>
    <col min="9998" max="9999" width="10.7109375" style="137" customWidth="1"/>
    <col min="10000" max="10000" width="9.140625" style="137"/>
    <col min="10001" max="10001" width="12.85546875" style="137" customWidth="1"/>
    <col min="10002" max="10002" width="23.42578125" style="137" customWidth="1"/>
    <col min="10003" max="10004" width="9.140625" style="137"/>
    <col min="10005" max="10005" width="10.5703125" style="137" bestFit="1" customWidth="1"/>
    <col min="10006" max="10006" width="11.28515625" style="137" customWidth="1"/>
    <col min="10007" max="10240" width="9.140625" style="137"/>
    <col min="10241" max="10241" width="95.140625" style="137" customWidth="1"/>
    <col min="10242" max="10253" width="18.7109375" style="137" customWidth="1"/>
    <col min="10254" max="10255" width="10.7109375" style="137" customWidth="1"/>
    <col min="10256" max="10256" width="9.140625" style="137"/>
    <col min="10257" max="10257" width="12.85546875" style="137" customWidth="1"/>
    <col min="10258" max="10258" width="23.42578125" style="137" customWidth="1"/>
    <col min="10259" max="10260" width="9.140625" style="137"/>
    <col min="10261" max="10261" width="10.5703125" style="137" bestFit="1" customWidth="1"/>
    <col min="10262" max="10262" width="11.28515625" style="137" customWidth="1"/>
    <col min="10263" max="10496" width="9.140625" style="137"/>
    <col min="10497" max="10497" width="95.140625" style="137" customWidth="1"/>
    <col min="10498" max="10509" width="18.7109375" style="137" customWidth="1"/>
    <col min="10510" max="10511" width="10.7109375" style="137" customWidth="1"/>
    <col min="10512" max="10512" width="9.140625" style="137"/>
    <col min="10513" max="10513" width="12.85546875" style="137" customWidth="1"/>
    <col min="10514" max="10514" width="23.42578125" style="137" customWidth="1"/>
    <col min="10515" max="10516" width="9.140625" style="137"/>
    <col min="10517" max="10517" width="10.5703125" style="137" bestFit="1" customWidth="1"/>
    <col min="10518" max="10518" width="11.28515625" style="137" customWidth="1"/>
    <col min="10519" max="10752" width="9.140625" style="137"/>
    <col min="10753" max="10753" width="95.140625" style="137" customWidth="1"/>
    <col min="10754" max="10765" width="18.7109375" style="137" customWidth="1"/>
    <col min="10766" max="10767" width="10.7109375" style="137" customWidth="1"/>
    <col min="10768" max="10768" width="9.140625" style="137"/>
    <col min="10769" max="10769" width="12.85546875" style="137" customWidth="1"/>
    <col min="10770" max="10770" width="23.42578125" style="137" customWidth="1"/>
    <col min="10771" max="10772" width="9.140625" style="137"/>
    <col min="10773" max="10773" width="10.5703125" style="137" bestFit="1" customWidth="1"/>
    <col min="10774" max="10774" width="11.28515625" style="137" customWidth="1"/>
    <col min="10775" max="11008" width="9.140625" style="137"/>
    <col min="11009" max="11009" width="95.140625" style="137" customWidth="1"/>
    <col min="11010" max="11021" width="18.7109375" style="137" customWidth="1"/>
    <col min="11022" max="11023" width="10.7109375" style="137" customWidth="1"/>
    <col min="11024" max="11024" width="9.140625" style="137"/>
    <col min="11025" max="11025" width="12.85546875" style="137" customWidth="1"/>
    <col min="11026" max="11026" width="23.42578125" style="137" customWidth="1"/>
    <col min="11027" max="11028" width="9.140625" style="137"/>
    <col min="11029" max="11029" width="10.5703125" style="137" bestFit="1" customWidth="1"/>
    <col min="11030" max="11030" width="11.28515625" style="137" customWidth="1"/>
    <col min="11031" max="11264" width="9.140625" style="137"/>
    <col min="11265" max="11265" width="95.140625" style="137" customWidth="1"/>
    <col min="11266" max="11277" width="18.7109375" style="137" customWidth="1"/>
    <col min="11278" max="11279" width="10.7109375" style="137" customWidth="1"/>
    <col min="11280" max="11280" width="9.140625" style="137"/>
    <col min="11281" max="11281" width="12.85546875" style="137" customWidth="1"/>
    <col min="11282" max="11282" width="23.42578125" style="137" customWidth="1"/>
    <col min="11283" max="11284" width="9.140625" style="137"/>
    <col min="11285" max="11285" width="10.5703125" style="137" bestFit="1" customWidth="1"/>
    <col min="11286" max="11286" width="11.28515625" style="137" customWidth="1"/>
    <col min="11287" max="11520" width="9.140625" style="137"/>
    <col min="11521" max="11521" width="95.140625" style="137" customWidth="1"/>
    <col min="11522" max="11533" width="18.7109375" style="137" customWidth="1"/>
    <col min="11534" max="11535" width="10.7109375" style="137" customWidth="1"/>
    <col min="11536" max="11536" width="9.140625" style="137"/>
    <col min="11537" max="11537" width="12.85546875" style="137" customWidth="1"/>
    <col min="11538" max="11538" width="23.42578125" style="137" customWidth="1"/>
    <col min="11539" max="11540" width="9.140625" style="137"/>
    <col min="11541" max="11541" width="10.5703125" style="137" bestFit="1" customWidth="1"/>
    <col min="11542" max="11542" width="11.28515625" style="137" customWidth="1"/>
    <col min="11543" max="11776" width="9.140625" style="137"/>
    <col min="11777" max="11777" width="95.140625" style="137" customWidth="1"/>
    <col min="11778" max="11789" width="18.7109375" style="137" customWidth="1"/>
    <col min="11790" max="11791" width="10.7109375" style="137" customWidth="1"/>
    <col min="11792" max="11792" width="9.140625" style="137"/>
    <col min="11793" max="11793" width="12.85546875" style="137" customWidth="1"/>
    <col min="11794" max="11794" width="23.42578125" style="137" customWidth="1"/>
    <col min="11795" max="11796" width="9.140625" style="137"/>
    <col min="11797" max="11797" width="10.5703125" style="137" bestFit="1" customWidth="1"/>
    <col min="11798" max="11798" width="11.28515625" style="137" customWidth="1"/>
    <col min="11799" max="12032" width="9.140625" style="137"/>
    <col min="12033" max="12033" width="95.140625" style="137" customWidth="1"/>
    <col min="12034" max="12045" width="18.7109375" style="137" customWidth="1"/>
    <col min="12046" max="12047" width="10.7109375" style="137" customWidth="1"/>
    <col min="12048" max="12048" width="9.140625" style="137"/>
    <col min="12049" max="12049" width="12.85546875" style="137" customWidth="1"/>
    <col min="12050" max="12050" width="23.42578125" style="137" customWidth="1"/>
    <col min="12051" max="12052" width="9.140625" style="137"/>
    <col min="12053" max="12053" width="10.5703125" style="137" bestFit="1" customWidth="1"/>
    <col min="12054" max="12054" width="11.28515625" style="137" customWidth="1"/>
    <col min="12055" max="12288" width="9.140625" style="137"/>
    <col min="12289" max="12289" width="95.140625" style="137" customWidth="1"/>
    <col min="12290" max="12301" width="18.7109375" style="137" customWidth="1"/>
    <col min="12302" max="12303" width="10.7109375" style="137" customWidth="1"/>
    <col min="12304" max="12304" width="9.140625" style="137"/>
    <col min="12305" max="12305" width="12.85546875" style="137" customWidth="1"/>
    <col min="12306" max="12306" width="23.42578125" style="137" customWidth="1"/>
    <col min="12307" max="12308" width="9.140625" style="137"/>
    <col min="12309" max="12309" width="10.5703125" style="137" bestFit="1" customWidth="1"/>
    <col min="12310" max="12310" width="11.28515625" style="137" customWidth="1"/>
    <col min="12311" max="12544" width="9.140625" style="137"/>
    <col min="12545" max="12545" width="95.140625" style="137" customWidth="1"/>
    <col min="12546" max="12557" width="18.7109375" style="137" customWidth="1"/>
    <col min="12558" max="12559" width="10.7109375" style="137" customWidth="1"/>
    <col min="12560" max="12560" width="9.140625" style="137"/>
    <col min="12561" max="12561" width="12.85546875" style="137" customWidth="1"/>
    <col min="12562" max="12562" width="23.42578125" style="137" customWidth="1"/>
    <col min="12563" max="12564" width="9.140625" style="137"/>
    <col min="12565" max="12565" width="10.5703125" style="137" bestFit="1" customWidth="1"/>
    <col min="12566" max="12566" width="11.28515625" style="137" customWidth="1"/>
    <col min="12567" max="12800" width="9.140625" style="137"/>
    <col min="12801" max="12801" width="95.140625" style="137" customWidth="1"/>
    <col min="12802" max="12813" width="18.7109375" style="137" customWidth="1"/>
    <col min="12814" max="12815" width="10.7109375" style="137" customWidth="1"/>
    <col min="12816" max="12816" width="9.140625" style="137"/>
    <col min="12817" max="12817" width="12.85546875" style="137" customWidth="1"/>
    <col min="12818" max="12818" width="23.42578125" style="137" customWidth="1"/>
    <col min="12819" max="12820" width="9.140625" style="137"/>
    <col min="12821" max="12821" width="10.5703125" style="137" bestFit="1" customWidth="1"/>
    <col min="12822" max="12822" width="11.28515625" style="137" customWidth="1"/>
    <col min="12823" max="13056" width="9.140625" style="137"/>
    <col min="13057" max="13057" width="95.140625" style="137" customWidth="1"/>
    <col min="13058" max="13069" width="18.7109375" style="137" customWidth="1"/>
    <col min="13070" max="13071" width="10.7109375" style="137" customWidth="1"/>
    <col min="13072" max="13072" width="9.140625" style="137"/>
    <col min="13073" max="13073" width="12.85546875" style="137" customWidth="1"/>
    <col min="13074" max="13074" width="23.42578125" style="137" customWidth="1"/>
    <col min="13075" max="13076" width="9.140625" style="137"/>
    <col min="13077" max="13077" width="10.5703125" style="137" bestFit="1" customWidth="1"/>
    <col min="13078" max="13078" width="11.28515625" style="137" customWidth="1"/>
    <col min="13079" max="13312" width="9.140625" style="137"/>
    <col min="13313" max="13313" width="95.140625" style="137" customWidth="1"/>
    <col min="13314" max="13325" width="18.7109375" style="137" customWidth="1"/>
    <col min="13326" max="13327" width="10.7109375" style="137" customWidth="1"/>
    <col min="13328" max="13328" width="9.140625" style="137"/>
    <col min="13329" max="13329" width="12.85546875" style="137" customWidth="1"/>
    <col min="13330" max="13330" width="23.42578125" style="137" customWidth="1"/>
    <col min="13331" max="13332" width="9.140625" style="137"/>
    <col min="13333" max="13333" width="10.5703125" style="137" bestFit="1" customWidth="1"/>
    <col min="13334" max="13334" width="11.28515625" style="137" customWidth="1"/>
    <col min="13335" max="13568" width="9.140625" style="137"/>
    <col min="13569" max="13569" width="95.140625" style="137" customWidth="1"/>
    <col min="13570" max="13581" width="18.7109375" style="137" customWidth="1"/>
    <col min="13582" max="13583" width="10.7109375" style="137" customWidth="1"/>
    <col min="13584" max="13584" width="9.140625" style="137"/>
    <col min="13585" max="13585" width="12.85546875" style="137" customWidth="1"/>
    <col min="13586" max="13586" width="23.42578125" style="137" customWidth="1"/>
    <col min="13587" max="13588" width="9.140625" style="137"/>
    <col min="13589" max="13589" width="10.5703125" style="137" bestFit="1" customWidth="1"/>
    <col min="13590" max="13590" width="11.28515625" style="137" customWidth="1"/>
    <col min="13591" max="13824" width="9.140625" style="137"/>
    <col min="13825" max="13825" width="95.140625" style="137" customWidth="1"/>
    <col min="13826" max="13837" width="18.7109375" style="137" customWidth="1"/>
    <col min="13838" max="13839" width="10.7109375" style="137" customWidth="1"/>
    <col min="13840" max="13840" width="9.140625" style="137"/>
    <col min="13841" max="13841" width="12.85546875" style="137" customWidth="1"/>
    <col min="13842" max="13842" width="23.42578125" style="137" customWidth="1"/>
    <col min="13843" max="13844" width="9.140625" style="137"/>
    <col min="13845" max="13845" width="10.5703125" style="137" bestFit="1" customWidth="1"/>
    <col min="13846" max="13846" width="11.28515625" style="137" customWidth="1"/>
    <col min="13847" max="14080" width="9.140625" style="137"/>
    <col min="14081" max="14081" width="95.140625" style="137" customWidth="1"/>
    <col min="14082" max="14093" width="18.7109375" style="137" customWidth="1"/>
    <col min="14094" max="14095" width="10.7109375" style="137" customWidth="1"/>
    <col min="14096" max="14096" width="9.140625" style="137"/>
    <col min="14097" max="14097" width="12.85546875" style="137" customWidth="1"/>
    <col min="14098" max="14098" width="23.42578125" style="137" customWidth="1"/>
    <col min="14099" max="14100" width="9.140625" style="137"/>
    <col min="14101" max="14101" width="10.5703125" style="137" bestFit="1" customWidth="1"/>
    <col min="14102" max="14102" width="11.28515625" style="137" customWidth="1"/>
    <col min="14103" max="14336" width="9.140625" style="137"/>
    <col min="14337" max="14337" width="95.140625" style="137" customWidth="1"/>
    <col min="14338" max="14349" width="18.7109375" style="137" customWidth="1"/>
    <col min="14350" max="14351" width="10.7109375" style="137" customWidth="1"/>
    <col min="14352" max="14352" width="9.140625" style="137"/>
    <col min="14353" max="14353" width="12.85546875" style="137" customWidth="1"/>
    <col min="14354" max="14354" width="23.42578125" style="137" customWidth="1"/>
    <col min="14355" max="14356" width="9.140625" style="137"/>
    <col min="14357" max="14357" width="10.5703125" style="137" bestFit="1" customWidth="1"/>
    <col min="14358" max="14358" width="11.28515625" style="137" customWidth="1"/>
    <col min="14359" max="14592" width="9.140625" style="137"/>
    <col min="14593" max="14593" width="95.140625" style="137" customWidth="1"/>
    <col min="14594" max="14605" width="18.7109375" style="137" customWidth="1"/>
    <col min="14606" max="14607" width="10.7109375" style="137" customWidth="1"/>
    <col min="14608" max="14608" width="9.140625" style="137"/>
    <col min="14609" max="14609" width="12.85546875" style="137" customWidth="1"/>
    <col min="14610" max="14610" width="23.42578125" style="137" customWidth="1"/>
    <col min="14611" max="14612" width="9.140625" style="137"/>
    <col min="14613" max="14613" width="10.5703125" style="137" bestFit="1" customWidth="1"/>
    <col min="14614" max="14614" width="11.28515625" style="137" customWidth="1"/>
    <col min="14615" max="14848" width="9.140625" style="137"/>
    <col min="14849" max="14849" width="95.140625" style="137" customWidth="1"/>
    <col min="14850" max="14861" width="18.7109375" style="137" customWidth="1"/>
    <col min="14862" max="14863" width="10.7109375" style="137" customWidth="1"/>
    <col min="14864" max="14864" width="9.140625" style="137"/>
    <col min="14865" max="14865" width="12.85546875" style="137" customWidth="1"/>
    <col min="14866" max="14866" width="23.42578125" style="137" customWidth="1"/>
    <col min="14867" max="14868" width="9.140625" style="137"/>
    <col min="14869" max="14869" width="10.5703125" style="137" bestFit="1" customWidth="1"/>
    <col min="14870" max="14870" width="11.28515625" style="137" customWidth="1"/>
    <col min="14871" max="15104" width="9.140625" style="137"/>
    <col min="15105" max="15105" width="95.140625" style="137" customWidth="1"/>
    <col min="15106" max="15117" width="18.7109375" style="137" customWidth="1"/>
    <col min="15118" max="15119" width="10.7109375" style="137" customWidth="1"/>
    <col min="15120" max="15120" width="9.140625" style="137"/>
    <col min="15121" max="15121" width="12.85546875" style="137" customWidth="1"/>
    <col min="15122" max="15122" width="23.42578125" style="137" customWidth="1"/>
    <col min="15123" max="15124" width="9.140625" style="137"/>
    <col min="15125" max="15125" width="10.5703125" style="137" bestFit="1" customWidth="1"/>
    <col min="15126" max="15126" width="11.28515625" style="137" customWidth="1"/>
    <col min="15127" max="15360" width="9.140625" style="137"/>
    <col min="15361" max="15361" width="95.140625" style="137" customWidth="1"/>
    <col min="15362" max="15373" width="18.7109375" style="137" customWidth="1"/>
    <col min="15374" max="15375" width="10.7109375" style="137" customWidth="1"/>
    <col min="15376" max="15376" width="9.140625" style="137"/>
    <col min="15377" max="15377" width="12.85546875" style="137" customWidth="1"/>
    <col min="15378" max="15378" width="23.42578125" style="137" customWidth="1"/>
    <col min="15379" max="15380" width="9.140625" style="137"/>
    <col min="15381" max="15381" width="10.5703125" style="137" bestFit="1" customWidth="1"/>
    <col min="15382" max="15382" width="11.28515625" style="137" customWidth="1"/>
    <col min="15383" max="15616" width="9.140625" style="137"/>
    <col min="15617" max="15617" width="95.140625" style="137" customWidth="1"/>
    <col min="15618" max="15629" width="18.7109375" style="137" customWidth="1"/>
    <col min="15630" max="15631" width="10.7109375" style="137" customWidth="1"/>
    <col min="15632" max="15632" width="9.140625" style="137"/>
    <col min="15633" max="15633" width="12.85546875" style="137" customWidth="1"/>
    <col min="15634" max="15634" width="23.42578125" style="137" customWidth="1"/>
    <col min="15635" max="15636" width="9.140625" style="137"/>
    <col min="15637" max="15637" width="10.5703125" style="137" bestFit="1" customWidth="1"/>
    <col min="15638" max="15638" width="11.28515625" style="137" customWidth="1"/>
    <col min="15639" max="15872" width="9.140625" style="137"/>
    <col min="15873" max="15873" width="95.140625" style="137" customWidth="1"/>
    <col min="15874" max="15885" width="18.7109375" style="137" customWidth="1"/>
    <col min="15886" max="15887" width="10.7109375" style="137" customWidth="1"/>
    <col min="15888" max="15888" width="9.140625" style="137"/>
    <col min="15889" max="15889" width="12.85546875" style="137" customWidth="1"/>
    <col min="15890" max="15890" width="23.42578125" style="137" customWidth="1"/>
    <col min="15891" max="15892" width="9.140625" style="137"/>
    <col min="15893" max="15893" width="10.5703125" style="137" bestFit="1" customWidth="1"/>
    <col min="15894" max="15894" width="11.28515625" style="137" customWidth="1"/>
    <col min="15895" max="16128" width="9.140625" style="137"/>
    <col min="16129" max="16129" width="95.140625" style="137" customWidth="1"/>
    <col min="16130" max="16141" width="18.7109375" style="137" customWidth="1"/>
    <col min="16142" max="16143" width="10.7109375" style="137" customWidth="1"/>
    <col min="16144" max="16144" width="9.140625" style="137"/>
    <col min="16145" max="16145" width="12.85546875" style="137" customWidth="1"/>
    <col min="16146" max="16146" width="23.42578125" style="137" customWidth="1"/>
    <col min="16147" max="16148" width="9.140625" style="137"/>
    <col min="16149" max="16149" width="10.5703125" style="137" bestFit="1" customWidth="1"/>
    <col min="16150" max="16150" width="11.28515625" style="137" customWidth="1"/>
    <col min="16151" max="16384" width="9.140625" style="137"/>
  </cols>
  <sheetData>
    <row r="1" spans="1:20" ht="32.25" customHeight="1" x14ac:dyDescent="0.35">
      <c r="A1" s="3399" t="s">
        <v>94</v>
      </c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143"/>
      <c r="O1" s="143"/>
      <c r="P1" s="143"/>
      <c r="Q1" s="143"/>
      <c r="R1" s="143"/>
      <c r="S1" s="143"/>
      <c r="T1" s="143"/>
    </row>
    <row r="2" spans="1:20" ht="22.5" customHeight="1" x14ac:dyDescent="0.35">
      <c r="A2" s="3399" t="s">
        <v>95</v>
      </c>
      <c r="B2" s="3399"/>
      <c r="C2" s="3399"/>
      <c r="D2" s="3399"/>
      <c r="E2" s="3399"/>
      <c r="F2" s="3399"/>
      <c r="G2" s="3399"/>
      <c r="H2" s="3399"/>
      <c r="I2" s="3399"/>
      <c r="J2" s="3399"/>
      <c r="K2" s="3399"/>
      <c r="L2" s="3399"/>
      <c r="M2" s="3399"/>
      <c r="N2" s="143"/>
      <c r="O2" s="143"/>
      <c r="P2" s="143"/>
    </row>
    <row r="3" spans="1:20" ht="24.75" customHeight="1" x14ac:dyDescent="0.35">
      <c r="A3" s="3399" t="s">
        <v>364</v>
      </c>
      <c r="B3" s="3399"/>
      <c r="C3" s="3399"/>
      <c r="D3" s="3399"/>
      <c r="E3" s="3399"/>
      <c r="F3" s="3399"/>
      <c r="G3" s="3399"/>
      <c r="H3" s="3399"/>
      <c r="I3" s="3399"/>
      <c r="J3" s="3399"/>
      <c r="K3" s="3399"/>
      <c r="L3" s="3399"/>
      <c r="M3" s="3399"/>
      <c r="N3" s="1587"/>
      <c r="O3" s="1587"/>
    </row>
    <row r="4" spans="1:20" ht="19.5" customHeight="1" thickBot="1" x14ac:dyDescent="0.4">
      <c r="A4" s="138"/>
    </row>
    <row r="5" spans="1:20" ht="33" customHeight="1" thickBot="1" x14ac:dyDescent="0.4">
      <c r="A5" s="3796" t="s">
        <v>9</v>
      </c>
      <c r="B5" s="3821" t="s">
        <v>19</v>
      </c>
      <c r="C5" s="3822"/>
      <c r="D5" s="3823"/>
      <c r="E5" s="3821" t="s">
        <v>20</v>
      </c>
      <c r="F5" s="3822"/>
      <c r="G5" s="3823"/>
      <c r="H5" s="3821" t="s">
        <v>29</v>
      </c>
      <c r="I5" s="3822"/>
      <c r="J5" s="3823"/>
      <c r="K5" s="3802" t="s">
        <v>21</v>
      </c>
      <c r="L5" s="3803"/>
      <c r="M5" s="3804"/>
      <c r="N5" s="144"/>
      <c r="O5" s="144"/>
    </row>
    <row r="6" spans="1:20" ht="33" customHeight="1" thickBot="1" x14ac:dyDescent="0.4">
      <c r="A6" s="3797"/>
      <c r="B6" s="3818" t="s">
        <v>5</v>
      </c>
      <c r="C6" s="3819"/>
      <c r="D6" s="3820"/>
      <c r="E6" s="3818" t="s">
        <v>5</v>
      </c>
      <c r="F6" s="3819"/>
      <c r="G6" s="3820"/>
      <c r="H6" s="3818" t="s">
        <v>5</v>
      </c>
      <c r="I6" s="3819"/>
      <c r="J6" s="3820"/>
      <c r="K6" s="3805"/>
      <c r="L6" s="3806"/>
      <c r="M6" s="3807"/>
      <c r="N6" s="144"/>
      <c r="O6" s="144"/>
    </row>
    <row r="7" spans="1:20" ht="60.75" customHeight="1" thickBot="1" x14ac:dyDescent="0.4">
      <c r="A7" s="3798"/>
      <c r="B7" s="456" t="s">
        <v>26</v>
      </c>
      <c r="C7" s="457" t="s">
        <v>27</v>
      </c>
      <c r="D7" s="1554" t="s">
        <v>4</v>
      </c>
      <c r="E7" s="456" t="s">
        <v>26</v>
      </c>
      <c r="F7" s="457" t="s">
        <v>27</v>
      </c>
      <c r="G7" s="1554" t="s">
        <v>4</v>
      </c>
      <c r="H7" s="456" t="s">
        <v>26</v>
      </c>
      <c r="I7" s="457" t="s">
        <v>27</v>
      </c>
      <c r="J7" s="1554" t="s">
        <v>4</v>
      </c>
      <c r="K7" s="456" t="s">
        <v>26</v>
      </c>
      <c r="L7" s="457" t="s">
        <v>27</v>
      </c>
      <c r="M7" s="1554" t="s">
        <v>4</v>
      </c>
      <c r="N7" s="144"/>
      <c r="O7" s="144"/>
    </row>
    <row r="8" spans="1:20" ht="36.75" customHeight="1" x14ac:dyDescent="0.35">
      <c r="A8" s="1714" t="s">
        <v>22</v>
      </c>
      <c r="B8" s="944"/>
      <c r="C8" s="945"/>
      <c r="D8" s="946"/>
      <c r="E8" s="944"/>
      <c r="F8" s="945"/>
      <c r="G8" s="947"/>
      <c r="H8" s="1715"/>
      <c r="I8" s="1716"/>
      <c r="J8" s="1717"/>
      <c r="K8" s="1718"/>
      <c r="L8" s="1064"/>
      <c r="M8" s="1719"/>
      <c r="N8" s="144"/>
      <c r="O8" s="144"/>
    </row>
    <row r="9" spans="1:20" ht="29.25" customHeight="1" x14ac:dyDescent="0.35">
      <c r="A9" s="596" t="s">
        <v>104</v>
      </c>
      <c r="B9" s="603">
        <v>0</v>
      </c>
      <c r="C9" s="1576">
        <v>13</v>
      </c>
      <c r="D9" s="1720">
        <f>SUM(B9:C9)</f>
        <v>13</v>
      </c>
      <c r="E9" s="603">
        <f>E30+E19</f>
        <v>0</v>
      </c>
      <c r="F9" s="1576">
        <v>16</v>
      </c>
      <c r="G9" s="1720">
        <f t="shared" ref="G9:G15" si="0">SUM(E9:F9)</f>
        <v>16</v>
      </c>
      <c r="H9" s="603">
        <f>H30+H19</f>
        <v>0</v>
      </c>
      <c r="I9" s="1576">
        <v>0</v>
      </c>
      <c r="J9" s="1720">
        <f t="shared" ref="J9:J15" si="1">SUM(H9:I9)</f>
        <v>0</v>
      </c>
      <c r="K9" s="948">
        <f t="shared" ref="K9:M15" si="2">B9+E9+H9</f>
        <v>0</v>
      </c>
      <c r="L9" s="1721">
        <f t="shared" si="2"/>
        <v>29</v>
      </c>
      <c r="M9" s="949">
        <f t="shared" si="2"/>
        <v>29</v>
      </c>
      <c r="N9" s="144"/>
      <c r="O9" s="144"/>
    </row>
    <row r="10" spans="1:20" ht="29.25" customHeight="1" x14ac:dyDescent="0.35">
      <c r="A10" s="594" t="s">
        <v>55</v>
      </c>
      <c r="B10" s="603">
        <v>0</v>
      </c>
      <c r="C10" s="1576">
        <v>12</v>
      </c>
      <c r="D10" s="1720">
        <f>SUM(B10:C10)</f>
        <v>12</v>
      </c>
      <c r="E10" s="603">
        <f>E31+E21</f>
        <v>0</v>
      </c>
      <c r="F10" s="1576">
        <v>19</v>
      </c>
      <c r="G10" s="1720">
        <f t="shared" si="0"/>
        <v>19</v>
      </c>
      <c r="H10" s="603">
        <f>H31+H21</f>
        <v>0</v>
      </c>
      <c r="I10" s="1576">
        <v>0</v>
      </c>
      <c r="J10" s="1720">
        <f t="shared" si="1"/>
        <v>0</v>
      </c>
      <c r="K10" s="948">
        <f t="shared" si="2"/>
        <v>0</v>
      </c>
      <c r="L10" s="1721">
        <f t="shared" si="2"/>
        <v>31</v>
      </c>
      <c r="M10" s="949">
        <f t="shared" si="2"/>
        <v>31</v>
      </c>
      <c r="N10" s="144"/>
      <c r="O10" s="144"/>
    </row>
    <row r="11" spans="1:20" ht="27.75" customHeight="1" x14ac:dyDescent="0.35">
      <c r="A11" s="594" t="s">
        <v>28</v>
      </c>
      <c r="B11" s="603">
        <v>0</v>
      </c>
      <c r="C11" s="1576">
        <v>26</v>
      </c>
      <c r="D11" s="950">
        <f>B11+C11</f>
        <v>26</v>
      </c>
      <c r="E11" s="589">
        <f>E31+E21</f>
        <v>0</v>
      </c>
      <c r="F11" s="590">
        <v>45</v>
      </c>
      <c r="G11" s="1720">
        <f t="shared" si="0"/>
        <v>45</v>
      </c>
      <c r="H11" s="589">
        <f>H31+H21</f>
        <v>0</v>
      </c>
      <c r="I11" s="590">
        <v>0</v>
      </c>
      <c r="J11" s="1720">
        <v>0</v>
      </c>
      <c r="K11" s="951">
        <f t="shared" si="2"/>
        <v>0</v>
      </c>
      <c r="L11" s="604">
        <f t="shared" si="2"/>
        <v>71</v>
      </c>
      <c r="M11" s="949">
        <f t="shared" si="2"/>
        <v>71</v>
      </c>
      <c r="N11" s="144"/>
      <c r="O11" s="144"/>
    </row>
    <row r="12" spans="1:20" ht="27.75" customHeight="1" x14ac:dyDescent="0.35">
      <c r="A12" s="594" t="s">
        <v>105</v>
      </c>
      <c r="B12" s="603">
        <v>0</v>
      </c>
      <c r="C12" s="1576">
        <v>92</v>
      </c>
      <c r="D12" s="950">
        <f>B12+C12</f>
        <v>92</v>
      </c>
      <c r="E12" s="603">
        <v>0</v>
      </c>
      <c r="F12" s="1576">
        <v>84</v>
      </c>
      <c r="G12" s="1720">
        <f>SUM(E12:F12)</f>
        <v>84</v>
      </c>
      <c r="H12" s="589">
        <f>H33+H22</f>
        <v>0</v>
      </c>
      <c r="I12" s="590">
        <v>23</v>
      </c>
      <c r="J12" s="1720">
        <f>SUM(H12:I12)</f>
        <v>23</v>
      </c>
      <c r="K12" s="948">
        <f t="shared" si="2"/>
        <v>0</v>
      </c>
      <c r="L12" s="1721">
        <f t="shared" si="2"/>
        <v>199</v>
      </c>
      <c r="M12" s="949">
        <f t="shared" si="2"/>
        <v>199</v>
      </c>
      <c r="N12" s="144"/>
      <c r="O12" s="144"/>
    </row>
    <row r="13" spans="1:20" ht="25.5" customHeight="1" x14ac:dyDescent="0.35">
      <c r="A13" s="594" t="s">
        <v>102</v>
      </c>
      <c r="B13" s="603">
        <v>0</v>
      </c>
      <c r="C13" s="1576">
        <v>12</v>
      </c>
      <c r="D13" s="950">
        <f>SUM(B13:C13)</f>
        <v>12</v>
      </c>
      <c r="E13" s="603">
        <v>1</v>
      </c>
      <c r="F13" s="1576">
        <v>13</v>
      </c>
      <c r="G13" s="1720">
        <f>SUM(E13:F13)</f>
        <v>14</v>
      </c>
      <c r="H13" s="589">
        <v>10</v>
      </c>
      <c r="I13" s="590">
        <v>1</v>
      </c>
      <c r="J13" s="1720">
        <f>SUM(H13:I13)</f>
        <v>11</v>
      </c>
      <c r="K13" s="948">
        <f>B13+E13+H13</f>
        <v>11</v>
      </c>
      <c r="L13" s="1721">
        <f t="shared" si="2"/>
        <v>26</v>
      </c>
      <c r="M13" s="949">
        <f t="shared" si="2"/>
        <v>37</v>
      </c>
      <c r="N13" s="144"/>
      <c r="O13" s="144"/>
    </row>
    <row r="14" spans="1:20" ht="25.5" customHeight="1" x14ac:dyDescent="0.35">
      <c r="A14" s="596" t="s">
        <v>106</v>
      </c>
      <c r="B14" s="603">
        <v>0</v>
      </c>
      <c r="C14" s="1576">
        <v>14</v>
      </c>
      <c r="D14" s="950">
        <v>14</v>
      </c>
      <c r="E14" s="603">
        <v>0</v>
      </c>
      <c r="F14" s="1576">
        <v>13</v>
      </c>
      <c r="G14" s="1720">
        <f>SUM(E14:F14)</f>
        <v>13</v>
      </c>
      <c r="H14" s="589">
        <v>0</v>
      </c>
      <c r="I14" s="590">
        <v>0</v>
      </c>
      <c r="J14" s="1720">
        <f t="shared" si="1"/>
        <v>0</v>
      </c>
      <c r="K14" s="948">
        <f t="shared" si="2"/>
        <v>0</v>
      </c>
      <c r="L14" s="1721">
        <f>C14+F14+I14</f>
        <v>27</v>
      </c>
      <c r="M14" s="949">
        <f>D14+G14+J14</f>
        <v>27</v>
      </c>
      <c r="N14" s="144"/>
      <c r="O14" s="144"/>
    </row>
    <row r="15" spans="1:20" ht="54.75" customHeight="1" thickBot="1" x14ac:dyDescent="0.4">
      <c r="A15" s="596" t="s">
        <v>103</v>
      </c>
      <c r="B15" s="603">
        <v>0</v>
      </c>
      <c r="C15" s="1576">
        <v>11</v>
      </c>
      <c r="D15" s="950">
        <f>SUM(B15:C15)</f>
        <v>11</v>
      </c>
      <c r="E15" s="603">
        <v>0</v>
      </c>
      <c r="F15" s="1576">
        <v>8</v>
      </c>
      <c r="G15" s="1720">
        <f t="shared" si="0"/>
        <v>8</v>
      </c>
      <c r="H15" s="589">
        <v>18</v>
      </c>
      <c r="I15" s="590">
        <v>2</v>
      </c>
      <c r="J15" s="1720">
        <f t="shared" si="1"/>
        <v>20</v>
      </c>
      <c r="K15" s="948">
        <f t="shared" si="2"/>
        <v>18</v>
      </c>
      <c r="L15" s="1721">
        <f t="shared" si="2"/>
        <v>21</v>
      </c>
      <c r="M15" s="949">
        <f t="shared" si="2"/>
        <v>39</v>
      </c>
      <c r="N15" s="144"/>
      <c r="O15" s="144"/>
    </row>
    <row r="16" spans="1:20" ht="36.75" customHeight="1" thickBot="1" x14ac:dyDescent="0.4">
      <c r="A16" s="1556" t="s">
        <v>12</v>
      </c>
      <c r="B16" s="458">
        <f>SUM(B8:B15)</f>
        <v>0</v>
      </c>
      <c r="C16" s="458">
        <f>SUM(C8:C15)</f>
        <v>180</v>
      </c>
      <c r="D16" s="458">
        <f t="shared" ref="D16:M16" si="3">SUM(D8:D15)</f>
        <v>180</v>
      </c>
      <c r="E16" s="458">
        <f t="shared" si="3"/>
        <v>1</v>
      </c>
      <c r="F16" s="458">
        <f t="shared" si="3"/>
        <v>198</v>
      </c>
      <c r="G16" s="458">
        <f t="shared" si="3"/>
        <v>199</v>
      </c>
      <c r="H16" s="458">
        <f t="shared" si="3"/>
        <v>28</v>
      </c>
      <c r="I16" s="458">
        <f t="shared" si="3"/>
        <v>26</v>
      </c>
      <c r="J16" s="458">
        <f t="shared" si="3"/>
        <v>54</v>
      </c>
      <c r="K16" s="458">
        <f t="shared" si="3"/>
        <v>29</v>
      </c>
      <c r="L16" s="458">
        <f t="shared" si="3"/>
        <v>404</v>
      </c>
      <c r="M16" s="1560">
        <f t="shared" si="3"/>
        <v>433</v>
      </c>
      <c r="N16" s="144"/>
      <c r="O16" s="144"/>
    </row>
    <row r="17" spans="1:15" ht="27" customHeight="1" thickBot="1" x14ac:dyDescent="0.4">
      <c r="A17" s="1556" t="s">
        <v>23</v>
      </c>
      <c r="B17" s="1569"/>
      <c r="C17" s="1572"/>
      <c r="D17" s="1065"/>
      <c r="E17" s="1569"/>
      <c r="F17" s="1572"/>
      <c r="G17" s="1065"/>
      <c r="H17" s="1569"/>
      <c r="I17" s="1572"/>
      <c r="J17" s="1065"/>
      <c r="K17" s="1684"/>
      <c r="L17" s="1572"/>
      <c r="M17" s="1573"/>
      <c r="N17" s="144"/>
      <c r="O17" s="144"/>
    </row>
    <row r="18" spans="1:15" ht="31.5" customHeight="1" x14ac:dyDescent="0.35">
      <c r="A18" s="1557" t="s">
        <v>11</v>
      </c>
      <c r="B18" s="1722"/>
      <c r="C18" s="1723"/>
      <c r="D18" s="1559"/>
      <c r="E18" s="1722"/>
      <c r="F18" s="1723"/>
      <c r="G18" s="1559"/>
      <c r="H18" s="1722"/>
      <c r="I18" s="1723"/>
      <c r="J18" s="1559"/>
      <c r="K18" s="1724"/>
      <c r="L18" s="1558"/>
      <c r="M18" s="1725"/>
      <c r="N18" s="96"/>
      <c r="O18" s="96"/>
    </row>
    <row r="19" spans="1:15" ht="24.75" customHeight="1" x14ac:dyDescent="0.35">
      <c r="A19" s="596" t="s">
        <v>104</v>
      </c>
      <c r="B19" s="603">
        <v>0</v>
      </c>
      <c r="C19" s="1576">
        <v>12</v>
      </c>
      <c r="D19" s="1720">
        <f>SUM(B19:C19)</f>
        <v>12</v>
      </c>
      <c r="E19" s="603">
        <f>E40+E29</f>
        <v>0</v>
      </c>
      <c r="F19" s="1576">
        <v>15</v>
      </c>
      <c r="G19" s="1720">
        <f t="shared" ref="G19:G25" si="4">SUM(E19:F19)</f>
        <v>15</v>
      </c>
      <c r="H19" s="603">
        <f>H40+H29</f>
        <v>0</v>
      </c>
      <c r="I19" s="1576">
        <v>0</v>
      </c>
      <c r="J19" s="1720">
        <f>SUM(H19:I19)</f>
        <v>0</v>
      </c>
      <c r="K19" s="951">
        <f t="shared" ref="K19:M25" si="5">B19+E19+H19</f>
        <v>0</v>
      </c>
      <c r="L19" s="604">
        <f t="shared" si="5"/>
        <v>27</v>
      </c>
      <c r="M19" s="952">
        <f t="shared" si="5"/>
        <v>27</v>
      </c>
      <c r="N19" s="141"/>
      <c r="O19" s="141"/>
    </row>
    <row r="20" spans="1:15" ht="24.75" customHeight="1" x14ac:dyDescent="0.35">
      <c r="A20" s="594" t="s">
        <v>55</v>
      </c>
      <c r="B20" s="603">
        <v>0</v>
      </c>
      <c r="C20" s="1576">
        <v>10</v>
      </c>
      <c r="D20" s="1720">
        <f>SUM(B20:C20)</f>
        <v>10</v>
      </c>
      <c r="E20" s="603">
        <f>E41+E31</f>
        <v>0</v>
      </c>
      <c r="F20" s="1576">
        <v>19</v>
      </c>
      <c r="G20" s="1720">
        <f t="shared" si="4"/>
        <v>19</v>
      </c>
      <c r="H20" s="603">
        <f>H41+H31</f>
        <v>0</v>
      </c>
      <c r="I20" s="1576">
        <v>0</v>
      </c>
      <c r="J20" s="1720">
        <f>SUM(H20:I20)</f>
        <v>0</v>
      </c>
      <c r="K20" s="951">
        <f>B20+E20+H20</f>
        <v>0</v>
      </c>
      <c r="L20" s="604">
        <f>C20+F20+I20</f>
        <v>29</v>
      </c>
      <c r="M20" s="952">
        <f>D20+G20+J20</f>
        <v>29</v>
      </c>
      <c r="N20" s="141"/>
      <c r="O20" s="141"/>
    </row>
    <row r="21" spans="1:15" ht="24.95" customHeight="1" x14ac:dyDescent="0.35">
      <c r="A21" s="594" t="s">
        <v>28</v>
      </c>
      <c r="B21" s="603">
        <v>0</v>
      </c>
      <c r="C21" s="1576">
        <v>26</v>
      </c>
      <c r="D21" s="950">
        <f>B21+C21</f>
        <v>26</v>
      </c>
      <c r="E21" s="589">
        <f>E41+E31</f>
        <v>0</v>
      </c>
      <c r="F21" s="590">
        <v>45</v>
      </c>
      <c r="G21" s="1720">
        <f t="shared" si="4"/>
        <v>45</v>
      </c>
      <c r="H21" s="589">
        <f>H41+H31</f>
        <v>0</v>
      </c>
      <c r="I21" s="590">
        <v>0</v>
      </c>
      <c r="J21" s="1720">
        <v>0</v>
      </c>
      <c r="K21" s="948">
        <f t="shared" si="5"/>
        <v>0</v>
      </c>
      <c r="L21" s="1721">
        <f t="shared" si="5"/>
        <v>71</v>
      </c>
      <c r="M21" s="949">
        <f t="shared" si="5"/>
        <v>71</v>
      </c>
      <c r="N21" s="141"/>
      <c r="O21" s="141"/>
    </row>
    <row r="22" spans="1:15" ht="24.95" customHeight="1" x14ac:dyDescent="0.35">
      <c r="A22" s="594" t="s">
        <v>105</v>
      </c>
      <c r="B22" s="603">
        <v>0</v>
      </c>
      <c r="C22" s="1576">
        <v>91</v>
      </c>
      <c r="D22" s="950">
        <f>B22+C22</f>
        <v>91</v>
      </c>
      <c r="E22" s="603">
        <v>0</v>
      </c>
      <c r="F22" s="1576">
        <v>82</v>
      </c>
      <c r="G22" s="1720">
        <f t="shared" si="4"/>
        <v>82</v>
      </c>
      <c r="H22" s="589">
        <f>H43+H32</f>
        <v>0</v>
      </c>
      <c r="I22" s="590">
        <v>23</v>
      </c>
      <c r="J22" s="1720">
        <f>SUM(H22:I22)</f>
        <v>23</v>
      </c>
      <c r="K22" s="948">
        <f t="shared" si="5"/>
        <v>0</v>
      </c>
      <c r="L22" s="1721">
        <f t="shared" si="5"/>
        <v>196</v>
      </c>
      <c r="M22" s="949">
        <f t="shared" si="5"/>
        <v>196</v>
      </c>
      <c r="N22" s="141"/>
      <c r="O22" s="141"/>
    </row>
    <row r="23" spans="1:15" ht="24.95" customHeight="1" x14ac:dyDescent="0.35">
      <c r="A23" s="594" t="s">
        <v>102</v>
      </c>
      <c r="B23" s="603">
        <v>0</v>
      </c>
      <c r="C23" s="1576">
        <v>12</v>
      </c>
      <c r="D23" s="950">
        <f>SUM(B23:C23)</f>
        <v>12</v>
      </c>
      <c r="E23" s="603">
        <v>1</v>
      </c>
      <c r="F23" s="1576">
        <v>13</v>
      </c>
      <c r="G23" s="1720">
        <f t="shared" si="4"/>
        <v>14</v>
      </c>
      <c r="H23" s="589">
        <v>10</v>
      </c>
      <c r="I23" s="590">
        <v>0</v>
      </c>
      <c r="J23" s="1720">
        <f>SUM(H23:I23)</f>
        <v>10</v>
      </c>
      <c r="K23" s="948">
        <f t="shared" si="5"/>
        <v>11</v>
      </c>
      <c r="L23" s="1721">
        <f t="shared" si="5"/>
        <v>25</v>
      </c>
      <c r="M23" s="949">
        <f t="shared" si="5"/>
        <v>36</v>
      </c>
      <c r="N23" s="141"/>
      <c r="O23" s="141"/>
    </row>
    <row r="24" spans="1:15" ht="24.75" customHeight="1" x14ac:dyDescent="0.35">
      <c r="A24" s="596" t="s">
        <v>106</v>
      </c>
      <c r="B24" s="603">
        <v>0</v>
      </c>
      <c r="C24" s="1576">
        <v>14</v>
      </c>
      <c r="D24" s="950">
        <v>14</v>
      </c>
      <c r="E24" s="603">
        <v>0</v>
      </c>
      <c r="F24" s="1576">
        <v>13</v>
      </c>
      <c r="G24" s="1720">
        <f t="shared" si="4"/>
        <v>13</v>
      </c>
      <c r="H24" s="589">
        <v>0</v>
      </c>
      <c r="I24" s="590">
        <v>0</v>
      </c>
      <c r="J24" s="1720">
        <f>SUM(H24:I24)</f>
        <v>0</v>
      </c>
      <c r="K24" s="948">
        <f t="shared" si="5"/>
        <v>0</v>
      </c>
      <c r="L24" s="1721">
        <f>C24+F24+I24</f>
        <v>27</v>
      </c>
      <c r="M24" s="949">
        <f>D24+G24+J24</f>
        <v>27</v>
      </c>
      <c r="N24" s="141"/>
      <c r="O24" s="141"/>
    </row>
    <row r="25" spans="1:15" ht="60" customHeight="1" thickBot="1" x14ac:dyDescent="0.4">
      <c r="A25" s="596" t="s">
        <v>103</v>
      </c>
      <c r="B25" s="603">
        <v>0</v>
      </c>
      <c r="C25" s="1576">
        <v>11</v>
      </c>
      <c r="D25" s="950">
        <f>SUM(B25:C25)</f>
        <v>11</v>
      </c>
      <c r="E25" s="603">
        <v>0</v>
      </c>
      <c r="F25" s="1576">
        <v>8</v>
      </c>
      <c r="G25" s="1720">
        <f t="shared" si="4"/>
        <v>8</v>
      </c>
      <c r="H25" s="589">
        <v>18</v>
      </c>
      <c r="I25" s="590">
        <v>2</v>
      </c>
      <c r="J25" s="1720">
        <f>SUM(H25:I25)</f>
        <v>20</v>
      </c>
      <c r="K25" s="948">
        <f t="shared" si="5"/>
        <v>18</v>
      </c>
      <c r="L25" s="1721">
        <f t="shared" si="5"/>
        <v>21</v>
      </c>
      <c r="M25" s="949">
        <f t="shared" si="5"/>
        <v>39</v>
      </c>
      <c r="N25" s="141"/>
      <c r="O25" s="141"/>
    </row>
    <row r="26" spans="1:15" ht="35.25" customHeight="1" thickBot="1" x14ac:dyDescent="0.4">
      <c r="A26" s="1055" t="s">
        <v>8</v>
      </c>
      <c r="B26" s="458">
        <f>SUM(B18:B25)</f>
        <v>0</v>
      </c>
      <c r="C26" s="458">
        <f>SUM(C18:C25)</f>
        <v>176</v>
      </c>
      <c r="D26" s="458">
        <f>SUM(D18:D25)</f>
        <v>176</v>
      </c>
      <c r="E26" s="458">
        <f t="shared" ref="E26:J26" si="6">SUM(E18:E25)</f>
        <v>1</v>
      </c>
      <c r="F26" s="458">
        <f t="shared" si="6"/>
        <v>195</v>
      </c>
      <c r="G26" s="458">
        <f t="shared" si="6"/>
        <v>196</v>
      </c>
      <c r="H26" s="458">
        <f t="shared" si="6"/>
        <v>28</v>
      </c>
      <c r="I26" s="458">
        <f t="shared" si="6"/>
        <v>25</v>
      </c>
      <c r="J26" s="458">
        <f t="shared" si="6"/>
        <v>53</v>
      </c>
      <c r="K26" s="461">
        <f>SUM(K19:K25)</f>
        <v>29</v>
      </c>
      <c r="L26" s="461">
        <f>SUM(L19:L25)</f>
        <v>396</v>
      </c>
      <c r="M26" s="1561">
        <f>SUM(M19:M25)</f>
        <v>425</v>
      </c>
      <c r="N26" s="145"/>
      <c r="O26" s="145"/>
    </row>
    <row r="27" spans="1:15" ht="24.95" customHeight="1" x14ac:dyDescent="0.35">
      <c r="A27" s="1578" t="s">
        <v>25</v>
      </c>
      <c r="B27" s="1726"/>
      <c r="C27" s="1066"/>
      <c r="D27" s="114"/>
      <c r="E27" s="1726"/>
      <c r="F27" s="1066"/>
      <c r="G27" s="114"/>
      <c r="H27" s="953"/>
      <c r="I27" s="605"/>
      <c r="J27" s="954"/>
      <c r="K27" s="1727"/>
      <c r="L27" s="1728"/>
      <c r="M27" s="1729"/>
      <c r="N27" s="141"/>
      <c r="O27" s="141"/>
    </row>
    <row r="28" spans="1:15" ht="24.95" customHeight="1" x14ac:dyDescent="0.35">
      <c r="A28" s="596" t="s">
        <v>104</v>
      </c>
      <c r="B28" s="589">
        <v>0</v>
      </c>
      <c r="C28" s="590">
        <v>1</v>
      </c>
      <c r="D28" s="950">
        <f t="shared" ref="D28:D34" si="7">SUM(B28:C28)</f>
        <v>1</v>
      </c>
      <c r="E28" s="589">
        <v>0</v>
      </c>
      <c r="F28" s="590">
        <v>1</v>
      </c>
      <c r="G28" s="950">
        <f t="shared" ref="G28:G34" si="8">SUM(E28:F28)</f>
        <v>1</v>
      </c>
      <c r="H28" s="955">
        <v>0</v>
      </c>
      <c r="I28" s="595">
        <v>0</v>
      </c>
      <c r="J28" s="950">
        <f t="shared" ref="J28:J34" si="9">SUM(H28:I28)</f>
        <v>0</v>
      </c>
      <c r="K28" s="948">
        <f t="shared" ref="K28:M34" si="10">B28+E28+H28</f>
        <v>0</v>
      </c>
      <c r="L28" s="1721">
        <f t="shared" si="10"/>
        <v>2</v>
      </c>
      <c r="M28" s="949">
        <f t="shared" si="10"/>
        <v>2</v>
      </c>
      <c r="N28" s="141"/>
      <c r="O28" s="141"/>
    </row>
    <row r="29" spans="1:15" ht="24.95" customHeight="1" x14ac:dyDescent="0.35">
      <c r="A29" s="594" t="s">
        <v>55</v>
      </c>
      <c r="B29" s="589">
        <v>0</v>
      </c>
      <c r="C29" s="590">
        <v>2</v>
      </c>
      <c r="D29" s="950">
        <f t="shared" si="7"/>
        <v>2</v>
      </c>
      <c r="E29" s="589">
        <v>0</v>
      </c>
      <c r="F29" s="590">
        <v>0</v>
      </c>
      <c r="G29" s="950">
        <f t="shared" si="8"/>
        <v>0</v>
      </c>
      <c r="H29" s="955">
        <v>0</v>
      </c>
      <c r="I29" s="595">
        <v>0</v>
      </c>
      <c r="J29" s="950">
        <f t="shared" si="9"/>
        <v>0</v>
      </c>
      <c r="K29" s="948">
        <f t="shared" si="10"/>
        <v>0</v>
      </c>
      <c r="L29" s="1721">
        <f t="shared" si="10"/>
        <v>2</v>
      </c>
      <c r="M29" s="949">
        <f t="shared" si="10"/>
        <v>2</v>
      </c>
      <c r="N29" s="141"/>
      <c r="O29" s="141"/>
    </row>
    <row r="30" spans="1:15" ht="26.25" customHeight="1" x14ac:dyDescent="0.35">
      <c r="A30" s="594" t="s">
        <v>28</v>
      </c>
      <c r="B30" s="589">
        <v>0</v>
      </c>
      <c r="C30" s="590">
        <v>0</v>
      </c>
      <c r="D30" s="950">
        <f t="shared" si="7"/>
        <v>0</v>
      </c>
      <c r="E30" s="589">
        <v>0</v>
      </c>
      <c r="F30" s="590">
        <v>0</v>
      </c>
      <c r="G30" s="950">
        <f t="shared" si="8"/>
        <v>0</v>
      </c>
      <c r="H30" s="955">
        <v>0</v>
      </c>
      <c r="I30" s="595">
        <v>0</v>
      </c>
      <c r="J30" s="950">
        <f t="shared" si="9"/>
        <v>0</v>
      </c>
      <c r="K30" s="948">
        <f t="shared" si="10"/>
        <v>0</v>
      </c>
      <c r="L30" s="1721">
        <f>C30+F30+I30</f>
        <v>0</v>
      </c>
      <c r="M30" s="949">
        <f>D30+G30+J30</f>
        <v>0</v>
      </c>
      <c r="N30" s="141"/>
      <c r="O30" s="141"/>
    </row>
    <row r="31" spans="1:15" ht="24.95" customHeight="1" x14ac:dyDescent="0.35">
      <c r="A31" s="594" t="s">
        <v>105</v>
      </c>
      <c r="B31" s="589">
        <v>0</v>
      </c>
      <c r="C31" s="590">
        <v>1</v>
      </c>
      <c r="D31" s="950">
        <f>SUM(B31:C31)</f>
        <v>1</v>
      </c>
      <c r="E31" s="589">
        <v>0</v>
      </c>
      <c r="F31" s="590">
        <v>2</v>
      </c>
      <c r="G31" s="950">
        <f t="shared" si="8"/>
        <v>2</v>
      </c>
      <c r="H31" s="955">
        <v>0</v>
      </c>
      <c r="I31" s="595">
        <v>0</v>
      </c>
      <c r="J31" s="950">
        <f t="shared" si="9"/>
        <v>0</v>
      </c>
      <c r="K31" s="948">
        <f t="shared" si="10"/>
        <v>0</v>
      </c>
      <c r="L31" s="1721">
        <f t="shared" si="10"/>
        <v>3</v>
      </c>
      <c r="M31" s="949">
        <f t="shared" si="10"/>
        <v>3</v>
      </c>
      <c r="N31" s="145"/>
      <c r="O31" s="145"/>
    </row>
    <row r="32" spans="1:15" ht="28.5" customHeight="1" x14ac:dyDescent="0.35">
      <c r="A32" s="594" t="s">
        <v>102</v>
      </c>
      <c r="B32" s="589">
        <v>0</v>
      </c>
      <c r="C32" s="590">
        <v>0</v>
      </c>
      <c r="D32" s="950">
        <f t="shared" si="7"/>
        <v>0</v>
      </c>
      <c r="E32" s="589">
        <v>0</v>
      </c>
      <c r="F32" s="590">
        <v>0</v>
      </c>
      <c r="G32" s="950">
        <f t="shared" si="8"/>
        <v>0</v>
      </c>
      <c r="H32" s="955">
        <v>0</v>
      </c>
      <c r="I32" s="595">
        <v>1</v>
      </c>
      <c r="J32" s="950">
        <f>SUM(H32:I32)</f>
        <v>1</v>
      </c>
      <c r="K32" s="948">
        <f t="shared" si="10"/>
        <v>0</v>
      </c>
      <c r="L32" s="1721">
        <f t="shared" si="10"/>
        <v>1</v>
      </c>
      <c r="M32" s="949">
        <f t="shared" si="10"/>
        <v>1</v>
      </c>
      <c r="N32" s="145"/>
      <c r="O32" s="145"/>
    </row>
    <row r="33" spans="1:16" ht="32.25" customHeight="1" x14ac:dyDescent="0.35">
      <c r="A33" s="596" t="s">
        <v>106</v>
      </c>
      <c r="B33" s="589">
        <v>0</v>
      </c>
      <c r="C33" s="590">
        <v>0</v>
      </c>
      <c r="D33" s="950">
        <f>SUM(B33:C33)</f>
        <v>0</v>
      </c>
      <c r="E33" s="589">
        <v>0</v>
      </c>
      <c r="F33" s="590">
        <v>0</v>
      </c>
      <c r="G33" s="950">
        <f t="shared" si="8"/>
        <v>0</v>
      </c>
      <c r="H33" s="955">
        <v>0</v>
      </c>
      <c r="I33" s="595">
        <v>0</v>
      </c>
      <c r="J33" s="950">
        <f t="shared" si="9"/>
        <v>0</v>
      </c>
      <c r="K33" s="948">
        <f t="shared" si="10"/>
        <v>0</v>
      </c>
      <c r="L33" s="1721">
        <f t="shared" si="10"/>
        <v>0</v>
      </c>
      <c r="M33" s="949">
        <f t="shared" si="10"/>
        <v>0</v>
      </c>
      <c r="N33" s="146"/>
      <c r="O33" s="146"/>
    </row>
    <row r="34" spans="1:16" ht="52.5" customHeight="1" thickBot="1" x14ac:dyDescent="0.4">
      <c r="A34" s="596" t="s">
        <v>103</v>
      </c>
      <c r="B34" s="589">
        <v>0</v>
      </c>
      <c r="C34" s="590">
        <v>0</v>
      </c>
      <c r="D34" s="950">
        <f t="shared" si="7"/>
        <v>0</v>
      </c>
      <c r="E34" s="589">
        <v>0</v>
      </c>
      <c r="F34" s="590">
        <v>0</v>
      </c>
      <c r="G34" s="950">
        <f t="shared" si="8"/>
        <v>0</v>
      </c>
      <c r="H34" s="955">
        <v>0</v>
      </c>
      <c r="I34" s="595">
        <v>0</v>
      </c>
      <c r="J34" s="950">
        <f t="shared" si="9"/>
        <v>0</v>
      </c>
      <c r="K34" s="948">
        <f t="shared" si="10"/>
        <v>0</v>
      </c>
      <c r="L34" s="1721">
        <f t="shared" si="10"/>
        <v>0</v>
      </c>
      <c r="M34" s="949">
        <f t="shared" si="10"/>
        <v>0</v>
      </c>
      <c r="N34" s="145"/>
      <c r="O34" s="145"/>
    </row>
    <row r="35" spans="1:16" ht="36.75" customHeight="1" thickBot="1" x14ac:dyDescent="0.4">
      <c r="A35" s="1055" t="s">
        <v>13</v>
      </c>
      <c r="B35" s="1067">
        <f>SUM(B28:B34)</f>
        <v>0</v>
      </c>
      <c r="C35" s="1067">
        <f t="shared" ref="C35:M35" si="11">SUM(C28:C34)</f>
        <v>4</v>
      </c>
      <c r="D35" s="1067">
        <f t="shared" si="11"/>
        <v>4</v>
      </c>
      <c r="E35" s="1067">
        <f t="shared" si="11"/>
        <v>0</v>
      </c>
      <c r="F35" s="1067">
        <f t="shared" si="11"/>
        <v>3</v>
      </c>
      <c r="G35" s="1067">
        <f t="shared" si="11"/>
        <v>3</v>
      </c>
      <c r="H35" s="1067">
        <f t="shared" si="11"/>
        <v>0</v>
      </c>
      <c r="I35" s="1067">
        <f t="shared" si="11"/>
        <v>1</v>
      </c>
      <c r="J35" s="1067">
        <f t="shared" si="11"/>
        <v>1</v>
      </c>
      <c r="K35" s="1067">
        <f t="shared" si="11"/>
        <v>0</v>
      </c>
      <c r="L35" s="1067">
        <f t="shared" si="11"/>
        <v>8</v>
      </c>
      <c r="M35" s="1561">
        <f t="shared" si="11"/>
        <v>8</v>
      </c>
      <c r="N35" s="141"/>
      <c r="O35" s="141"/>
    </row>
    <row r="36" spans="1:16" ht="30" customHeight="1" thickBot="1" x14ac:dyDescent="0.4">
      <c r="A36" s="1057" t="s">
        <v>10</v>
      </c>
      <c r="B36" s="458">
        <f>B26</f>
        <v>0</v>
      </c>
      <c r="C36" s="458">
        <f>C26</f>
        <v>176</v>
      </c>
      <c r="D36" s="458">
        <f>D26</f>
        <v>176</v>
      </c>
      <c r="E36" s="458">
        <f>E26</f>
        <v>1</v>
      </c>
      <c r="F36" s="458">
        <f t="shared" ref="F36:K36" si="12">F26</f>
        <v>195</v>
      </c>
      <c r="G36" s="1056">
        <f t="shared" si="12"/>
        <v>196</v>
      </c>
      <c r="H36" s="1056">
        <f t="shared" si="12"/>
        <v>28</v>
      </c>
      <c r="I36" s="1056">
        <f t="shared" si="12"/>
        <v>25</v>
      </c>
      <c r="J36" s="1056">
        <f t="shared" si="12"/>
        <v>53</v>
      </c>
      <c r="K36" s="1056">
        <f t="shared" si="12"/>
        <v>29</v>
      </c>
      <c r="L36" s="1056">
        <f>L26</f>
        <v>396</v>
      </c>
      <c r="M36" s="1560">
        <f>M26</f>
        <v>425</v>
      </c>
      <c r="N36" s="147"/>
      <c r="O36" s="147"/>
    </row>
    <row r="37" spans="1:16" ht="26.25" thickBot="1" x14ac:dyDescent="0.4">
      <c r="A37" s="1057" t="s">
        <v>14</v>
      </c>
      <c r="B37" s="458">
        <f t="shared" ref="B37:K37" si="13">B35</f>
        <v>0</v>
      </c>
      <c r="C37" s="458">
        <f>C35</f>
        <v>4</v>
      </c>
      <c r="D37" s="458">
        <f>D35</f>
        <v>4</v>
      </c>
      <c r="E37" s="458">
        <f t="shared" si="13"/>
        <v>0</v>
      </c>
      <c r="F37" s="458">
        <f t="shared" si="13"/>
        <v>3</v>
      </c>
      <c r="G37" s="1056">
        <f t="shared" si="13"/>
        <v>3</v>
      </c>
      <c r="H37" s="1056">
        <f t="shared" si="13"/>
        <v>0</v>
      </c>
      <c r="I37" s="1056">
        <f>I35</f>
        <v>1</v>
      </c>
      <c r="J37" s="1056">
        <f>J35</f>
        <v>1</v>
      </c>
      <c r="K37" s="1056">
        <f t="shared" si="13"/>
        <v>0</v>
      </c>
      <c r="L37" s="1056">
        <f>L35</f>
        <v>8</v>
      </c>
      <c r="M37" s="1560">
        <f>M35</f>
        <v>8</v>
      </c>
      <c r="N37" s="142"/>
      <c r="O37" s="142"/>
    </row>
    <row r="38" spans="1:16" ht="26.25" thickBot="1" x14ac:dyDescent="0.4">
      <c r="A38" s="1058" t="s">
        <v>15</v>
      </c>
      <c r="B38" s="1709">
        <f>SUM(B36:B37)</f>
        <v>0</v>
      </c>
      <c r="C38" s="1709">
        <f>SUM(C36:C37)</f>
        <v>180</v>
      </c>
      <c r="D38" s="1709">
        <f>SUM(D36:D37)</f>
        <v>180</v>
      </c>
      <c r="E38" s="1709">
        <f>SUM(E36:E37)</f>
        <v>1</v>
      </c>
      <c r="F38" s="1709">
        <f t="shared" ref="F38:K38" si="14">SUM(F36:F37)</f>
        <v>198</v>
      </c>
      <c r="G38" s="1730">
        <f t="shared" si="14"/>
        <v>199</v>
      </c>
      <c r="H38" s="1730">
        <f t="shared" si="14"/>
        <v>28</v>
      </c>
      <c r="I38" s="1730">
        <f t="shared" si="14"/>
        <v>26</v>
      </c>
      <c r="J38" s="1730">
        <f t="shared" si="14"/>
        <v>54</v>
      </c>
      <c r="K38" s="1730">
        <f t="shared" si="14"/>
        <v>29</v>
      </c>
      <c r="L38" s="1730">
        <f>SUM(L36:L37)</f>
        <v>404</v>
      </c>
      <c r="M38" s="1731">
        <f>SUM(M36:M37)</f>
        <v>433</v>
      </c>
      <c r="N38" s="142"/>
      <c r="O38" s="142"/>
    </row>
    <row r="39" spans="1:16" ht="12" customHeight="1" x14ac:dyDescent="0.35">
      <c r="A39" s="141"/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</row>
    <row r="40" spans="1:16" ht="25.5" hidden="1" customHeight="1" x14ac:dyDescent="0.35">
      <c r="A40" s="141"/>
      <c r="B40" s="142"/>
      <c r="C40" s="142"/>
      <c r="D40" s="142"/>
      <c r="E40" s="142"/>
      <c r="F40" s="142"/>
      <c r="G40" s="142"/>
      <c r="H40" s="142"/>
      <c r="I40" s="142"/>
      <c r="J40" s="142"/>
      <c r="K40" s="142"/>
      <c r="L40" s="142"/>
      <c r="M40" s="142"/>
      <c r="N40" s="140"/>
    </row>
    <row r="41" spans="1:16" ht="37.5" customHeight="1" x14ac:dyDescent="0.35">
      <c r="A41" s="3794"/>
      <c r="B41" s="3794"/>
      <c r="C41" s="3794"/>
      <c r="D41" s="3794"/>
      <c r="E41" s="3794"/>
      <c r="F41" s="3794"/>
      <c r="G41" s="3794"/>
      <c r="H41" s="3794"/>
      <c r="I41" s="3794"/>
      <c r="J41" s="3794"/>
      <c r="K41" s="3794"/>
      <c r="L41" s="3794"/>
      <c r="M41" s="3794"/>
      <c r="N41" s="3794"/>
      <c r="O41" s="3794"/>
      <c r="P41" s="3794"/>
    </row>
    <row r="42" spans="1:16" ht="45" customHeight="1" x14ac:dyDescent="0.35"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O29" sqref="O29"/>
    </sheetView>
  </sheetViews>
  <sheetFormatPr defaultRowHeight="25.5" x14ac:dyDescent="0.35"/>
  <cols>
    <col min="1" max="1" width="103.85546875" style="354" customWidth="1"/>
    <col min="2" max="10" width="19.7109375" style="354" customWidth="1"/>
    <col min="11" max="12" width="10.7109375" style="354" customWidth="1"/>
    <col min="13" max="13" width="9.140625" style="354"/>
    <col min="14" max="14" width="12.85546875" style="354" customWidth="1"/>
    <col min="15" max="15" width="23.42578125" style="354" customWidth="1"/>
    <col min="16" max="17" width="9.140625" style="354"/>
    <col min="18" max="18" width="10.5703125" style="354" bestFit="1" customWidth="1"/>
    <col min="19" max="19" width="11.28515625" style="354" customWidth="1"/>
    <col min="20" max="256" width="9.140625" style="354"/>
    <col min="257" max="257" width="103.85546875" style="354" customWidth="1"/>
    <col min="258" max="266" width="19.7109375" style="354" customWidth="1"/>
    <col min="267" max="268" width="10.7109375" style="354" customWidth="1"/>
    <col min="269" max="269" width="9.140625" style="354"/>
    <col min="270" max="270" width="12.85546875" style="354" customWidth="1"/>
    <col min="271" max="271" width="23.42578125" style="354" customWidth="1"/>
    <col min="272" max="273" width="9.140625" style="354"/>
    <col min="274" max="274" width="10.5703125" style="354" bestFit="1" customWidth="1"/>
    <col min="275" max="275" width="11.28515625" style="354" customWidth="1"/>
    <col min="276" max="512" width="9.140625" style="354"/>
    <col min="513" max="513" width="103.85546875" style="354" customWidth="1"/>
    <col min="514" max="522" width="19.7109375" style="354" customWidth="1"/>
    <col min="523" max="524" width="10.7109375" style="354" customWidth="1"/>
    <col min="525" max="525" width="9.140625" style="354"/>
    <col min="526" max="526" width="12.85546875" style="354" customWidth="1"/>
    <col min="527" max="527" width="23.42578125" style="354" customWidth="1"/>
    <col min="528" max="529" width="9.140625" style="354"/>
    <col min="530" max="530" width="10.5703125" style="354" bestFit="1" customWidth="1"/>
    <col min="531" max="531" width="11.28515625" style="354" customWidth="1"/>
    <col min="532" max="768" width="9.140625" style="354"/>
    <col min="769" max="769" width="103.85546875" style="354" customWidth="1"/>
    <col min="770" max="778" width="19.7109375" style="354" customWidth="1"/>
    <col min="779" max="780" width="10.7109375" style="354" customWidth="1"/>
    <col min="781" max="781" width="9.140625" style="354"/>
    <col min="782" max="782" width="12.85546875" style="354" customWidth="1"/>
    <col min="783" max="783" width="23.42578125" style="354" customWidth="1"/>
    <col min="784" max="785" width="9.140625" style="354"/>
    <col min="786" max="786" width="10.5703125" style="354" bestFit="1" customWidth="1"/>
    <col min="787" max="787" width="11.28515625" style="354" customWidth="1"/>
    <col min="788" max="1024" width="9.140625" style="354"/>
    <col min="1025" max="1025" width="103.85546875" style="354" customWidth="1"/>
    <col min="1026" max="1034" width="19.7109375" style="354" customWidth="1"/>
    <col min="1035" max="1036" width="10.7109375" style="354" customWidth="1"/>
    <col min="1037" max="1037" width="9.140625" style="354"/>
    <col min="1038" max="1038" width="12.85546875" style="354" customWidth="1"/>
    <col min="1039" max="1039" width="23.42578125" style="354" customWidth="1"/>
    <col min="1040" max="1041" width="9.140625" style="354"/>
    <col min="1042" max="1042" width="10.5703125" style="354" bestFit="1" customWidth="1"/>
    <col min="1043" max="1043" width="11.28515625" style="354" customWidth="1"/>
    <col min="1044" max="1280" width="9.140625" style="354"/>
    <col min="1281" max="1281" width="103.85546875" style="354" customWidth="1"/>
    <col min="1282" max="1290" width="19.7109375" style="354" customWidth="1"/>
    <col min="1291" max="1292" width="10.7109375" style="354" customWidth="1"/>
    <col min="1293" max="1293" width="9.140625" style="354"/>
    <col min="1294" max="1294" width="12.85546875" style="354" customWidth="1"/>
    <col min="1295" max="1295" width="23.42578125" style="354" customWidth="1"/>
    <col min="1296" max="1297" width="9.140625" style="354"/>
    <col min="1298" max="1298" width="10.5703125" style="354" bestFit="1" customWidth="1"/>
    <col min="1299" max="1299" width="11.28515625" style="354" customWidth="1"/>
    <col min="1300" max="1536" width="9.140625" style="354"/>
    <col min="1537" max="1537" width="103.85546875" style="354" customWidth="1"/>
    <col min="1538" max="1546" width="19.7109375" style="354" customWidth="1"/>
    <col min="1547" max="1548" width="10.7109375" style="354" customWidth="1"/>
    <col min="1549" max="1549" width="9.140625" style="354"/>
    <col min="1550" max="1550" width="12.85546875" style="354" customWidth="1"/>
    <col min="1551" max="1551" width="23.42578125" style="354" customWidth="1"/>
    <col min="1552" max="1553" width="9.140625" style="354"/>
    <col min="1554" max="1554" width="10.5703125" style="354" bestFit="1" customWidth="1"/>
    <col min="1555" max="1555" width="11.28515625" style="354" customWidth="1"/>
    <col min="1556" max="1792" width="9.140625" style="354"/>
    <col min="1793" max="1793" width="103.85546875" style="354" customWidth="1"/>
    <col min="1794" max="1802" width="19.7109375" style="354" customWidth="1"/>
    <col min="1803" max="1804" width="10.7109375" style="354" customWidth="1"/>
    <col min="1805" max="1805" width="9.140625" style="354"/>
    <col min="1806" max="1806" width="12.85546875" style="354" customWidth="1"/>
    <col min="1807" max="1807" width="23.42578125" style="354" customWidth="1"/>
    <col min="1808" max="1809" width="9.140625" style="354"/>
    <col min="1810" max="1810" width="10.5703125" style="354" bestFit="1" customWidth="1"/>
    <col min="1811" max="1811" width="11.28515625" style="354" customWidth="1"/>
    <col min="1812" max="2048" width="9.140625" style="354"/>
    <col min="2049" max="2049" width="103.85546875" style="354" customWidth="1"/>
    <col min="2050" max="2058" width="19.7109375" style="354" customWidth="1"/>
    <col min="2059" max="2060" width="10.7109375" style="354" customWidth="1"/>
    <col min="2061" max="2061" width="9.140625" style="354"/>
    <col min="2062" max="2062" width="12.85546875" style="354" customWidth="1"/>
    <col min="2063" max="2063" width="23.42578125" style="354" customWidth="1"/>
    <col min="2064" max="2065" width="9.140625" style="354"/>
    <col min="2066" max="2066" width="10.5703125" style="354" bestFit="1" customWidth="1"/>
    <col min="2067" max="2067" width="11.28515625" style="354" customWidth="1"/>
    <col min="2068" max="2304" width="9.140625" style="354"/>
    <col min="2305" max="2305" width="103.85546875" style="354" customWidth="1"/>
    <col min="2306" max="2314" width="19.7109375" style="354" customWidth="1"/>
    <col min="2315" max="2316" width="10.7109375" style="354" customWidth="1"/>
    <col min="2317" max="2317" width="9.140625" style="354"/>
    <col min="2318" max="2318" width="12.85546875" style="354" customWidth="1"/>
    <col min="2319" max="2319" width="23.42578125" style="354" customWidth="1"/>
    <col min="2320" max="2321" width="9.140625" style="354"/>
    <col min="2322" max="2322" width="10.5703125" style="354" bestFit="1" customWidth="1"/>
    <col min="2323" max="2323" width="11.28515625" style="354" customWidth="1"/>
    <col min="2324" max="2560" width="9.140625" style="354"/>
    <col min="2561" max="2561" width="103.85546875" style="354" customWidth="1"/>
    <col min="2562" max="2570" width="19.7109375" style="354" customWidth="1"/>
    <col min="2571" max="2572" width="10.7109375" style="354" customWidth="1"/>
    <col min="2573" max="2573" width="9.140625" style="354"/>
    <col min="2574" max="2574" width="12.85546875" style="354" customWidth="1"/>
    <col min="2575" max="2575" width="23.42578125" style="354" customWidth="1"/>
    <col min="2576" max="2577" width="9.140625" style="354"/>
    <col min="2578" max="2578" width="10.5703125" style="354" bestFit="1" customWidth="1"/>
    <col min="2579" max="2579" width="11.28515625" style="354" customWidth="1"/>
    <col min="2580" max="2816" width="9.140625" style="354"/>
    <col min="2817" max="2817" width="103.85546875" style="354" customWidth="1"/>
    <col min="2818" max="2826" width="19.7109375" style="354" customWidth="1"/>
    <col min="2827" max="2828" width="10.7109375" style="354" customWidth="1"/>
    <col min="2829" max="2829" width="9.140625" style="354"/>
    <col min="2830" max="2830" width="12.85546875" style="354" customWidth="1"/>
    <col min="2831" max="2831" width="23.42578125" style="354" customWidth="1"/>
    <col min="2832" max="2833" width="9.140625" style="354"/>
    <col min="2834" max="2834" width="10.5703125" style="354" bestFit="1" customWidth="1"/>
    <col min="2835" max="2835" width="11.28515625" style="354" customWidth="1"/>
    <col min="2836" max="3072" width="9.140625" style="354"/>
    <col min="3073" max="3073" width="103.85546875" style="354" customWidth="1"/>
    <col min="3074" max="3082" width="19.7109375" style="354" customWidth="1"/>
    <col min="3083" max="3084" width="10.7109375" style="354" customWidth="1"/>
    <col min="3085" max="3085" width="9.140625" style="354"/>
    <col min="3086" max="3086" width="12.85546875" style="354" customWidth="1"/>
    <col min="3087" max="3087" width="23.42578125" style="354" customWidth="1"/>
    <col min="3088" max="3089" width="9.140625" style="354"/>
    <col min="3090" max="3090" width="10.5703125" style="354" bestFit="1" customWidth="1"/>
    <col min="3091" max="3091" width="11.28515625" style="354" customWidth="1"/>
    <col min="3092" max="3328" width="9.140625" style="354"/>
    <col min="3329" max="3329" width="103.85546875" style="354" customWidth="1"/>
    <col min="3330" max="3338" width="19.7109375" style="354" customWidth="1"/>
    <col min="3339" max="3340" width="10.7109375" style="354" customWidth="1"/>
    <col min="3341" max="3341" width="9.140625" style="354"/>
    <col min="3342" max="3342" width="12.85546875" style="354" customWidth="1"/>
    <col min="3343" max="3343" width="23.42578125" style="354" customWidth="1"/>
    <col min="3344" max="3345" width="9.140625" style="354"/>
    <col min="3346" max="3346" width="10.5703125" style="354" bestFit="1" customWidth="1"/>
    <col min="3347" max="3347" width="11.28515625" style="354" customWidth="1"/>
    <col min="3348" max="3584" width="9.140625" style="354"/>
    <col min="3585" max="3585" width="103.85546875" style="354" customWidth="1"/>
    <col min="3586" max="3594" width="19.7109375" style="354" customWidth="1"/>
    <col min="3595" max="3596" width="10.7109375" style="354" customWidth="1"/>
    <col min="3597" max="3597" width="9.140625" style="354"/>
    <col min="3598" max="3598" width="12.85546875" style="354" customWidth="1"/>
    <col min="3599" max="3599" width="23.42578125" style="354" customWidth="1"/>
    <col min="3600" max="3601" width="9.140625" style="354"/>
    <col min="3602" max="3602" width="10.5703125" style="354" bestFit="1" customWidth="1"/>
    <col min="3603" max="3603" width="11.28515625" style="354" customWidth="1"/>
    <col min="3604" max="3840" width="9.140625" style="354"/>
    <col min="3841" max="3841" width="103.85546875" style="354" customWidth="1"/>
    <col min="3842" max="3850" width="19.7109375" style="354" customWidth="1"/>
    <col min="3851" max="3852" width="10.7109375" style="354" customWidth="1"/>
    <col min="3853" max="3853" width="9.140625" style="354"/>
    <col min="3854" max="3854" width="12.85546875" style="354" customWidth="1"/>
    <col min="3855" max="3855" width="23.42578125" style="354" customWidth="1"/>
    <col min="3856" max="3857" width="9.140625" style="354"/>
    <col min="3858" max="3858" width="10.5703125" style="354" bestFit="1" customWidth="1"/>
    <col min="3859" max="3859" width="11.28515625" style="354" customWidth="1"/>
    <col min="3860" max="4096" width="9.140625" style="354"/>
    <col min="4097" max="4097" width="103.85546875" style="354" customWidth="1"/>
    <col min="4098" max="4106" width="19.7109375" style="354" customWidth="1"/>
    <col min="4107" max="4108" width="10.7109375" style="354" customWidth="1"/>
    <col min="4109" max="4109" width="9.140625" style="354"/>
    <col min="4110" max="4110" width="12.85546875" style="354" customWidth="1"/>
    <col min="4111" max="4111" width="23.42578125" style="354" customWidth="1"/>
    <col min="4112" max="4113" width="9.140625" style="354"/>
    <col min="4114" max="4114" width="10.5703125" style="354" bestFit="1" customWidth="1"/>
    <col min="4115" max="4115" width="11.28515625" style="354" customWidth="1"/>
    <col min="4116" max="4352" width="9.140625" style="354"/>
    <col min="4353" max="4353" width="103.85546875" style="354" customWidth="1"/>
    <col min="4354" max="4362" width="19.7109375" style="354" customWidth="1"/>
    <col min="4363" max="4364" width="10.7109375" style="354" customWidth="1"/>
    <col min="4365" max="4365" width="9.140625" style="354"/>
    <col min="4366" max="4366" width="12.85546875" style="354" customWidth="1"/>
    <col min="4367" max="4367" width="23.42578125" style="354" customWidth="1"/>
    <col min="4368" max="4369" width="9.140625" style="354"/>
    <col min="4370" max="4370" width="10.5703125" style="354" bestFit="1" customWidth="1"/>
    <col min="4371" max="4371" width="11.28515625" style="354" customWidth="1"/>
    <col min="4372" max="4608" width="9.140625" style="354"/>
    <col min="4609" max="4609" width="103.85546875" style="354" customWidth="1"/>
    <col min="4610" max="4618" width="19.7109375" style="354" customWidth="1"/>
    <col min="4619" max="4620" width="10.7109375" style="354" customWidth="1"/>
    <col min="4621" max="4621" width="9.140625" style="354"/>
    <col min="4622" max="4622" width="12.85546875" style="354" customWidth="1"/>
    <col min="4623" max="4623" width="23.42578125" style="354" customWidth="1"/>
    <col min="4624" max="4625" width="9.140625" style="354"/>
    <col min="4626" max="4626" width="10.5703125" style="354" bestFit="1" customWidth="1"/>
    <col min="4627" max="4627" width="11.28515625" style="354" customWidth="1"/>
    <col min="4628" max="4864" width="9.140625" style="354"/>
    <col min="4865" max="4865" width="103.85546875" style="354" customWidth="1"/>
    <col min="4866" max="4874" width="19.7109375" style="354" customWidth="1"/>
    <col min="4875" max="4876" width="10.7109375" style="354" customWidth="1"/>
    <col min="4877" max="4877" width="9.140625" style="354"/>
    <col min="4878" max="4878" width="12.85546875" style="354" customWidth="1"/>
    <col min="4879" max="4879" width="23.42578125" style="354" customWidth="1"/>
    <col min="4880" max="4881" width="9.140625" style="354"/>
    <col min="4882" max="4882" width="10.5703125" style="354" bestFit="1" customWidth="1"/>
    <col min="4883" max="4883" width="11.28515625" style="354" customWidth="1"/>
    <col min="4884" max="5120" width="9.140625" style="354"/>
    <col min="5121" max="5121" width="103.85546875" style="354" customWidth="1"/>
    <col min="5122" max="5130" width="19.7109375" style="354" customWidth="1"/>
    <col min="5131" max="5132" width="10.7109375" style="354" customWidth="1"/>
    <col min="5133" max="5133" width="9.140625" style="354"/>
    <col min="5134" max="5134" width="12.85546875" style="354" customWidth="1"/>
    <col min="5135" max="5135" width="23.42578125" style="354" customWidth="1"/>
    <col min="5136" max="5137" width="9.140625" style="354"/>
    <col min="5138" max="5138" width="10.5703125" style="354" bestFit="1" customWidth="1"/>
    <col min="5139" max="5139" width="11.28515625" style="354" customWidth="1"/>
    <col min="5140" max="5376" width="9.140625" style="354"/>
    <col min="5377" max="5377" width="103.85546875" style="354" customWidth="1"/>
    <col min="5378" max="5386" width="19.7109375" style="354" customWidth="1"/>
    <col min="5387" max="5388" width="10.7109375" style="354" customWidth="1"/>
    <col min="5389" max="5389" width="9.140625" style="354"/>
    <col min="5390" max="5390" width="12.85546875" style="354" customWidth="1"/>
    <col min="5391" max="5391" width="23.42578125" style="354" customWidth="1"/>
    <col min="5392" max="5393" width="9.140625" style="354"/>
    <col min="5394" max="5394" width="10.5703125" style="354" bestFit="1" customWidth="1"/>
    <col min="5395" max="5395" width="11.28515625" style="354" customWidth="1"/>
    <col min="5396" max="5632" width="9.140625" style="354"/>
    <col min="5633" max="5633" width="103.85546875" style="354" customWidth="1"/>
    <col min="5634" max="5642" width="19.7109375" style="354" customWidth="1"/>
    <col min="5643" max="5644" width="10.7109375" style="354" customWidth="1"/>
    <col min="5645" max="5645" width="9.140625" style="354"/>
    <col min="5646" max="5646" width="12.85546875" style="354" customWidth="1"/>
    <col min="5647" max="5647" width="23.42578125" style="354" customWidth="1"/>
    <col min="5648" max="5649" width="9.140625" style="354"/>
    <col min="5650" max="5650" width="10.5703125" style="354" bestFit="1" customWidth="1"/>
    <col min="5651" max="5651" width="11.28515625" style="354" customWidth="1"/>
    <col min="5652" max="5888" width="9.140625" style="354"/>
    <col min="5889" max="5889" width="103.85546875" style="354" customWidth="1"/>
    <col min="5890" max="5898" width="19.7109375" style="354" customWidth="1"/>
    <col min="5899" max="5900" width="10.7109375" style="354" customWidth="1"/>
    <col min="5901" max="5901" width="9.140625" style="354"/>
    <col min="5902" max="5902" width="12.85546875" style="354" customWidth="1"/>
    <col min="5903" max="5903" width="23.42578125" style="354" customWidth="1"/>
    <col min="5904" max="5905" width="9.140625" style="354"/>
    <col min="5906" max="5906" width="10.5703125" style="354" bestFit="1" customWidth="1"/>
    <col min="5907" max="5907" width="11.28515625" style="354" customWidth="1"/>
    <col min="5908" max="6144" width="9.140625" style="354"/>
    <col min="6145" max="6145" width="103.85546875" style="354" customWidth="1"/>
    <col min="6146" max="6154" width="19.7109375" style="354" customWidth="1"/>
    <col min="6155" max="6156" width="10.7109375" style="354" customWidth="1"/>
    <col min="6157" max="6157" width="9.140625" style="354"/>
    <col min="6158" max="6158" width="12.85546875" style="354" customWidth="1"/>
    <col min="6159" max="6159" width="23.42578125" style="354" customWidth="1"/>
    <col min="6160" max="6161" width="9.140625" style="354"/>
    <col min="6162" max="6162" width="10.5703125" style="354" bestFit="1" customWidth="1"/>
    <col min="6163" max="6163" width="11.28515625" style="354" customWidth="1"/>
    <col min="6164" max="6400" width="9.140625" style="354"/>
    <col min="6401" max="6401" width="103.85546875" style="354" customWidth="1"/>
    <col min="6402" max="6410" width="19.7109375" style="354" customWidth="1"/>
    <col min="6411" max="6412" width="10.7109375" style="354" customWidth="1"/>
    <col min="6413" max="6413" width="9.140625" style="354"/>
    <col min="6414" max="6414" width="12.85546875" style="354" customWidth="1"/>
    <col min="6415" max="6415" width="23.42578125" style="354" customWidth="1"/>
    <col min="6416" max="6417" width="9.140625" style="354"/>
    <col min="6418" max="6418" width="10.5703125" style="354" bestFit="1" customWidth="1"/>
    <col min="6419" max="6419" width="11.28515625" style="354" customWidth="1"/>
    <col min="6420" max="6656" width="9.140625" style="354"/>
    <col min="6657" max="6657" width="103.85546875" style="354" customWidth="1"/>
    <col min="6658" max="6666" width="19.7109375" style="354" customWidth="1"/>
    <col min="6667" max="6668" width="10.7109375" style="354" customWidth="1"/>
    <col min="6669" max="6669" width="9.140625" style="354"/>
    <col min="6670" max="6670" width="12.85546875" style="354" customWidth="1"/>
    <col min="6671" max="6671" width="23.42578125" style="354" customWidth="1"/>
    <col min="6672" max="6673" width="9.140625" style="354"/>
    <col min="6674" max="6674" width="10.5703125" style="354" bestFit="1" customWidth="1"/>
    <col min="6675" max="6675" width="11.28515625" style="354" customWidth="1"/>
    <col min="6676" max="6912" width="9.140625" style="354"/>
    <col min="6913" max="6913" width="103.85546875" style="354" customWidth="1"/>
    <col min="6914" max="6922" width="19.7109375" style="354" customWidth="1"/>
    <col min="6923" max="6924" width="10.7109375" style="354" customWidth="1"/>
    <col min="6925" max="6925" width="9.140625" style="354"/>
    <col min="6926" max="6926" width="12.85546875" style="354" customWidth="1"/>
    <col min="6927" max="6927" width="23.42578125" style="354" customWidth="1"/>
    <col min="6928" max="6929" width="9.140625" style="354"/>
    <col min="6930" max="6930" width="10.5703125" style="354" bestFit="1" customWidth="1"/>
    <col min="6931" max="6931" width="11.28515625" style="354" customWidth="1"/>
    <col min="6932" max="7168" width="9.140625" style="354"/>
    <col min="7169" max="7169" width="103.85546875" style="354" customWidth="1"/>
    <col min="7170" max="7178" width="19.7109375" style="354" customWidth="1"/>
    <col min="7179" max="7180" width="10.7109375" style="354" customWidth="1"/>
    <col min="7181" max="7181" width="9.140625" style="354"/>
    <col min="7182" max="7182" width="12.85546875" style="354" customWidth="1"/>
    <col min="7183" max="7183" width="23.42578125" style="354" customWidth="1"/>
    <col min="7184" max="7185" width="9.140625" style="354"/>
    <col min="7186" max="7186" width="10.5703125" style="354" bestFit="1" customWidth="1"/>
    <col min="7187" max="7187" width="11.28515625" style="354" customWidth="1"/>
    <col min="7188" max="7424" width="9.140625" style="354"/>
    <col min="7425" max="7425" width="103.85546875" style="354" customWidth="1"/>
    <col min="7426" max="7434" width="19.7109375" style="354" customWidth="1"/>
    <col min="7435" max="7436" width="10.7109375" style="354" customWidth="1"/>
    <col min="7437" max="7437" width="9.140625" style="354"/>
    <col min="7438" max="7438" width="12.85546875" style="354" customWidth="1"/>
    <col min="7439" max="7439" width="23.42578125" style="354" customWidth="1"/>
    <col min="7440" max="7441" width="9.140625" style="354"/>
    <col min="7442" max="7442" width="10.5703125" style="354" bestFit="1" customWidth="1"/>
    <col min="7443" max="7443" width="11.28515625" style="354" customWidth="1"/>
    <col min="7444" max="7680" width="9.140625" style="354"/>
    <col min="7681" max="7681" width="103.85546875" style="354" customWidth="1"/>
    <col min="7682" max="7690" width="19.7109375" style="354" customWidth="1"/>
    <col min="7691" max="7692" width="10.7109375" style="354" customWidth="1"/>
    <col min="7693" max="7693" width="9.140625" style="354"/>
    <col min="7694" max="7694" width="12.85546875" style="354" customWidth="1"/>
    <col min="7695" max="7695" width="23.42578125" style="354" customWidth="1"/>
    <col min="7696" max="7697" width="9.140625" style="354"/>
    <col min="7698" max="7698" width="10.5703125" style="354" bestFit="1" customWidth="1"/>
    <col min="7699" max="7699" width="11.28515625" style="354" customWidth="1"/>
    <col min="7700" max="7936" width="9.140625" style="354"/>
    <col min="7937" max="7937" width="103.85546875" style="354" customWidth="1"/>
    <col min="7938" max="7946" width="19.7109375" style="354" customWidth="1"/>
    <col min="7947" max="7948" width="10.7109375" style="354" customWidth="1"/>
    <col min="7949" max="7949" width="9.140625" style="354"/>
    <col min="7950" max="7950" width="12.85546875" style="354" customWidth="1"/>
    <col min="7951" max="7951" width="23.42578125" style="354" customWidth="1"/>
    <col min="7952" max="7953" width="9.140625" style="354"/>
    <col min="7954" max="7954" width="10.5703125" style="354" bestFit="1" customWidth="1"/>
    <col min="7955" max="7955" width="11.28515625" style="354" customWidth="1"/>
    <col min="7956" max="8192" width="9.140625" style="354"/>
    <col min="8193" max="8193" width="103.85546875" style="354" customWidth="1"/>
    <col min="8194" max="8202" width="19.7109375" style="354" customWidth="1"/>
    <col min="8203" max="8204" width="10.7109375" style="354" customWidth="1"/>
    <col min="8205" max="8205" width="9.140625" style="354"/>
    <col min="8206" max="8206" width="12.85546875" style="354" customWidth="1"/>
    <col min="8207" max="8207" width="23.42578125" style="354" customWidth="1"/>
    <col min="8208" max="8209" width="9.140625" style="354"/>
    <col min="8210" max="8210" width="10.5703125" style="354" bestFit="1" customWidth="1"/>
    <col min="8211" max="8211" width="11.28515625" style="354" customWidth="1"/>
    <col min="8212" max="8448" width="9.140625" style="354"/>
    <col min="8449" max="8449" width="103.85546875" style="354" customWidth="1"/>
    <col min="8450" max="8458" width="19.7109375" style="354" customWidth="1"/>
    <col min="8459" max="8460" width="10.7109375" style="354" customWidth="1"/>
    <col min="8461" max="8461" width="9.140625" style="354"/>
    <col min="8462" max="8462" width="12.85546875" style="354" customWidth="1"/>
    <col min="8463" max="8463" width="23.42578125" style="354" customWidth="1"/>
    <col min="8464" max="8465" width="9.140625" style="354"/>
    <col min="8466" max="8466" width="10.5703125" style="354" bestFit="1" customWidth="1"/>
    <col min="8467" max="8467" width="11.28515625" style="354" customWidth="1"/>
    <col min="8468" max="8704" width="9.140625" style="354"/>
    <col min="8705" max="8705" width="103.85546875" style="354" customWidth="1"/>
    <col min="8706" max="8714" width="19.7109375" style="354" customWidth="1"/>
    <col min="8715" max="8716" width="10.7109375" style="354" customWidth="1"/>
    <col min="8717" max="8717" width="9.140625" style="354"/>
    <col min="8718" max="8718" width="12.85546875" style="354" customWidth="1"/>
    <col min="8719" max="8719" width="23.42578125" style="354" customWidth="1"/>
    <col min="8720" max="8721" width="9.140625" style="354"/>
    <col min="8722" max="8722" width="10.5703125" style="354" bestFit="1" customWidth="1"/>
    <col min="8723" max="8723" width="11.28515625" style="354" customWidth="1"/>
    <col min="8724" max="8960" width="9.140625" style="354"/>
    <col min="8961" max="8961" width="103.85546875" style="354" customWidth="1"/>
    <col min="8962" max="8970" width="19.7109375" style="354" customWidth="1"/>
    <col min="8971" max="8972" width="10.7109375" style="354" customWidth="1"/>
    <col min="8973" max="8973" width="9.140625" style="354"/>
    <col min="8974" max="8974" width="12.85546875" style="354" customWidth="1"/>
    <col min="8975" max="8975" width="23.42578125" style="354" customWidth="1"/>
    <col min="8976" max="8977" width="9.140625" style="354"/>
    <col min="8978" max="8978" width="10.5703125" style="354" bestFit="1" customWidth="1"/>
    <col min="8979" max="8979" width="11.28515625" style="354" customWidth="1"/>
    <col min="8980" max="9216" width="9.140625" style="354"/>
    <col min="9217" max="9217" width="103.85546875" style="354" customWidth="1"/>
    <col min="9218" max="9226" width="19.7109375" style="354" customWidth="1"/>
    <col min="9227" max="9228" width="10.7109375" style="354" customWidth="1"/>
    <col min="9229" max="9229" width="9.140625" style="354"/>
    <col min="9230" max="9230" width="12.85546875" style="354" customWidth="1"/>
    <col min="9231" max="9231" width="23.42578125" style="354" customWidth="1"/>
    <col min="9232" max="9233" width="9.140625" style="354"/>
    <col min="9234" max="9234" width="10.5703125" style="354" bestFit="1" customWidth="1"/>
    <col min="9235" max="9235" width="11.28515625" style="354" customWidth="1"/>
    <col min="9236" max="9472" width="9.140625" style="354"/>
    <col min="9473" max="9473" width="103.85546875" style="354" customWidth="1"/>
    <col min="9474" max="9482" width="19.7109375" style="354" customWidth="1"/>
    <col min="9483" max="9484" width="10.7109375" style="354" customWidth="1"/>
    <col min="9485" max="9485" width="9.140625" style="354"/>
    <col min="9486" max="9486" width="12.85546875" style="354" customWidth="1"/>
    <col min="9487" max="9487" width="23.42578125" style="354" customWidth="1"/>
    <col min="9488" max="9489" width="9.140625" style="354"/>
    <col min="9490" max="9490" width="10.5703125" style="354" bestFit="1" customWidth="1"/>
    <col min="9491" max="9491" width="11.28515625" style="354" customWidth="1"/>
    <col min="9492" max="9728" width="9.140625" style="354"/>
    <col min="9729" max="9729" width="103.85546875" style="354" customWidth="1"/>
    <col min="9730" max="9738" width="19.7109375" style="354" customWidth="1"/>
    <col min="9739" max="9740" width="10.7109375" style="354" customWidth="1"/>
    <col min="9741" max="9741" width="9.140625" style="354"/>
    <col min="9742" max="9742" width="12.85546875" style="354" customWidth="1"/>
    <col min="9743" max="9743" width="23.42578125" style="354" customWidth="1"/>
    <col min="9744" max="9745" width="9.140625" style="354"/>
    <col min="9746" max="9746" width="10.5703125" style="354" bestFit="1" customWidth="1"/>
    <col min="9747" max="9747" width="11.28515625" style="354" customWidth="1"/>
    <col min="9748" max="9984" width="9.140625" style="354"/>
    <col min="9985" max="9985" width="103.85546875" style="354" customWidth="1"/>
    <col min="9986" max="9994" width="19.7109375" style="354" customWidth="1"/>
    <col min="9995" max="9996" width="10.7109375" style="354" customWidth="1"/>
    <col min="9997" max="9997" width="9.140625" style="354"/>
    <col min="9998" max="9998" width="12.85546875" style="354" customWidth="1"/>
    <col min="9999" max="9999" width="23.42578125" style="354" customWidth="1"/>
    <col min="10000" max="10001" width="9.140625" style="354"/>
    <col min="10002" max="10002" width="10.5703125" style="354" bestFit="1" customWidth="1"/>
    <col min="10003" max="10003" width="11.28515625" style="354" customWidth="1"/>
    <col min="10004" max="10240" width="9.140625" style="354"/>
    <col min="10241" max="10241" width="103.85546875" style="354" customWidth="1"/>
    <col min="10242" max="10250" width="19.7109375" style="354" customWidth="1"/>
    <col min="10251" max="10252" width="10.7109375" style="354" customWidth="1"/>
    <col min="10253" max="10253" width="9.140625" style="354"/>
    <col min="10254" max="10254" width="12.85546875" style="354" customWidth="1"/>
    <col min="10255" max="10255" width="23.42578125" style="354" customWidth="1"/>
    <col min="10256" max="10257" width="9.140625" style="354"/>
    <col min="10258" max="10258" width="10.5703125" style="354" bestFit="1" customWidth="1"/>
    <col min="10259" max="10259" width="11.28515625" style="354" customWidth="1"/>
    <col min="10260" max="10496" width="9.140625" style="354"/>
    <col min="10497" max="10497" width="103.85546875" style="354" customWidth="1"/>
    <col min="10498" max="10506" width="19.7109375" style="354" customWidth="1"/>
    <col min="10507" max="10508" width="10.7109375" style="354" customWidth="1"/>
    <col min="10509" max="10509" width="9.140625" style="354"/>
    <col min="10510" max="10510" width="12.85546875" style="354" customWidth="1"/>
    <col min="10511" max="10511" width="23.42578125" style="354" customWidth="1"/>
    <col min="10512" max="10513" width="9.140625" style="354"/>
    <col min="10514" max="10514" width="10.5703125" style="354" bestFit="1" customWidth="1"/>
    <col min="10515" max="10515" width="11.28515625" style="354" customWidth="1"/>
    <col min="10516" max="10752" width="9.140625" style="354"/>
    <col min="10753" max="10753" width="103.85546875" style="354" customWidth="1"/>
    <col min="10754" max="10762" width="19.7109375" style="354" customWidth="1"/>
    <col min="10763" max="10764" width="10.7109375" style="354" customWidth="1"/>
    <col min="10765" max="10765" width="9.140625" style="354"/>
    <col min="10766" max="10766" width="12.85546875" style="354" customWidth="1"/>
    <col min="10767" max="10767" width="23.42578125" style="354" customWidth="1"/>
    <col min="10768" max="10769" width="9.140625" style="354"/>
    <col min="10770" max="10770" width="10.5703125" style="354" bestFit="1" customWidth="1"/>
    <col min="10771" max="10771" width="11.28515625" style="354" customWidth="1"/>
    <col min="10772" max="11008" width="9.140625" style="354"/>
    <col min="11009" max="11009" width="103.85546875" style="354" customWidth="1"/>
    <col min="11010" max="11018" width="19.7109375" style="354" customWidth="1"/>
    <col min="11019" max="11020" width="10.7109375" style="354" customWidth="1"/>
    <col min="11021" max="11021" width="9.140625" style="354"/>
    <col min="11022" max="11022" width="12.85546875" style="354" customWidth="1"/>
    <col min="11023" max="11023" width="23.42578125" style="354" customWidth="1"/>
    <col min="11024" max="11025" width="9.140625" style="354"/>
    <col min="11026" max="11026" width="10.5703125" style="354" bestFit="1" customWidth="1"/>
    <col min="11027" max="11027" width="11.28515625" style="354" customWidth="1"/>
    <col min="11028" max="11264" width="9.140625" style="354"/>
    <col min="11265" max="11265" width="103.85546875" style="354" customWidth="1"/>
    <col min="11266" max="11274" width="19.7109375" style="354" customWidth="1"/>
    <col min="11275" max="11276" width="10.7109375" style="354" customWidth="1"/>
    <col min="11277" max="11277" width="9.140625" style="354"/>
    <col min="11278" max="11278" width="12.85546875" style="354" customWidth="1"/>
    <col min="11279" max="11279" width="23.42578125" style="354" customWidth="1"/>
    <col min="11280" max="11281" width="9.140625" style="354"/>
    <col min="11282" max="11282" width="10.5703125" style="354" bestFit="1" customWidth="1"/>
    <col min="11283" max="11283" width="11.28515625" style="354" customWidth="1"/>
    <col min="11284" max="11520" width="9.140625" style="354"/>
    <col min="11521" max="11521" width="103.85546875" style="354" customWidth="1"/>
    <col min="11522" max="11530" width="19.7109375" style="354" customWidth="1"/>
    <col min="11531" max="11532" width="10.7109375" style="354" customWidth="1"/>
    <col min="11533" max="11533" width="9.140625" style="354"/>
    <col min="11534" max="11534" width="12.85546875" style="354" customWidth="1"/>
    <col min="11535" max="11535" width="23.42578125" style="354" customWidth="1"/>
    <col min="11536" max="11537" width="9.140625" style="354"/>
    <col min="11538" max="11538" width="10.5703125" style="354" bestFit="1" customWidth="1"/>
    <col min="11539" max="11539" width="11.28515625" style="354" customWidth="1"/>
    <col min="11540" max="11776" width="9.140625" style="354"/>
    <col min="11777" max="11777" width="103.85546875" style="354" customWidth="1"/>
    <col min="11778" max="11786" width="19.7109375" style="354" customWidth="1"/>
    <col min="11787" max="11788" width="10.7109375" style="354" customWidth="1"/>
    <col min="11789" max="11789" width="9.140625" style="354"/>
    <col min="11790" max="11790" width="12.85546875" style="354" customWidth="1"/>
    <col min="11791" max="11791" width="23.42578125" style="354" customWidth="1"/>
    <col min="11792" max="11793" width="9.140625" style="354"/>
    <col min="11794" max="11794" width="10.5703125" style="354" bestFit="1" customWidth="1"/>
    <col min="11795" max="11795" width="11.28515625" style="354" customWidth="1"/>
    <col min="11796" max="12032" width="9.140625" style="354"/>
    <col min="12033" max="12033" width="103.85546875" style="354" customWidth="1"/>
    <col min="12034" max="12042" width="19.7109375" style="354" customWidth="1"/>
    <col min="12043" max="12044" width="10.7109375" style="354" customWidth="1"/>
    <col min="12045" max="12045" width="9.140625" style="354"/>
    <col min="12046" max="12046" width="12.85546875" style="354" customWidth="1"/>
    <col min="12047" max="12047" width="23.42578125" style="354" customWidth="1"/>
    <col min="12048" max="12049" width="9.140625" style="354"/>
    <col min="12050" max="12050" width="10.5703125" style="354" bestFit="1" customWidth="1"/>
    <col min="12051" max="12051" width="11.28515625" style="354" customWidth="1"/>
    <col min="12052" max="12288" width="9.140625" style="354"/>
    <col min="12289" max="12289" width="103.85546875" style="354" customWidth="1"/>
    <col min="12290" max="12298" width="19.7109375" style="354" customWidth="1"/>
    <col min="12299" max="12300" width="10.7109375" style="354" customWidth="1"/>
    <col min="12301" max="12301" width="9.140625" style="354"/>
    <col min="12302" max="12302" width="12.85546875" style="354" customWidth="1"/>
    <col min="12303" max="12303" width="23.42578125" style="354" customWidth="1"/>
    <col min="12304" max="12305" width="9.140625" style="354"/>
    <col min="12306" max="12306" width="10.5703125" style="354" bestFit="1" customWidth="1"/>
    <col min="12307" max="12307" width="11.28515625" style="354" customWidth="1"/>
    <col min="12308" max="12544" width="9.140625" style="354"/>
    <col min="12545" max="12545" width="103.85546875" style="354" customWidth="1"/>
    <col min="12546" max="12554" width="19.7109375" style="354" customWidth="1"/>
    <col min="12555" max="12556" width="10.7109375" style="354" customWidth="1"/>
    <col min="12557" max="12557" width="9.140625" style="354"/>
    <col min="12558" max="12558" width="12.85546875" style="354" customWidth="1"/>
    <col min="12559" max="12559" width="23.42578125" style="354" customWidth="1"/>
    <col min="12560" max="12561" width="9.140625" style="354"/>
    <col min="12562" max="12562" width="10.5703125" style="354" bestFit="1" customWidth="1"/>
    <col min="12563" max="12563" width="11.28515625" style="354" customWidth="1"/>
    <col min="12564" max="12800" width="9.140625" style="354"/>
    <col min="12801" max="12801" width="103.85546875" style="354" customWidth="1"/>
    <col min="12802" max="12810" width="19.7109375" style="354" customWidth="1"/>
    <col min="12811" max="12812" width="10.7109375" style="354" customWidth="1"/>
    <col min="12813" max="12813" width="9.140625" style="354"/>
    <col min="12814" max="12814" width="12.85546875" style="354" customWidth="1"/>
    <col min="12815" max="12815" width="23.42578125" style="354" customWidth="1"/>
    <col min="12816" max="12817" width="9.140625" style="354"/>
    <col min="12818" max="12818" width="10.5703125" style="354" bestFit="1" customWidth="1"/>
    <col min="12819" max="12819" width="11.28515625" style="354" customWidth="1"/>
    <col min="12820" max="13056" width="9.140625" style="354"/>
    <col min="13057" max="13057" width="103.85546875" style="354" customWidth="1"/>
    <col min="13058" max="13066" width="19.7109375" style="354" customWidth="1"/>
    <col min="13067" max="13068" width="10.7109375" style="354" customWidth="1"/>
    <col min="13069" max="13069" width="9.140625" style="354"/>
    <col min="13070" max="13070" width="12.85546875" style="354" customWidth="1"/>
    <col min="13071" max="13071" width="23.42578125" style="354" customWidth="1"/>
    <col min="13072" max="13073" width="9.140625" style="354"/>
    <col min="13074" max="13074" width="10.5703125" style="354" bestFit="1" customWidth="1"/>
    <col min="13075" max="13075" width="11.28515625" style="354" customWidth="1"/>
    <col min="13076" max="13312" width="9.140625" style="354"/>
    <col min="13313" max="13313" width="103.85546875" style="354" customWidth="1"/>
    <col min="13314" max="13322" width="19.7109375" style="354" customWidth="1"/>
    <col min="13323" max="13324" width="10.7109375" style="354" customWidth="1"/>
    <col min="13325" max="13325" width="9.140625" style="354"/>
    <col min="13326" max="13326" width="12.85546875" style="354" customWidth="1"/>
    <col min="13327" max="13327" width="23.42578125" style="354" customWidth="1"/>
    <col min="13328" max="13329" width="9.140625" style="354"/>
    <col min="13330" max="13330" width="10.5703125" style="354" bestFit="1" customWidth="1"/>
    <col min="13331" max="13331" width="11.28515625" style="354" customWidth="1"/>
    <col min="13332" max="13568" width="9.140625" style="354"/>
    <col min="13569" max="13569" width="103.85546875" style="354" customWidth="1"/>
    <col min="13570" max="13578" width="19.7109375" style="354" customWidth="1"/>
    <col min="13579" max="13580" width="10.7109375" style="354" customWidth="1"/>
    <col min="13581" max="13581" width="9.140625" style="354"/>
    <col min="13582" max="13582" width="12.85546875" style="354" customWidth="1"/>
    <col min="13583" max="13583" width="23.42578125" style="354" customWidth="1"/>
    <col min="13584" max="13585" width="9.140625" style="354"/>
    <col min="13586" max="13586" width="10.5703125" style="354" bestFit="1" customWidth="1"/>
    <col min="13587" max="13587" width="11.28515625" style="354" customWidth="1"/>
    <col min="13588" max="13824" width="9.140625" style="354"/>
    <col min="13825" max="13825" width="103.85546875" style="354" customWidth="1"/>
    <col min="13826" max="13834" width="19.7109375" style="354" customWidth="1"/>
    <col min="13835" max="13836" width="10.7109375" style="354" customWidth="1"/>
    <col min="13837" max="13837" width="9.140625" style="354"/>
    <col min="13838" max="13838" width="12.85546875" style="354" customWidth="1"/>
    <col min="13839" max="13839" width="23.42578125" style="354" customWidth="1"/>
    <col min="13840" max="13841" width="9.140625" style="354"/>
    <col min="13842" max="13842" width="10.5703125" style="354" bestFit="1" customWidth="1"/>
    <col min="13843" max="13843" width="11.28515625" style="354" customWidth="1"/>
    <col min="13844" max="14080" width="9.140625" style="354"/>
    <col min="14081" max="14081" width="103.85546875" style="354" customWidth="1"/>
    <col min="14082" max="14090" width="19.7109375" style="354" customWidth="1"/>
    <col min="14091" max="14092" width="10.7109375" style="354" customWidth="1"/>
    <col min="14093" max="14093" width="9.140625" style="354"/>
    <col min="14094" max="14094" width="12.85546875" style="354" customWidth="1"/>
    <col min="14095" max="14095" width="23.42578125" style="354" customWidth="1"/>
    <col min="14096" max="14097" width="9.140625" style="354"/>
    <col min="14098" max="14098" width="10.5703125" style="354" bestFit="1" customWidth="1"/>
    <col min="14099" max="14099" width="11.28515625" style="354" customWidth="1"/>
    <col min="14100" max="14336" width="9.140625" style="354"/>
    <col min="14337" max="14337" width="103.85546875" style="354" customWidth="1"/>
    <col min="14338" max="14346" width="19.7109375" style="354" customWidth="1"/>
    <col min="14347" max="14348" width="10.7109375" style="354" customWidth="1"/>
    <col min="14349" max="14349" width="9.140625" style="354"/>
    <col min="14350" max="14350" width="12.85546875" style="354" customWidth="1"/>
    <col min="14351" max="14351" width="23.42578125" style="354" customWidth="1"/>
    <col min="14352" max="14353" width="9.140625" style="354"/>
    <col min="14354" max="14354" width="10.5703125" style="354" bestFit="1" customWidth="1"/>
    <col min="14355" max="14355" width="11.28515625" style="354" customWidth="1"/>
    <col min="14356" max="14592" width="9.140625" style="354"/>
    <col min="14593" max="14593" width="103.85546875" style="354" customWidth="1"/>
    <col min="14594" max="14602" width="19.7109375" style="354" customWidth="1"/>
    <col min="14603" max="14604" width="10.7109375" style="354" customWidth="1"/>
    <col min="14605" max="14605" width="9.140625" style="354"/>
    <col min="14606" max="14606" width="12.85546875" style="354" customWidth="1"/>
    <col min="14607" max="14607" width="23.42578125" style="354" customWidth="1"/>
    <col min="14608" max="14609" width="9.140625" style="354"/>
    <col min="14610" max="14610" width="10.5703125" style="354" bestFit="1" customWidth="1"/>
    <col min="14611" max="14611" width="11.28515625" style="354" customWidth="1"/>
    <col min="14612" max="14848" width="9.140625" style="354"/>
    <col min="14849" max="14849" width="103.85546875" style="354" customWidth="1"/>
    <col min="14850" max="14858" width="19.7109375" style="354" customWidth="1"/>
    <col min="14859" max="14860" width="10.7109375" style="354" customWidth="1"/>
    <col min="14861" max="14861" width="9.140625" style="354"/>
    <col min="14862" max="14862" width="12.85546875" style="354" customWidth="1"/>
    <col min="14863" max="14863" width="23.42578125" style="354" customWidth="1"/>
    <col min="14864" max="14865" width="9.140625" style="354"/>
    <col min="14866" max="14866" width="10.5703125" style="354" bestFit="1" customWidth="1"/>
    <col min="14867" max="14867" width="11.28515625" style="354" customWidth="1"/>
    <col min="14868" max="15104" width="9.140625" style="354"/>
    <col min="15105" max="15105" width="103.85546875" style="354" customWidth="1"/>
    <col min="15106" max="15114" width="19.7109375" style="354" customWidth="1"/>
    <col min="15115" max="15116" width="10.7109375" style="354" customWidth="1"/>
    <col min="15117" max="15117" width="9.140625" style="354"/>
    <col min="15118" max="15118" width="12.85546875" style="354" customWidth="1"/>
    <col min="15119" max="15119" width="23.42578125" style="354" customWidth="1"/>
    <col min="15120" max="15121" width="9.140625" style="354"/>
    <col min="15122" max="15122" width="10.5703125" style="354" bestFit="1" customWidth="1"/>
    <col min="15123" max="15123" width="11.28515625" style="354" customWidth="1"/>
    <col min="15124" max="15360" width="9.140625" style="354"/>
    <col min="15361" max="15361" width="103.85546875" style="354" customWidth="1"/>
    <col min="15362" max="15370" width="19.7109375" style="354" customWidth="1"/>
    <col min="15371" max="15372" width="10.7109375" style="354" customWidth="1"/>
    <col min="15373" max="15373" width="9.140625" style="354"/>
    <col min="15374" max="15374" width="12.85546875" style="354" customWidth="1"/>
    <col min="15375" max="15375" width="23.42578125" style="354" customWidth="1"/>
    <col min="15376" max="15377" width="9.140625" style="354"/>
    <col min="15378" max="15378" width="10.5703125" style="354" bestFit="1" customWidth="1"/>
    <col min="15379" max="15379" width="11.28515625" style="354" customWidth="1"/>
    <col min="15380" max="15616" width="9.140625" style="354"/>
    <col min="15617" max="15617" width="103.85546875" style="354" customWidth="1"/>
    <col min="15618" max="15626" width="19.7109375" style="354" customWidth="1"/>
    <col min="15627" max="15628" width="10.7109375" style="354" customWidth="1"/>
    <col min="15629" max="15629" width="9.140625" style="354"/>
    <col min="15630" max="15630" width="12.85546875" style="354" customWidth="1"/>
    <col min="15631" max="15631" width="23.42578125" style="354" customWidth="1"/>
    <col min="15632" max="15633" width="9.140625" style="354"/>
    <col min="15634" max="15634" width="10.5703125" style="354" bestFit="1" customWidth="1"/>
    <col min="15635" max="15635" width="11.28515625" style="354" customWidth="1"/>
    <col min="15636" max="15872" width="9.140625" style="354"/>
    <col min="15873" max="15873" width="103.85546875" style="354" customWidth="1"/>
    <col min="15874" max="15882" width="19.7109375" style="354" customWidth="1"/>
    <col min="15883" max="15884" width="10.7109375" style="354" customWidth="1"/>
    <col min="15885" max="15885" width="9.140625" style="354"/>
    <col min="15886" max="15886" width="12.85546875" style="354" customWidth="1"/>
    <col min="15887" max="15887" width="23.42578125" style="354" customWidth="1"/>
    <col min="15888" max="15889" width="9.140625" style="354"/>
    <col min="15890" max="15890" width="10.5703125" style="354" bestFit="1" customWidth="1"/>
    <col min="15891" max="15891" width="11.28515625" style="354" customWidth="1"/>
    <col min="15892" max="16128" width="9.140625" style="354"/>
    <col min="16129" max="16129" width="103.85546875" style="354" customWidth="1"/>
    <col min="16130" max="16138" width="19.7109375" style="354" customWidth="1"/>
    <col min="16139" max="16140" width="10.7109375" style="354" customWidth="1"/>
    <col min="16141" max="16141" width="9.140625" style="354"/>
    <col min="16142" max="16142" width="12.85546875" style="354" customWidth="1"/>
    <col min="16143" max="16143" width="23.42578125" style="354" customWidth="1"/>
    <col min="16144" max="16145" width="9.140625" style="354"/>
    <col min="16146" max="16146" width="10.5703125" style="354" bestFit="1" customWidth="1"/>
    <col min="16147" max="16147" width="11.28515625" style="354" customWidth="1"/>
    <col min="16148" max="16384" width="9.140625" style="354"/>
  </cols>
  <sheetData>
    <row r="1" spans="1:17" ht="9" customHeight="1" x14ac:dyDescent="0.35">
      <c r="A1" s="3399"/>
      <c r="B1" s="3399"/>
      <c r="C1" s="3399"/>
      <c r="D1" s="3399"/>
      <c r="E1" s="3399"/>
      <c r="F1" s="3399"/>
      <c r="G1" s="3399"/>
      <c r="H1" s="3399"/>
      <c r="I1" s="3399"/>
      <c r="J1" s="3399"/>
      <c r="K1" s="3399"/>
      <c r="L1" s="3399"/>
      <c r="M1" s="3399"/>
      <c r="N1" s="3399"/>
      <c r="O1" s="3399"/>
      <c r="P1" s="3399"/>
      <c r="Q1" s="3399"/>
    </row>
    <row r="2" spans="1:17" ht="30" customHeight="1" x14ac:dyDescent="0.35">
      <c r="A2" s="3399" t="s">
        <v>94</v>
      </c>
      <c r="B2" s="3399"/>
      <c r="C2" s="3399"/>
      <c r="D2" s="3399"/>
      <c r="E2" s="3399"/>
      <c r="F2" s="3399"/>
      <c r="G2" s="3399"/>
      <c r="H2" s="3399"/>
      <c r="I2" s="3399"/>
      <c r="J2" s="3399"/>
      <c r="K2" s="852"/>
      <c r="L2" s="852"/>
      <c r="M2" s="852"/>
      <c r="N2" s="852"/>
      <c r="O2" s="852"/>
      <c r="P2" s="852"/>
      <c r="Q2" s="852"/>
    </row>
    <row r="3" spans="1:17" ht="29.25" customHeight="1" x14ac:dyDescent="0.35">
      <c r="A3" s="3795" t="s">
        <v>95</v>
      </c>
      <c r="B3" s="3795"/>
      <c r="C3" s="3795"/>
      <c r="D3" s="3795"/>
      <c r="E3" s="3795"/>
      <c r="F3" s="3795"/>
      <c r="G3" s="3795"/>
      <c r="H3" s="3795"/>
      <c r="I3" s="3795"/>
      <c r="J3" s="3795"/>
      <c r="K3" s="35"/>
      <c r="L3" s="35"/>
      <c r="M3" s="35"/>
      <c r="N3" s="35"/>
      <c r="O3" s="35"/>
      <c r="P3" s="35"/>
    </row>
    <row r="4" spans="1:17" ht="24.75" customHeight="1" x14ac:dyDescent="0.35">
      <c r="A4" s="3399" t="s">
        <v>363</v>
      </c>
      <c r="B4" s="3399"/>
      <c r="C4" s="3399"/>
      <c r="D4" s="3399"/>
      <c r="E4" s="3399"/>
      <c r="F4" s="3399"/>
      <c r="G4" s="3399"/>
      <c r="H4" s="3399"/>
      <c r="I4" s="3399"/>
      <c r="J4" s="3399"/>
      <c r="K4" s="852"/>
      <c r="L4" s="852"/>
    </row>
    <row r="5" spans="1:17" ht="19.5" customHeight="1" thickBot="1" x14ac:dyDescent="0.4">
      <c r="A5" s="345"/>
    </row>
    <row r="6" spans="1:17" ht="33" customHeight="1" thickBot="1" x14ac:dyDescent="0.4">
      <c r="A6" s="3824" t="s">
        <v>9</v>
      </c>
      <c r="B6" s="3827" t="s">
        <v>19</v>
      </c>
      <c r="C6" s="3828"/>
      <c r="D6" s="3829"/>
      <c r="E6" s="3827" t="s">
        <v>20</v>
      </c>
      <c r="F6" s="3828"/>
      <c r="G6" s="3829"/>
      <c r="H6" s="3830" t="s">
        <v>21</v>
      </c>
      <c r="I6" s="3831"/>
      <c r="J6" s="3832"/>
      <c r="K6" s="347"/>
      <c r="L6" s="347"/>
    </row>
    <row r="7" spans="1:17" ht="33" customHeight="1" thickBot="1" x14ac:dyDescent="0.4">
      <c r="A7" s="3825"/>
      <c r="B7" s="3836" t="s">
        <v>5</v>
      </c>
      <c r="C7" s="3837"/>
      <c r="D7" s="3838"/>
      <c r="E7" s="3836" t="s">
        <v>5</v>
      </c>
      <c r="F7" s="3837"/>
      <c r="G7" s="3838"/>
      <c r="H7" s="3833"/>
      <c r="I7" s="3834"/>
      <c r="J7" s="3835"/>
      <c r="K7" s="347"/>
      <c r="L7" s="347"/>
    </row>
    <row r="8" spans="1:17" ht="99.75" customHeight="1" thickBot="1" x14ac:dyDescent="0.4">
      <c r="A8" s="3826"/>
      <c r="B8" s="511" t="s">
        <v>26</v>
      </c>
      <c r="C8" s="512" t="s">
        <v>27</v>
      </c>
      <c r="D8" s="32" t="s">
        <v>4</v>
      </c>
      <c r="E8" s="511" t="s">
        <v>26</v>
      </c>
      <c r="F8" s="512" t="s">
        <v>27</v>
      </c>
      <c r="G8" s="32" t="s">
        <v>4</v>
      </c>
      <c r="H8" s="511" t="s">
        <v>26</v>
      </c>
      <c r="I8" s="512" t="s">
        <v>27</v>
      </c>
      <c r="J8" s="32" t="s">
        <v>4</v>
      </c>
      <c r="K8" s="347"/>
      <c r="L8" s="347"/>
    </row>
    <row r="9" spans="1:17" ht="36.75" customHeight="1" x14ac:dyDescent="0.35">
      <c r="A9" s="907" t="s">
        <v>22</v>
      </c>
      <c r="B9" s="908"/>
      <c r="C9" s="909"/>
      <c r="D9" s="910"/>
      <c r="E9" s="908"/>
      <c r="F9" s="909"/>
      <c r="G9" s="911"/>
      <c r="H9" s="912"/>
      <c r="I9" s="913"/>
      <c r="J9" s="914"/>
      <c r="K9" s="347"/>
      <c r="L9" s="347"/>
    </row>
    <row r="10" spans="1:17" ht="29.25" customHeight="1" thickBot="1" x14ac:dyDescent="0.4">
      <c r="A10" s="591" t="s">
        <v>102</v>
      </c>
      <c r="B10" s="519">
        <v>0</v>
      </c>
      <c r="C10" s="520">
        <v>0</v>
      </c>
      <c r="D10" s="867">
        <f>SUM(B10:C10)</f>
        <v>0</v>
      </c>
      <c r="E10" s="519">
        <v>6</v>
      </c>
      <c r="F10" s="520">
        <v>0</v>
      </c>
      <c r="G10" s="867">
        <f>SUM(E10:F10)</f>
        <v>6</v>
      </c>
      <c r="H10" s="977">
        <f>B10+E10</f>
        <v>6</v>
      </c>
      <c r="I10" s="930">
        <f>C10+F10</f>
        <v>0</v>
      </c>
      <c r="J10" s="931">
        <f>D10+G10</f>
        <v>6</v>
      </c>
      <c r="K10" s="347"/>
      <c r="L10" s="347"/>
    </row>
    <row r="11" spans="1:17" ht="31.5" customHeight="1" thickBot="1" x14ac:dyDescent="0.4">
      <c r="A11" s="578" t="s">
        <v>12</v>
      </c>
      <c r="B11" s="454">
        <f t="shared" ref="B11:G11" si="0">SUM(B9:B10)</f>
        <v>0</v>
      </c>
      <c r="C11" s="454">
        <f t="shared" si="0"/>
        <v>0</v>
      </c>
      <c r="D11" s="454">
        <f t="shared" si="0"/>
        <v>0</v>
      </c>
      <c r="E11" s="454">
        <f t="shared" si="0"/>
        <v>6</v>
      </c>
      <c r="F11" s="454">
        <f t="shared" si="0"/>
        <v>0</v>
      </c>
      <c r="G11" s="454">
        <f t="shared" si="0"/>
        <v>6</v>
      </c>
      <c r="H11" s="454">
        <f>SUM(H10:H10)</f>
        <v>6</v>
      </c>
      <c r="I11" s="454">
        <f>SUM(I10:I10)</f>
        <v>0</v>
      </c>
      <c r="J11" s="276">
        <f>SUM(J10:J10)</f>
        <v>6</v>
      </c>
      <c r="K11" s="347"/>
      <c r="L11" s="347"/>
    </row>
    <row r="12" spans="1:17" ht="36.75" customHeight="1" thickBot="1" x14ac:dyDescent="0.4">
      <c r="A12" s="578" t="s">
        <v>23</v>
      </c>
      <c r="B12" s="637"/>
      <c r="C12" s="886"/>
      <c r="D12" s="920"/>
      <c r="E12" s="637"/>
      <c r="F12" s="886"/>
      <c r="G12" s="920"/>
      <c r="H12" s="921"/>
      <c r="I12" s="886"/>
      <c r="J12" s="887"/>
      <c r="K12" s="347"/>
      <c r="L12" s="347"/>
    </row>
    <row r="13" spans="1:17" ht="27" customHeight="1" x14ac:dyDescent="0.35">
      <c r="A13" s="579" t="s">
        <v>11</v>
      </c>
      <c r="B13" s="637"/>
      <c r="C13" s="606"/>
      <c r="D13" s="885"/>
      <c r="E13" s="637"/>
      <c r="F13" s="606"/>
      <c r="G13" s="885"/>
      <c r="H13" s="921"/>
      <c r="I13" s="922"/>
      <c r="J13" s="923"/>
      <c r="K13" s="8"/>
      <c r="L13" s="8"/>
    </row>
    <row r="14" spans="1:17" ht="31.5" customHeight="1" thickBot="1" x14ac:dyDescent="0.4">
      <c r="A14" s="906" t="s">
        <v>102</v>
      </c>
      <c r="B14" s="519">
        <v>0</v>
      </c>
      <c r="C14" s="520">
        <v>0</v>
      </c>
      <c r="D14" s="867">
        <f>SUM(B14:C14)</f>
        <v>0</v>
      </c>
      <c r="E14" s="677">
        <v>6</v>
      </c>
      <c r="F14" s="978">
        <v>0</v>
      </c>
      <c r="G14" s="678">
        <f>SUM(E14:F14)</f>
        <v>6</v>
      </c>
      <c r="H14" s="977">
        <f>B14+E14</f>
        <v>6</v>
      </c>
      <c r="I14" s="930">
        <f>C14+F14</f>
        <v>0</v>
      </c>
      <c r="J14" s="931">
        <f>D14+G14</f>
        <v>6</v>
      </c>
      <c r="K14" s="355"/>
      <c r="L14" s="355"/>
    </row>
    <row r="15" spans="1:17" ht="24.95" customHeight="1" thickBot="1" x14ac:dyDescent="0.4">
      <c r="A15" s="514" t="s">
        <v>8</v>
      </c>
      <c r="B15" s="454">
        <f>SUM(B13:B14)</f>
        <v>0</v>
      </c>
      <c r="C15" s="454">
        <f>SUM(C13:C14)</f>
        <v>0</v>
      </c>
      <c r="D15" s="454">
        <f>SUM(D13:D14)</f>
        <v>0</v>
      </c>
      <c r="E15" s="588">
        <f t="shared" ref="E15:J15" si="1">SUM(E14:E14)</f>
        <v>6</v>
      </c>
      <c r="F15" s="588">
        <f t="shared" si="1"/>
        <v>0</v>
      </c>
      <c r="G15" s="336">
        <f t="shared" si="1"/>
        <v>6</v>
      </c>
      <c r="H15" s="588">
        <f t="shared" si="1"/>
        <v>6</v>
      </c>
      <c r="I15" s="588">
        <f t="shared" si="1"/>
        <v>0</v>
      </c>
      <c r="J15" s="336">
        <f t="shared" si="1"/>
        <v>6</v>
      </c>
      <c r="K15" s="11"/>
      <c r="L15" s="11"/>
    </row>
    <row r="16" spans="1:17" ht="32.25" customHeight="1" thickBot="1" x14ac:dyDescent="0.4">
      <c r="A16" s="893" t="s">
        <v>25</v>
      </c>
      <c r="B16" s="459"/>
      <c r="C16" s="513"/>
      <c r="D16" s="979"/>
      <c r="E16" s="459"/>
      <c r="F16" s="513"/>
      <c r="G16" s="980"/>
      <c r="H16" s="924"/>
      <c r="I16" s="925"/>
      <c r="J16" s="926"/>
      <c r="K16" s="355"/>
      <c r="L16" s="355"/>
    </row>
    <row r="17" spans="1:16" ht="24.95" customHeight="1" thickBot="1" x14ac:dyDescent="0.4">
      <c r="A17" s="591" t="s">
        <v>102</v>
      </c>
      <c r="B17" s="981">
        <v>0</v>
      </c>
      <c r="C17" s="982">
        <v>0</v>
      </c>
      <c r="D17" s="966">
        <f>SUM(B17:C17)</f>
        <v>0</v>
      </c>
      <c r="E17" s="315">
        <v>0</v>
      </c>
      <c r="F17" s="983">
        <v>0</v>
      </c>
      <c r="G17" s="966">
        <f>SUM(E17:F17)</f>
        <v>0</v>
      </c>
      <c r="H17" s="916">
        <f>B17+E17</f>
        <v>0</v>
      </c>
      <c r="I17" s="928">
        <f>C17+F17</f>
        <v>0</v>
      </c>
      <c r="J17" s="917">
        <f>D17+G17</f>
        <v>0</v>
      </c>
      <c r="K17" s="355"/>
      <c r="L17" s="355"/>
    </row>
    <row r="18" spans="1:16" ht="24.95" customHeight="1" thickBot="1" x14ac:dyDescent="0.4">
      <c r="A18" s="514" t="s">
        <v>13</v>
      </c>
      <c r="B18" s="580">
        <f t="shared" ref="B18:J18" si="2">SUM(B17:B17)</f>
        <v>0</v>
      </c>
      <c r="C18" s="580">
        <f t="shared" si="2"/>
        <v>0</v>
      </c>
      <c r="D18" s="580">
        <f t="shared" si="2"/>
        <v>0</v>
      </c>
      <c r="E18" s="580">
        <f t="shared" si="2"/>
        <v>0</v>
      </c>
      <c r="F18" s="580">
        <f t="shared" si="2"/>
        <v>0</v>
      </c>
      <c r="G18" s="580">
        <f t="shared" si="2"/>
        <v>0</v>
      </c>
      <c r="H18" s="580">
        <f t="shared" si="2"/>
        <v>0</v>
      </c>
      <c r="I18" s="580">
        <f t="shared" si="2"/>
        <v>0</v>
      </c>
      <c r="J18" s="336">
        <f t="shared" si="2"/>
        <v>0</v>
      </c>
      <c r="K18" s="355"/>
      <c r="L18" s="355"/>
    </row>
    <row r="19" spans="1:16" ht="24.95" customHeight="1" thickBot="1" x14ac:dyDescent="0.4">
      <c r="A19" s="515" t="s">
        <v>10</v>
      </c>
      <c r="B19" s="454">
        <f t="shared" ref="B19:J19" si="3">B15</f>
        <v>0</v>
      </c>
      <c r="C19" s="454">
        <f t="shared" si="3"/>
        <v>0</v>
      </c>
      <c r="D19" s="454">
        <f t="shared" si="3"/>
        <v>0</v>
      </c>
      <c r="E19" s="454">
        <f t="shared" si="3"/>
        <v>6</v>
      </c>
      <c r="F19" s="454">
        <f t="shared" si="3"/>
        <v>0</v>
      </c>
      <c r="G19" s="581">
        <f t="shared" si="3"/>
        <v>6</v>
      </c>
      <c r="H19" s="581">
        <f t="shared" si="3"/>
        <v>6</v>
      </c>
      <c r="I19" s="581">
        <f t="shared" si="3"/>
        <v>0</v>
      </c>
      <c r="J19" s="276">
        <f t="shared" si="3"/>
        <v>6</v>
      </c>
      <c r="K19" s="14"/>
      <c r="L19" s="14"/>
    </row>
    <row r="20" spans="1:16" ht="28.5" customHeight="1" thickBot="1" x14ac:dyDescent="0.4">
      <c r="A20" s="515" t="s">
        <v>14</v>
      </c>
      <c r="B20" s="454">
        <f t="shared" ref="B20:J20" si="4">B18</f>
        <v>0</v>
      </c>
      <c r="C20" s="454">
        <f t="shared" si="4"/>
        <v>0</v>
      </c>
      <c r="D20" s="454">
        <f t="shared" si="4"/>
        <v>0</v>
      </c>
      <c r="E20" s="454">
        <f t="shared" si="4"/>
        <v>0</v>
      </c>
      <c r="F20" s="454">
        <f t="shared" si="4"/>
        <v>0</v>
      </c>
      <c r="G20" s="581">
        <f t="shared" si="4"/>
        <v>0</v>
      </c>
      <c r="H20" s="581">
        <f t="shared" si="4"/>
        <v>0</v>
      </c>
      <c r="I20" s="581">
        <f t="shared" si="4"/>
        <v>0</v>
      </c>
      <c r="J20" s="276">
        <f t="shared" si="4"/>
        <v>0</v>
      </c>
      <c r="K20" s="356"/>
      <c r="L20" s="356"/>
    </row>
    <row r="21" spans="1:16" ht="36.75" customHeight="1" thickBot="1" x14ac:dyDescent="0.4">
      <c r="A21" s="582" t="s">
        <v>15</v>
      </c>
      <c r="B21" s="583">
        <f t="shared" ref="B21:J21" si="5">SUM(B19:B20)</f>
        <v>0</v>
      </c>
      <c r="C21" s="583">
        <f t="shared" si="5"/>
        <v>0</v>
      </c>
      <c r="D21" s="583">
        <f t="shared" si="5"/>
        <v>0</v>
      </c>
      <c r="E21" s="583">
        <f t="shared" si="5"/>
        <v>6</v>
      </c>
      <c r="F21" s="583">
        <f t="shared" si="5"/>
        <v>0</v>
      </c>
      <c r="G21" s="584">
        <f t="shared" si="5"/>
        <v>6</v>
      </c>
      <c r="H21" s="584">
        <f t="shared" si="5"/>
        <v>6</v>
      </c>
      <c r="I21" s="584">
        <f t="shared" si="5"/>
        <v>0</v>
      </c>
      <c r="J21" s="337">
        <f t="shared" si="5"/>
        <v>6</v>
      </c>
      <c r="K21" s="356"/>
      <c r="L21" s="356"/>
    </row>
    <row r="22" spans="1:16" ht="30" customHeight="1" x14ac:dyDescent="0.35">
      <c r="A22" s="355"/>
      <c r="B22" s="356"/>
      <c r="C22" s="356"/>
      <c r="D22" s="356"/>
      <c r="E22" s="356"/>
      <c r="F22" s="356"/>
      <c r="G22" s="356"/>
      <c r="H22" s="356"/>
      <c r="I22" s="356"/>
      <c r="J22" s="356"/>
      <c r="K22" s="356"/>
      <c r="L22" s="356"/>
    </row>
    <row r="23" spans="1:16" ht="25.5" hidden="1" customHeight="1" x14ac:dyDescent="0.35">
      <c r="A23" s="355"/>
      <c r="B23" s="356"/>
      <c r="C23" s="356"/>
      <c r="D23" s="356"/>
      <c r="E23" s="356"/>
      <c r="F23" s="356"/>
      <c r="G23" s="356"/>
      <c r="H23" s="356"/>
      <c r="I23" s="356"/>
      <c r="J23" s="356"/>
      <c r="K23" s="357"/>
    </row>
    <row r="24" spans="1:16" x14ac:dyDescent="0.35">
      <c r="A24" s="3395"/>
      <c r="B24" s="3395"/>
      <c r="C24" s="3395"/>
      <c r="D24" s="3395"/>
      <c r="E24" s="3395"/>
      <c r="F24" s="3395"/>
      <c r="G24" s="3395"/>
      <c r="H24" s="3395"/>
      <c r="I24" s="3395"/>
      <c r="J24" s="3395"/>
      <c r="K24" s="3395"/>
      <c r="L24" s="3395"/>
      <c r="M24" s="3395"/>
      <c r="N24" s="3395"/>
      <c r="O24" s="3395"/>
      <c r="P24" s="3395"/>
    </row>
    <row r="25" spans="1:16" ht="12" customHeight="1" x14ac:dyDescent="0.35">
      <c r="B25" s="357"/>
      <c r="C25" s="357"/>
      <c r="D25" s="357"/>
      <c r="E25" s="357"/>
      <c r="F25" s="357"/>
      <c r="G25" s="357"/>
      <c r="H25" s="357"/>
      <c r="I25" s="357"/>
      <c r="J25" s="357"/>
      <c r="K25" s="357"/>
      <c r="L25" s="357"/>
      <c r="M25" s="357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16" zoomScale="50" zoomScaleNormal="50" workbookViewId="0">
      <selection activeCell="A37" sqref="A37:P37"/>
    </sheetView>
  </sheetViews>
  <sheetFormatPr defaultColWidth="9.140625" defaultRowHeight="25.5" x14ac:dyDescent="0.35"/>
  <cols>
    <col min="1" max="1" width="88.85546875" style="354" customWidth="1"/>
    <col min="2" max="2" width="14.42578125" style="354" customWidth="1"/>
    <col min="3" max="3" width="12.85546875" style="354" customWidth="1"/>
    <col min="4" max="4" width="12.28515625" style="354" customWidth="1"/>
    <col min="5" max="5" width="14.85546875" style="354" customWidth="1"/>
    <col min="6" max="6" width="12.85546875" style="354" customWidth="1"/>
    <col min="7" max="7" width="11" style="354" customWidth="1"/>
    <col min="8" max="8" width="13.7109375" style="354" customWidth="1"/>
    <col min="9" max="9" width="13" style="354" customWidth="1"/>
    <col min="10" max="10" width="12.28515625" style="354" customWidth="1"/>
    <col min="11" max="11" width="15" style="354" customWidth="1"/>
    <col min="12" max="12" width="13.28515625" style="354" customWidth="1"/>
    <col min="13" max="13" width="12" style="354" customWidth="1"/>
    <col min="14" max="14" width="15" style="354" customWidth="1"/>
    <col min="15" max="15" width="12.85546875" style="354" customWidth="1"/>
    <col min="16" max="16" width="10.85546875" style="354" customWidth="1"/>
    <col min="17" max="18" width="10.7109375" style="354" customWidth="1"/>
    <col min="19" max="19" width="9.140625" style="354" customWidth="1"/>
    <col min="20" max="20" width="12.85546875" style="354" customWidth="1"/>
    <col min="21" max="21" width="23.42578125" style="354" customWidth="1"/>
    <col min="22" max="23" width="9.140625" style="354" customWidth="1"/>
    <col min="24" max="24" width="10.42578125" style="354" bestFit="1" customWidth="1"/>
    <col min="25" max="25" width="11.28515625" style="354" customWidth="1"/>
    <col min="26" max="16384" width="9.140625" style="354"/>
  </cols>
  <sheetData>
    <row r="1" spans="1:20" ht="39.75" customHeight="1" x14ac:dyDescent="0.35">
      <c r="A1" s="3840" t="s">
        <v>107</v>
      </c>
      <c r="B1" s="3840"/>
      <c r="C1" s="3840"/>
      <c r="D1" s="3840"/>
      <c r="E1" s="3840"/>
      <c r="F1" s="3840"/>
      <c r="G1" s="3840"/>
      <c r="H1" s="3840"/>
      <c r="I1" s="3840"/>
      <c r="J1" s="3840"/>
      <c r="K1" s="3840"/>
      <c r="L1" s="3840"/>
      <c r="M1" s="3840"/>
      <c r="N1" s="3840"/>
      <c r="O1" s="3840"/>
      <c r="P1" s="3840"/>
      <c r="Q1" s="443"/>
      <c r="R1" s="443"/>
      <c r="S1" s="443"/>
      <c r="T1" s="443"/>
    </row>
    <row r="2" spans="1:20" ht="24" customHeight="1" x14ac:dyDescent="0.35">
      <c r="A2" s="2474"/>
      <c r="B2" s="2474"/>
      <c r="C2" s="2474"/>
      <c r="D2" s="2474"/>
      <c r="E2" s="2474"/>
      <c r="F2" s="2474"/>
      <c r="G2" s="2474"/>
      <c r="H2" s="2474"/>
      <c r="I2" s="2474"/>
      <c r="J2" s="2474"/>
      <c r="K2" s="2474"/>
      <c r="L2" s="2474"/>
      <c r="M2" s="2474"/>
      <c r="N2" s="2474"/>
      <c r="O2" s="2474"/>
      <c r="P2" s="2474"/>
    </row>
    <row r="3" spans="1:20" ht="16.5" customHeight="1" x14ac:dyDescent="0.35">
      <c r="A3" s="3840" t="s">
        <v>366</v>
      </c>
      <c r="B3" s="3840"/>
      <c r="C3" s="3840"/>
      <c r="D3" s="3840"/>
      <c r="E3" s="3840"/>
      <c r="F3" s="3840"/>
      <c r="G3" s="3840"/>
      <c r="H3" s="3840"/>
      <c r="I3" s="3840"/>
      <c r="J3" s="3840"/>
      <c r="K3" s="3840"/>
      <c r="L3" s="3840"/>
      <c r="M3" s="3840"/>
      <c r="N3" s="3840"/>
      <c r="O3" s="3840"/>
      <c r="P3" s="3840"/>
      <c r="Q3" s="1759"/>
      <c r="R3" s="1759"/>
    </row>
    <row r="4" spans="1:20" ht="22.5" customHeight="1" thickBot="1" x14ac:dyDescent="0.4">
      <c r="A4" s="444"/>
    </row>
    <row r="5" spans="1:20" ht="10.5" customHeight="1" x14ac:dyDescent="0.35">
      <c r="A5" s="3417" t="s">
        <v>9</v>
      </c>
      <c r="B5" s="3404" t="s">
        <v>0</v>
      </c>
      <c r="C5" s="3419"/>
      <c r="D5" s="3420"/>
      <c r="E5" s="3404" t="s">
        <v>1</v>
      </c>
      <c r="F5" s="3419"/>
      <c r="G5" s="3420"/>
      <c r="H5" s="3404" t="s">
        <v>2</v>
      </c>
      <c r="I5" s="3419"/>
      <c r="J5" s="3420"/>
      <c r="K5" s="3404" t="s">
        <v>3</v>
      </c>
      <c r="L5" s="3419"/>
      <c r="M5" s="3420"/>
      <c r="N5" s="3410" t="s">
        <v>6</v>
      </c>
      <c r="O5" s="3411"/>
      <c r="P5" s="3412"/>
      <c r="Q5" s="445"/>
      <c r="R5" s="445"/>
    </row>
    <row r="6" spans="1:20" ht="84.75" customHeight="1" thickBot="1" x14ac:dyDescent="0.4">
      <c r="A6" s="3393"/>
      <c r="B6" s="3421"/>
      <c r="C6" s="3422"/>
      <c r="D6" s="3423"/>
      <c r="E6" s="3424"/>
      <c r="F6" s="3425"/>
      <c r="G6" s="3426"/>
      <c r="H6" s="3424"/>
      <c r="I6" s="3425"/>
      <c r="J6" s="3426"/>
      <c r="K6" s="3421"/>
      <c r="L6" s="3422"/>
      <c r="M6" s="3423"/>
      <c r="N6" s="3413"/>
      <c r="O6" s="3414"/>
      <c r="P6" s="3415"/>
      <c r="Q6" s="445"/>
      <c r="R6" s="445"/>
    </row>
    <row r="7" spans="1:20" ht="60.75" customHeight="1" thickBot="1" x14ac:dyDescent="0.4">
      <c r="A7" s="3418"/>
      <c r="B7" s="2075" t="s">
        <v>26</v>
      </c>
      <c r="C7" s="2076" t="s">
        <v>27</v>
      </c>
      <c r="D7" s="2077" t="s">
        <v>4</v>
      </c>
      <c r="E7" s="2075" t="s">
        <v>26</v>
      </c>
      <c r="F7" s="2076" t="s">
        <v>27</v>
      </c>
      <c r="G7" s="2077" t="s">
        <v>4</v>
      </c>
      <c r="H7" s="2075" t="s">
        <v>26</v>
      </c>
      <c r="I7" s="2076" t="s">
        <v>27</v>
      </c>
      <c r="J7" s="2077" t="s">
        <v>4</v>
      </c>
      <c r="K7" s="2075" t="s">
        <v>26</v>
      </c>
      <c r="L7" s="2076" t="s">
        <v>27</v>
      </c>
      <c r="M7" s="2077" t="s">
        <v>4</v>
      </c>
      <c r="N7" s="2075" t="s">
        <v>26</v>
      </c>
      <c r="O7" s="2076" t="s">
        <v>27</v>
      </c>
      <c r="P7" s="1020" t="s">
        <v>4</v>
      </c>
      <c r="Q7" s="445"/>
      <c r="R7" s="445"/>
    </row>
    <row r="8" spans="1:20" ht="27.75" customHeight="1" thickBot="1" x14ac:dyDescent="0.4">
      <c r="A8" s="2078" t="s">
        <v>22</v>
      </c>
      <c r="B8" s="2079"/>
      <c r="C8" s="2079"/>
      <c r="D8" s="2079"/>
      <c r="E8" s="2079"/>
      <c r="F8" s="2079"/>
      <c r="G8" s="1023"/>
      <c r="H8" s="2080"/>
      <c r="I8" s="2079"/>
      <c r="J8" s="2079"/>
      <c r="K8" s="2079"/>
      <c r="L8" s="2079"/>
      <c r="M8" s="1023"/>
      <c r="N8" s="2079"/>
      <c r="O8" s="2079"/>
      <c r="P8" s="1023"/>
      <c r="Q8" s="445"/>
      <c r="R8" s="445"/>
    </row>
    <row r="9" spans="1:20" ht="30" customHeight="1" x14ac:dyDescent="0.35">
      <c r="A9" s="1112" t="s">
        <v>22</v>
      </c>
      <c r="B9" s="857"/>
      <c r="C9" s="858"/>
      <c r="D9" s="859"/>
      <c r="E9" s="857"/>
      <c r="F9" s="858"/>
      <c r="G9" s="859"/>
      <c r="H9" s="857"/>
      <c r="I9" s="858"/>
      <c r="J9" s="859"/>
      <c r="K9" s="860"/>
      <c r="L9" s="858"/>
      <c r="M9" s="861"/>
      <c r="N9" s="862"/>
      <c r="O9" s="529"/>
      <c r="P9" s="986"/>
      <c r="Q9" s="445"/>
      <c r="R9" s="445"/>
    </row>
    <row r="10" spans="1:20" ht="31.5" customHeight="1" x14ac:dyDescent="0.35">
      <c r="A10" s="518" t="s">
        <v>108</v>
      </c>
      <c r="B10" s="519">
        <f t="shared" ref="B10:M15" si="0">B19+B27</f>
        <v>18</v>
      </c>
      <c r="C10" s="520">
        <f t="shared" si="0"/>
        <v>0</v>
      </c>
      <c r="D10" s="586">
        <f t="shared" si="0"/>
        <v>18</v>
      </c>
      <c r="E10" s="519">
        <f t="shared" si="0"/>
        <v>26</v>
      </c>
      <c r="F10" s="520">
        <f t="shared" si="0"/>
        <v>0</v>
      </c>
      <c r="G10" s="586">
        <f t="shared" si="0"/>
        <v>26</v>
      </c>
      <c r="H10" s="519">
        <f>H19+H27</f>
        <v>18</v>
      </c>
      <c r="I10" s="520">
        <f t="shared" ref="I10:J10" si="1">I19+I27</f>
        <v>0</v>
      </c>
      <c r="J10" s="586">
        <f t="shared" si="1"/>
        <v>18</v>
      </c>
      <c r="K10" s="519">
        <f>K19+K27</f>
        <v>15</v>
      </c>
      <c r="L10" s="520">
        <f t="shared" ref="L10:M10" si="2">L19+L27</f>
        <v>2</v>
      </c>
      <c r="M10" s="586">
        <f t="shared" si="2"/>
        <v>17</v>
      </c>
      <c r="N10" s="521">
        <f t="shared" ref="N10:O15" si="3">B10+E10+H10+K10</f>
        <v>77</v>
      </c>
      <c r="O10" s="522">
        <f t="shared" si="3"/>
        <v>2</v>
      </c>
      <c r="P10" s="987">
        <f t="shared" ref="P10:P15" si="4">SUM(N10:O10)</f>
        <v>79</v>
      </c>
      <c r="Q10" s="445"/>
      <c r="R10" s="445"/>
    </row>
    <row r="11" spans="1:20" ht="32.25" customHeight="1" x14ac:dyDescent="0.35">
      <c r="A11" s="518" t="s">
        <v>109</v>
      </c>
      <c r="B11" s="519">
        <f t="shared" si="0"/>
        <v>20</v>
      </c>
      <c r="C11" s="520">
        <f t="shared" si="0"/>
        <v>0</v>
      </c>
      <c r="D11" s="586">
        <f t="shared" si="0"/>
        <v>20</v>
      </c>
      <c r="E11" s="519">
        <v>19</v>
      </c>
      <c r="F11" s="520">
        <f t="shared" si="0"/>
        <v>0</v>
      </c>
      <c r="G11" s="586">
        <f t="shared" si="0"/>
        <v>19</v>
      </c>
      <c r="H11" s="519">
        <f t="shared" si="0"/>
        <v>14</v>
      </c>
      <c r="I11" s="520">
        <f t="shared" si="0"/>
        <v>0</v>
      </c>
      <c r="J11" s="586">
        <f t="shared" si="0"/>
        <v>14</v>
      </c>
      <c r="K11" s="519">
        <f t="shared" si="0"/>
        <v>10</v>
      </c>
      <c r="L11" s="520">
        <f t="shared" si="0"/>
        <v>0</v>
      </c>
      <c r="M11" s="586">
        <f t="shared" si="0"/>
        <v>10</v>
      </c>
      <c r="N11" s="521">
        <f t="shared" si="3"/>
        <v>63</v>
      </c>
      <c r="O11" s="522">
        <f t="shared" si="3"/>
        <v>0</v>
      </c>
      <c r="P11" s="987">
        <f t="shared" si="4"/>
        <v>63</v>
      </c>
      <c r="Q11" s="445"/>
      <c r="R11" s="445"/>
    </row>
    <row r="12" spans="1:20" ht="28.5" customHeight="1" x14ac:dyDescent="0.35">
      <c r="A12" s="518" t="s">
        <v>110</v>
      </c>
      <c r="B12" s="519">
        <f t="shared" si="0"/>
        <v>41</v>
      </c>
      <c r="C12" s="520">
        <f t="shared" si="0"/>
        <v>2</v>
      </c>
      <c r="D12" s="586">
        <f t="shared" si="0"/>
        <v>43</v>
      </c>
      <c r="E12" s="519">
        <f t="shared" si="0"/>
        <v>36</v>
      </c>
      <c r="F12" s="520">
        <f t="shared" si="0"/>
        <v>2</v>
      </c>
      <c r="G12" s="586">
        <f t="shared" si="0"/>
        <v>38</v>
      </c>
      <c r="H12" s="519">
        <f t="shared" si="0"/>
        <v>31</v>
      </c>
      <c r="I12" s="520">
        <f t="shared" si="0"/>
        <v>2</v>
      </c>
      <c r="J12" s="586">
        <f t="shared" si="0"/>
        <v>33</v>
      </c>
      <c r="K12" s="519">
        <f t="shared" si="0"/>
        <v>20</v>
      </c>
      <c r="L12" s="520">
        <f t="shared" si="0"/>
        <v>0</v>
      </c>
      <c r="M12" s="586">
        <f t="shared" si="0"/>
        <v>20</v>
      </c>
      <c r="N12" s="521">
        <f t="shared" si="3"/>
        <v>128</v>
      </c>
      <c r="O12" s="522">
        <f t="shared" si="3"/>
        <v>6</v>
      </c>
      <c r="P12" s="987">
        <f t="shared" si="4"/>
        <v>134</v>
      </c>
      <c r="Q12" s="445"/>
      <c r="R12" s="445"/>
    </row>
    <row r="13" spans="1:20" ht="30.75" customHeight="1" x14ac:dyDescent="0.35">
      <c r="A13" s="518" t="s">
        <v>111</v>
      </c>
      <c r="B13" s="519">
        <f t="shared" si="0"/>
        <v>40</v>
      </c>
      <c r="C13" s="520">
        <f t="shared" si="0"/>
        <v>13</v>
      </c>
      <c r="D13" s="586">
        <f t="shared" si="0"/>
        <v>53</v>
      </c>
      <c r="E13" s="519">
        <f t="shared" si="0"/>
        <v>38</v>
      </c>
      <c r="F13" s="520">
        <f t="shared" si="0"/>
        <v>9</v>
      </c>
      <c r="G13" s="586">
        <f t="shared" si="0"/>
        <v>47</v>
      </c>
      <c r="H13" s="519">
        <f t="shared" si="0"/>
        <v>36</v>
      </c>
      <c r="I13" s="520">
        <f t="shared" si="0"/>
        <v>2</v>
      </c>
      <c r="J13" s="586">
        <f t="shared" si="0"/>
        <v>38</v>
      </c>
      <c r="K13" s="519">
        <f t="shared" si="0"/>
        <v>22</v>
      </c>
      <c r="L13" s="520">
        <f t="shared" si="0"/>
        <v>0</v>
      </c>
      <c r="M13" s="586">
        <f t="shared" si="0"/>
        <v>22</v>
      </c>
      <c r="N13" s="521">
        <f t="shared" si="3"/>
        <v>136</v>
      </c>
      <c r="O13" s="522">
        <f t="shared" si="3"/>
        <v>24</v>
      </c>
      <c r="P13" s="987">
        <f t="shared" si="4"/>
        <v>160</v>
      </c>
      <c r="Q13" s="445"/>
      <c r="R13" s="445"/>
    </row>
    <row r="14" spans="1:20" ht="30.75" customHeight="1" x14ac:dyDescent="0.35">
      <c r="A14" s="518" t="s">
        <v>33</v>
      </c>
      <c r="B14" s="519">
        <f t="shared" si="0"/>
        <v>25</v>
      </c>
      <c r="C14" s="520">
        <f t="shared" si="0"/>
        <v>0</v>
      </c>
      <c r="D14" s="586">
        <f t="shared" si="0"/>
        <v>25</v>
      </c>
      <c r="E14" s="519">
        <f t="shared" si="0"/>
        <v>24</v>
      </c>
      <c r="F14" s="520">
        <f t="shared" si="0"/>
        <v>1</v>
      </c>
      <c r="G14" s="586">
        <f t="shared" si="0"/>
        <v>25</v>
      </c>
      <c r="H14" s="519">
        <f t="shared" si="0"/>
        <v>26</v>
      </c>
      <c r="I14" s="520">
        <f t="shared" si="0"/>
        <v>2</v>
      </c>
      <c r="J14" s="586">
        <f t="shared" si="0"/>
        <v>28</v>
      </c>
      <c r="K14" s="519">
        <f t="shared" si="0"/>
        <v>17</v>
      </c>
      <c r="L14" s="520">
        <f t="shared" si="0"/>
        <v>1</v>
      </c>
      <c r="M14" s="586">
        <f t="shared" si="0"/>
        <v>18</v>
      </c>
      <c r="N14" s="521">
        <f t="shared" si="3"/>
        <v>92</v>
      </c>
      <c r="O14" s="522">
        <f t="shared" si="3"/>
        <v>4</v>
      </c>
      <c r="P14" s="987">
        <f t="shared" si="4"/>
        <v>96</v>
      </c>
      <c r="Q14" s="445"/>
      <c r="R14" s="445"/>
    </row>
    <row r="15" spans="1:20" ht="30.75" customHeight="1" thickBot="1" x14ac:dyDescent="0.4">
      <c r="A15" s="518" t="s">
        <v>112</v>
      </c>
      <c r="B15" s="523">
        <f t="shared" si="0"/>
        <v>12</v>
      </c>
      <c r="C15" s="1127">
        <f t="shared" si="0"/>
        <v>0</v>
      </c>
      <c r="D15" s="1127">
        <f t="shared" si="0"/>
        <v>12</v>
      </c>
      <c r="E15" s="523">
        <f t="shared" si="0"/>
        <v>18</v>
      </c>
      <c r="F15" s="1127">
        <f t="shared" si="0"/>
        <v>0</v>
      </c>
      <c r="G15" s="1025">
        <f t="shared" si="0"/>
        <v>18</v>
      </c>
      <c r="H15" s="523">
        <f t="shared" si="0"/>
        <v>13</v>
      </c>
      <c r="I15" s="1127">
        <f t="shared" si="0"/>
        <v>1</v>
      </c>
      <c r="J15" s="1025">
        <f t="shared" si="0"/>
        <v>14</v>
      </c>
      <c r="K15" s="523">
        <f t="shared" si="0"/>
        <v>9</v>
      </c>
      <c r="L15" s="1127">
        <f t="shared" si="0"/>
        <v>0</v>
      </c>
      <c r="M15" s="1025">
        <f t="shared" si="0"/>
        <v>9</v>
      </c>
      <c r="N15" s="524">
        <f t="shared" si="3"/>
        <v>52</v>
      </c>
      <c r="O15" s="522">
        <f t="shared" si="3"/>
        <v>1</v>
      </c>
      <c r="P15" s="2475">
        <f t="shared" si="4"/>
        <v>53</v>
      </c>
      <c r="Q15" s="445"/>
      <c r="R15" s="445"/>
    </row>
    <row r="16" spans="1:20" ht="30.75" customHeight="1" thickBot="1" x14ac:dyDescent="0.4">
      <c r="A16" s="1113" t="s">
        <v>12</v>
      </c>
      <c r="B16" s="2083">
        <f t="shared" ref="B16:P16" si="5">SUM(B10:B15)</f>
        <v>156</v>
      </c>
      <c r="C16" s="2083">
        <f t="shared" si="5"/>
        <v>15</v>
      </c>
      <c r="D16" s="2083">
        <f t="shared" si="5"/>
        <v>171</v>
      </c>
      <c r="E16" s="2083">
        <f t="shared" si="5"/>
        <v>161</v>
      </c>
      <c r="F16" s="2083">
        <f t="shared" si="5"/>
        <v>12</v>
      </c>
      <c r="G16" s="2083">
        <f t="shared" si="5"/>
        <v>173</v>
      </c>
      <c r="H16" s="2083">
        <f t="shared" si="5"/>
        <v>138</v>
      </c>
      <c r="I16" s="2083">
        <f t="shared" si="5"/>
        <v>7</v>
      </c>
      <c r="J16" s="2083">
        <f t="shared" si="5"/>
        <v>145</v>
      </c>
      <c r="K16" s="2083">
        <f t="shared" si="5"/>
        <v>93</v>
      </c>
      <c r="L16" s="2083">
        <f t="shared" si="5"/>
        <v>3</v>
      </c>
      <c r="M16" s="2083">
        <f t="shared" si="5"/>
        <v>96</v>
      </c>
      <c r="N16" s="2083">
        <f t="shared" si="5"/>
        <v>548</v>
      </c>
      <c r="O16" s="1026">
        <f>C16+F16+I16+L16</f>
        <v>37</v>
      </c>
      <c r="P16" s="1027">
        <f t="shared" si="5"/>
        <v>585</v>
      </c>
      <c r="Q16" s="445"/>
      <c r="R16" s="445"/>
      <c r="S16" s="445"/>
    </row>
    <row r="17" spans="1:18" ht="27.75" customHeight="1" thickBot="1" x14ac:dyDescent="0.4">
      <c r="A17" s="1113" t="s">
        <v>23</v>
      </c>
      <c r="B17" s="2086"/>
      <c r="C17" s="2085"/>
      <c r="D17" s="1029"/>
      <c r="E17" s="2085"/>
      <c r="F17" s="2085"/>
      <c r="G17" s="1029"/>
      <c r="H17" s="2085"/>
      <c r="I17" s="2085"/>
      <c r="J17" s="530"/>
      <c r="K17" s="2086"/>
      <c r="L17" s="2085"/>
      <c r="M17" s="1029"/>
      <c r="N17" s="1030"/>
      <c r="O17" s="2171"/>
      <c r="P17" s="1031"/>
      <c r="Q17" s="446"/>
      <c r="R17" s="446"/>
    </row>
    <row r="18" spans="1:18" ht="29.25" customHeight="1" x14ac:dyDescent="0.35">
      <c r="A18" s="1117" t="s">
        <v>11</v>
      </c>
      <c r="B18" s="1118"/>
      <c r="C18" s="1119"/>
      <c r="D18" s="2476"/>
      <c r="E18" s="2477"/>
      <c r="F18" s="1119"/>
      <c r="G18" s="2476"/>
      <c r="H18" s="2477"/>
      <c r="I18" s="1119" t="s">
        <v>7</v>
      </c>
      <c r="J18" s="2162"/>
      <c r="K18" s="1118"/>
      <c r="L18" s="1119"/>
      <c r="M18" s="2476"/>
      <c r="N18" s="2478"/>
      <c r="O18" s="2479"/>
      <c r="P18" s="2480"/>
      <c r="Q18" s="447"/>
      <c r="R18" s="447"/>
    </row>
    <row r="19" spans="1:18" ht="27.75" customHeight="1" x14ac:dyDescent="0.35">
      <c r="A19" s="518" t="s">
        <v>108</v>
      </c>
      <c r="B19" s="525">
        <v>18</v>
      </c>
      <c r="C19" s="526">
        <v>0</v>
      </c>
      <c r="D19" s="527">
        <f>C19+B19</f>
        <v>18</v>
      </c>
      <c r="E19" s="525">
        <v>26</v>
      </c>
      <c r="F19" s="526">
        <v>0</v>
      </c>
      <c r="G19" s="527">
        <f t="shared" ref="G19:G24" si="6">F19+E19</f>
        <v>26</v>
      </c>
      <c r="H19" s="525">
        <v>18</v>
      </c>
      <c r="I19" s="526"/>
      <c r="J19" s="527">
        <f t="shared" ref="J19:J24" si="7">I19+H19</f>
        <v>18</v>
      </c>
      <c r="K19" s="525">
        <v>15</v>
      </c>
      <c r="L19" s="526">
        <v>2</v>
      </c>
      <c r="M19" s="527">
        <f t="shared" ref="M19:M24" si="8">L19+K19</f>
        <v>17</v>
      </c>
      <c r="N19" s="521">
        <f>B19+E19+H19+K19</f>
        <v>77</v>
      </c>
      <c r="O19" s="522">
        <f t="shared" ref="O19:O36" si="9">C19+F19+I19+L19</f>
        <v>2</v>
      </c>
      <c r="P19" s="987">
        <f t="shared" ref="P19:P24" si="10">SUM(N19:O19)</f>
        <v>79</v>
      </c>
      <c r="Q19" s="445"/>
      <c r="R19" s="445"/>
    </row>
    <row r="20" spans="1:18" ht="28.5" customHeight="1" x14ac:dyDescent="0.35">
      <c r="A20" s="518" t="s">
        <v>109</v>
      </c>
      <c r="B20" s="525">
        <v>19</v>
      </c>
      <c r="C20" s="526">
        <v>0</v>
      </c>
      <c r="D20" s="527">
        <f t="shared" ref="D20:D24" si="11">C20+B20</f>
        <v>19</v>
      </c>
      <c r="E20" s="525">
        <v>18</v>
      </c>
      <c r="F20" s="526">
        <v>0</v>
      </c>
      <c r="G20" s="527">
        <f t="shared" si="6"/>
        <v>18</v>
      </c>
      <c r="H20" s="525">
        <v>12</v>
      </c>
      <c r="I20" s="526">
        <v>0</v>
      </c>
      <c r="J20" s="527">
        <f t="shared" si="7"/>
        <v>12</v>
      </c>
      <c r="K20" s="525">
        <v>10</v>
      </c>
      <c r="L20" s="526">
        <v>0</v>
      </c>
      <c r="M20" s="527">
        <f t="shared" si="8"/>
        <v>10</v>
      </c>
      <c r="N20" s="521">
        <f t="shared" ref="N20:N24" si="12">B20+E20+H20+K20</f>
        <v>59</v>
      </c>
      <c r="O20" s="522">
        <f t="shared" si="9"/>
        <v>0</v>
      </c>
      <c r="P20" s="987">
        <f t="shared" si="10"/>
        <v>59</v>
      </c>
      <c r="Q20" s="445"/>
      <c r="R20" s="445"/>
    </row>
    <row r="21" spans="1:18" ht="30.75" customHeight="1" x14ac:dyDescent="0.35">
      <c r="A21" s="518" t="s">
        <v>110</v>
      </c>
      <c r="B21" s="525">
        <v>41</v>
      </c>
      <c r="C21" s="526">
        <v>2</v>
      </c>
      <c r="D21" s="527">
        <f t="shared" si="11"/>
        <v>43</v>
      </c>
      <c r="E21" s="525">
        <v>35</v>
      </c>
      <c r="F21" s="526">
        <v>2</v>
      </c>
      <c r="G21" s="527">
        <f t="shared" si="6"/>
        <v>37</v>
      </c>
      <c r="H21" s="525">
        <v>30</v>
      </c>
      <c r="I21" s="526">
        <v>2</v>
      </c>
      <c r="J21" s="527">
        <f t="shared" si="7"/>
        <v>32</v>
      </c>
      <c r="K21" s="525">
        <v>20</v>
      </c>
      <c r="L21" s="526">
        <v>0</v>
      </c>
      <c r="M21" s="527">
        <f t="shared" si="8"/>
        <v>20</v>
      </c>
      <c r="N21" s="521">
        <f t="shared" si="12"/>
        <v>126</v>
      </c>
      <c r="O21" s="522">
        <f t="shared" si="9"/>
        <v>6</v>
      </c>
      <c r="P21" s="987">
        <f t="shared" si="10"/>
        <v>132</v>
      </c>
      <c r="Q21" s="445"/>
      <c r="R21" s="445"/>
    </row>
    <row r="22" spans="1:18" ht="30.75" customHeight="1" x14ac:dyDescent="0.35">
      <c r="A22" s="518" t="s">
        <v>111</v>
      </c>
      <c r="B22" s="525">
        <v>38</v>
      </c>
      <c r="C22" s="526">
        <v>12</v>
      </c>
      <c r="D22" s="527">
        <f t="shared" si="11"/>
        <v>50</v>
      </c>
      <c r="E22" s="525">
        <v>37</v>
      </c>
      <c r="F22" s="526">
        <v>9</v>
      </c>
      <c r="G22" s="527">
        <f t="shared" si="6"/>
        <v>46</v>
      </c>
      <c r="H22" s="525">
        <v>34</v>
      </c>
      <c r="I22" s="526">
        <v>2</v>
      </c>
      <c r="J22" s="527">
        <f t="shared" si="7"/>
        <v>36</v>
      </c>
      <c r="K22" s="525">
        <v>20</v>
      </c>
      <c r="L22" s="526">
        <v>0</v>
      </c>
      <c r="M22" s="527">
        <f t="shared" si="8"/>
        <v>20</v>
      </c>
      <c r="N22" s="521">
        <f t="shared" si="12"/>
        <v>129</v>
      </c>
      <c r="O22" s="522">
        <f t="shared" si="9"/>
        <v>23</v>
      </c>
      <c r="P22" s="987">
        <f t="shared" si="10"/>
        <v>152</v>
      </c>
      <c r="Q22" s="445"/>
      <c r="R22" s="445"/>
    </row>
    <row r="23" spans="1:18" ht="30.75" customHeight="1" x14ac:dyDescent="0.35">
      <c r="A23" s="518" t="s">
        <v>33</v>
      </c>
      <c r="B23" s="525">
        <v>24</v>
      </c>
      <c r="C23" s="526">
        <v>0</v>
      </c>
      <c r="D23" s="527">
        <f t="shared" si="11"/>
        <v>24</v>
      </c>
      <c r="E23" s="525">
        <v>24</v>
      </c>
      <c r="F23" s="526">
        <v>1</v>
      </c>
      <c r="G23" s="527">
        <f t="shared" si="6"/>
        <v>25</v>
      </c>
      <c r="H23" s="525">
        <v>26</v>
      </c>
      <c r="I23" s="526">
        <v>0</v>
      </c>
      <c r="J23" s="527">
        <f t="shared" si="7"/>
        <v>26</v>
      </c>
      <c r="K23" s="525">
        <v>17</v>
      </c>
      <c r="L23" s="526">
        <v>0</v>
      </c>
      <c r="M23" s="527">
        <f t="shared" si="8"/>
        <v>17</v>
      </c>
      <c r="N23" s="521">
        <f t="shared" si="12"/>
        <v>91</v>
      </c>
      <c r="O23" s="522">
        <f t="shared" si="9"/>
        <v>1</v>
      </c>
      <c r="P23" s="987">
        <f t="shared" si="10"/>
        <v>92</v>
      </c>
      <c r="Q23" s="445"/>
      <c r="R23" s="445"/>
    </row>
    <row r="24" spans="1:18" ht="30.75" customHeight="1" thickBot="1" x14ac:dyDescent="0.4">
      <c r="A24" s="518" t="s">
        <v>112</v>
      </c>
      <c r="B24" s="525">
        <v>12</v>
      </c>
      <c r="C24" s="526">
        <v>0</v>
      </c>
      <c r="D24" s="527">
        <f t="shared" si="11"/>
        <v>12</v>
      </c>
      <c r="E24" s="525">
        <v>17</v>
      </c>
      <c r="F24" s="526"/>
      <c r="G24" s="527">
        <f t="shared" si="6"/>
        <v>17</v>
      </c>
      <c r="H24" s="525">
        <v>13</v>
      </c>
      <c r="I24" s="526">
        <v>1</v>
      </c>
      <c r="J24" s="527">
        <f t="shared" si="7"/>
        <v>14</v>
      </c>
      <c r="K24" s="525">
        <v>9</v>
      </c>
      <c r="L24" s="526">
        <v>0</v>
      </c>
      <c r="M24" s="527">
        <f t="shared" si="8"/>
        <v>9</v>
      </c>
      <c r="N24" s="521">
        <f t="shared" si="12"/>
        <v>51</v>
      </c>
      <c r="O24" s="528">
        <f t="shared" si="9"/>
        <v>1</v>
      </c>
      <c r="P24" s="987">
        <f t="shared" si="10"/>
        <v>52</v>
      </c>
      <c r="Q24" s="445"/>
      <c r="R24" s="445"/>
    </row>
    <row r="25" spans="1:18" ht="27.75" customHeight="1" thickBot="1" x14ac:dyDescent="0.4">
      <c r="A25" s="1032" t="s">
        <v>8</v>
      </c>
      <c r="B25" s="2208">
        <f>SUM(B19:B24)</f>
        <v>152</v>
      </c>
      <c r="C25" s="2208">
        <f t="shared" ref="C25:P25" si="13">SUM(C19:C24)</f>
        <v>14</v>
      </c>
      <c r="D25" s="2208">
        <f t="shared" si="13"/>
        <v>166</v>
      </c>
      <c r="E25" s="2208">
        <f t="shared" si="13"/>
        <v>157</v>
      </c>
      <c r="F25" s="2208">
        <f t="shared" si="13"/>
        <v>12</v>
      </c>
      <c r="G25" s="2208">
        <f t="shared" si="13"/>
        <v>169</v>
      </c>
      <c r="H25" s="2208">
        <f t="shared" si="13"/>
        <v>133</v>
      </c>
      <c r="I25" s="2208">
        <f t="shared" si="13"/>
        <v>5</v>
      </c>
      <c r="J25" s="2208">
        <f t="shared" si="13"/>
        <v>138</v>
      </c>
      <c r="K25" s="2208">
        <f t="shared" si="13"/>
        <v>91</v>
      </c>
      <c r="L25" s="2208">
        <f t="shared" si="13"/>
        <v>2</v>
      </c>
      <c r="M25" s="2208">
        <f t="shared" si="13"/>
        <v>93</v>
      </c>
      <c r="N25" s="2208">
        <f t="shared" si="13"/>
        <v>533</v>
      </c>
      <c r="O25" s="1026">
        <f t="shared" si="9"/>
        <v>33</v>
      </c>
      <c r="P25" s="2208">
        <f t="shared" si="13"/>
        <v>566</v>
      </c>
      <c r="Q25" s="447"/>
      <c r="R25" s="447"/>
    </row>
    <row r="26" spans="1:18" ht="51" x14ac:dyDescent="0.35">
      <c r="A26" s="1033" t="s">
        <v>25</v>
      </c>
      <c r="B26" s="871"/>
      <c r="C26" s="872"/>
      <c r="D26" s="873"/>
      <c r="E26" s="874"/>
      <c r="F26" s="872"/>
      <c r="G26" s="875"/>
      <c r="H26" s="1129"/>
      <c r="I26" s="1130"/>
      <c r="J26" s="1131"/>
      <c r="K26" s="1129"/>
      <c r="L26" s="1130"/>
      <c r="M26" s="1131"/>
      <c r="N26" s="521">
        <f>B26+E26+H26+K26</f>
        <v>0</v>
      </c>
      <c r="O26" s="988">
        <f t="shared" si="9"/>
        <v>0</v>
      </c>
      <c r="P26" s="987">
        <f t="shared" ref="P26" si="14">SUM(N26:O26)</f>
        <v>0</v>
      </c>
      <c r="Q26" s="447"/>
      <c r="R26" s="447"/>
    </row>
    <row r="27" spans="1:18" ht="28.5" customHeight="1" x14ac:dyDescent="0.35">
      <c r="A27" s="518" t="s">
        <v>108</v>
      </c>
      <c r="B27" s="525">
        <v>0</v>
      </c>
      <c r="C27" s="526">
        <v>0</v>
      </c>
      <c r="D27" s="527">
        <f t="shared" ref="D27:D32" si="15">C27+B27</f>
        <v>0</v>
      </c>
      <c r="E27" s="525">
        <v>0</v>
      </c>
      <c r="F27" s="526">
        <v>0</v>
      </c>
      <c r="G27" s="527">
        <f t="shared" ref="G27:G32" si="16">F27+E27</f>
        <v>0</v>
      </c>
      <c r="H27" s="525">
        <v>0</v>
      </c>
      <c r="I27" s="526">
        <v>0</v>
      </c>
      <c r="J27" s="527">
        <f t="shared" ref="J27:J32" si="17">I27+H27</f>
        <v>0</v>
      </c>
      <c r="K27" s="525">
        <v>0</v>
      </c>
      <c r="L27" s="526">
        <v>0</v>
      </c>
      <c r="M27" s="527">
        <f t="shared" ref="M27:M32" si="18">L27+K27</f>
        <v>0</v>
      </c>
      <c r="N27" s="521">
        <f t="shared" ref="N27:N32" si="19">B27+E27+H27+K27</f>
        <v>0</v>
      </c>
      <c r="O27" s="522">
        <f t="shared" si="9"/>
        <v>0</v>
      </c>
      <c r="P27" s="987">
        <f t="shared" ref="P27:P32" si="20">SUM(N27:O27)</f>
        <v>0</v>
      </c>
      <c r="Q27" s="445"/>
      <c r="R27" s="445"/>
    </row>
    <row r="28" spans="1:18" ht="27.75" customHeight="1" x14ac:dyDescent="0.35">
      <c r="A28" s="518" t="s">
        <v>109</v>
      </c>
      <c r="B28" s="525">
        <v>1</v>
      </c>
      <c r="C28" s="526">
        <v>0</v>
      </c>
      <c r="D28" s="527">
        <f t="shared" si="15"/>
        <v>1</v>
      </c>
      <c r="E28" s="525">
        <v>1</v>
      </c>
      <c r="F28" s="526">
        <v>0</v>
      </c>
      <c r="G28" s="527">
        <f t="shared" si="16"/>
        <v>1</v>
      </c>
      <c r="H28" s="525">
        <v>2</v>
      </c>
      <c r="I28" s="526">
        <v>0</v>
      </c>
      <c r="J28" s="527">
        <f t="shared" si="17"/>
        <v>2</v>
      </c>
      <c r="K28" s="525">
        <v>0</v>
      </c>
      <c r="L28" s="526">
        <v>0</v>
      </c>
      <c r="M28" s="527">
        <f t="shared" si="18"/>
        <v>0</v>
      </c>
      <c r="N28" s="521">
        <f t="shared" si="19"/>
        <v>4</v>
      </c>
      <c r="O28" s="522">
        <f t="shared" si="9"/>
        <v>0</v>
      </c>
      <c r="P28" s="987">
        <f t="shared" si="20"/>
        <v>4</v>
      </c>
      <c r="Q28" s="445"/>
      <c r="R28" s="445"/>
    </row>
    <row r="29" spans="1:18" ht="32.25" customHeight="1" x14ac:dyDescent="0.35">
      <c r="A29" s="518" t="s">
        <v>110</v>
      </c>
      <c r="B29" s="525">
        <v>0</v>
      </c>
      <c r="C29" s="526">
        <v>0</v>
      </c>
      <c r="D29" s="527">
        <f t="shared" si="15"/>
        <v>0</v>
      </c>
      <c r="E29" s="525">
        <v>1</v>
      </c>
      <c r="F29" s="526">
        <v>0</v>
      </c>
      <c r="G29" s="527">
        <f t="shared" si="16"/>
        <v>1</v>
      </c>
      <c r="H29" s="525">
        <v>1</v>
      </c>
      <c r="I29" s="526">
        <v>0</v>
      </c>
      <c r="J29" s="527">
        <f t="shared" si="17"/>
        <v>1</v>
      </c>
      <c r="K29" s="525">
        <v>0</v>
      </c>
      <c r="L29" s="526">
        <v>0</v>
      </c>
      <c r="M29" s="527">
        <f t="shared" si="18"/>
        <v>0</v>
      </c>
      <c r="N29" s="521">
        <f t="shared" si="19"/>
        <v>2</v>
      </c>
      <c r="O29" s="522">
        <f t="shared" si="9"/>
        <v>0</v>
      </c>
      <c r="P29" s="987">
        <f t="shared" si="20"/>
        <v>2</v>
      </c>
      <c r="Q29" s="445"/>
      <c r="R29" s="445"/>
    </row>
    <row r="30" spans="1:18" ht="27.75" customHeight="1" x14ac:dyDescent="0.35">
      <c r="A30" s="518" t="s">
        <v>111</v>
      </c>
      <c r="B30" s="525">
        <v>2</v>
      </c>
      <c r="C30" s="526">
        <v>1</v>
      </c>
      <c r="D30" s="527">
        <f t="shared" si="15"/>
        <v>3</v>
      </c>
      <c r="E30" s="525">
        <v>1</v>
      </c>
      <c r="F30" s="526">
        <v>0</v>
      </c>
      <c r="G30" s="527">
        <f t="shared" si="16"/>
        <v>1</v>
      </c>
      <c r="H30" s="525">
        <v>2</v>
      </c>
      <c r="I30" s="526">
        <v>0</v>
      </c>
      <c r="J30" s="527">
        <f t="shared" si="17"/>
        <v>2</v>
      </c>
      <c r="K30" s="525">
        <v>2</v>
      </c>
      <c r="L30" s="526">
        <v>0</v>
      </c>
      <c r="M30" s="527">
        <f t="shared" si="18"/>
        <v>2</v>
      </c>
      <c r="N30" s="521">
        <f t="shared" si="19"/>
        <v>7</v>
      </c>
      <c r="O30" s="522">
        <f t="shared" si="9"/>
        <v>1</v>
      </c>
      <c r="P30" s="987">
        <f t="shared" si="20"/>
        <v>8</v>
      </c>
      <c r="Q30" s="445"/>
      <c r="R30" s="445"/>
    </row>
    <row r="31" spans="1:18" ht="33.75" customHeight="1" x14ac:dyDescent="0.35">
      <c r="A31" s="518" t="s">
        <v>33</v>
      </c>
      <c r="B31" s="525">
        <v>1</v>
      </c>
      <c r="C31" s="526">
        <v>0</v>
      </c>
      <c r="D31" s="527">
        <f t="shared" si="15"/>
        <v>1</v>
      </c>
      <c r="E31" s="525">
        <v>0</v>
      </c>
      <c r="F31" s="526"/>
      <c r="G31" s="527">
        <f t="shared" si="16"/>
        <v>0</v>
      </c>
      <c r="H31" s="525">
        <v>0</v>
      </c>
      <c r="I31" s="526">
        <v>2</v>
      </c>
      <c r="J31" s="527">
        <f t="shared" si="17"/>
        <v>2</v>
      </c>
      <c r="K31" s="525">
        <v>0</v>
      </c>
      <c r="L31" s="526">
        <v>1</v>
      </c>
      <c r="M31" s="527">
        <f t="shared" si="18"/>
        <v>1</v>
      </c>
      <c r="N31" s="521">
        <f t="shared" si="19"/>
        <v>1</v>
      </c>
      <c r="O31" s="522">
        <f t="shared" si="9"/>
        <v>3</v>
      </c>
      <c r="P31" s="987">
        <f t="shared" si="20"/>
        <v>4</v>
      </c>
      <c r="Q31" s="445"/>
      <c r="R31" s="445"/>
    </row>
    <row r="32" spans="1:18" ht="45" customHeight="1" thickBot="1" x14ac:dyDescent="0.4">
      <c r="A32" s="518" t="s">
        <v>112</v>
      </c>
      <c r="B32" s="525">
        <v>0</v>
      </c>
      <c r="C32" s="526">
        <v>0</v>
      </c>
      <c r="D32" s="527">
        <f t="shared" si="15"/>
        <v>0</v>
      </c>
      <c r="E32" s="525">
        <v>1</v>
      </c>
      <c r="F32" s="526">
        <v>0</v>
      </c>
      <c r="G32" s="527">
        <f t="shared" si="16"/>
        <v>1</v>
      </c>
      <c r="H32" s="525">
        <v>0</v>
      </c>
      <c r="I32" s="526">
        <v>0</v>
      </c>
      <c r="J32" s="527">
        <f t="shared" si="17"/>
        <v>0</v>
      </c>
      <c r="K32" s="525">
        <v>0</v>
      </c>
      <c r="L32" s="526">
        <v>0</v>
      </c>
      <c r="M32" s="527">
        <f t="shared" si="18"/>
        <v>0</v>
      </c>
      <c r="N32" s="521">
        <f t="shared" si="19"/>
        <v>1</v>
      </c>
      <c r="O32" s="528">
        <f t="shared" si="9"/>
        <v>0</v>
      </c>
      <c r="P32" s="987">
        <f t="shared" si="20"/>
        <v>1</v>
      </c>
      <c r="Q32" s="445"/>
      <c r="R32" s="445"/>
    </row>
    <row r="33" spans="1:18" ht="32.25" customHeight="1" thickBot="1" x14ac:dyDescent="0.4">
      <c r="A33" s="2078" t="s">
        <v>13</v>
      </c>
      <c r="B33" s="2122">
        <f>SUM(B27:B32)</f>
        <v>4</v>
      </c>
      <c r="C33" s="2122">
        <f t="shared" ref="C33:P33" si="21">SUM(C27:C32)</f>
        <v>1</v>
      </c>
      <c r="D33" s="2122">
        <f t="shared" si="21"/>
        <v>5</v>
      </c>
      <c r="E33" s="2122">
        <f t="shared" si="21"/>
        <v>4</v>
      </c>
      <c r="F33" s="2122">
        <f t="shared" si="21"/>
        <v>0</v>
      </c>
      <c r="G33" s="2122">
        <f t="shared" si="21"/>
        <v>4</v>
      </c>
      <c r="H33" s="2122">
        <f t="shared" si="21"/>
        <v>5</v>
      </c>
      <c r="I33" s="2122">
        <f t="shared" si="21"/>
        <v>2</v>
      </c>
      <c r="J33" s="2122">
        <f t="shared" si="21"/>
        <v>7</v>
      </c>
      <c r="K33" s="2122">
        <f t="shared" si="21"/>
        <v>2</v>
      </c>
      <c r="L33" s="2122">
        <f t="shared" si="21"/>
        <v>1</v>
      </c>
      <c r="M33" s="2122">
        <f t="shared" si="21"/>
        <v>3</v>
      </c>
      <c r="N33" s="2122">
        <f t="shared" si="21"/>
        <v>15</v>
      </c>
      <c r="O33" s="2481">
        <f t="shared" si="9"/>
        <v>4</v>
      </c>
      <c r="P33" s="1035">
        <f t="shared" si="21"/>
        <v>19</v>
      </c>
      <c r="Q33" s="448"/>
      <c r="R33" s="448"/>
    </row>
    <row r="34" spans="1:18" ht="26.25" thickBot="1" x14ac:dyDescent="0.4">
      <c r="A34" s="2124" t="s">
        <v>10</v>
      </c>
      <c r="B34" s="1027">
        <f t="shared" ref="B34:N34" si="22">B25</f>
        <v>152</v>
      </c>
      <c r="C34" s="1027">
        <f t="shared" si="22"/>
        <v>14</v>
      </c>
      <c r="D34" s="1027">
        <f t="shared" si="22"/>
        <v>166</v>
      </c>
      <c r="E34" s="1027">
        <f t="shared" si="22"/>
        <v>157</v>
      </c>
      <c r="F34" s="1027">
        <f t="shared" si="22"/>
        <v>12</v>
      </c>
      <c r="G34" s="1027">
        <f t="shared" si="22"/>
        <v>169</v>
      </c>
      <c r="H34" s="1027">
        <f t="shared" si="22"/>
        <v>133</v>
      </c>
      <c r="I34" s="1027">
        <f t="shared" si="22"/>
        <v>5</v>
      </c>
      <c r="J34" s="1027">
        <f t="shared" si="22"/>
        <v>138</v>
      </c>
      <c r="K34" s="1027">
        <f t="shared" si="22"/>
        <v>91</v>
      </c>
      <c r="L34" s="1027">
        <f t="shared" si="22"/>
        <v>2</v>
      </c>
      <c r="M34" s="1027">
        <f t="shared" si="22"/>
        <v>93</v>
      </c>
      <c r="N34" s="1027">
        <f t="shared" si="22"/>
        <v>533</v>
      </c>
      <c r="O34" s="1026">
        <f t="shared" si="9"/>
        <v>33</v>
      </c>
      <c r="P34" s="1027">
        <f>P25</f>
        <v>566</v>
      </c>
      <c r="Q34" s="448"/>
      <c r="R34" s="448"/>
    </row>
    <row r="35" spans="1:18" ht="42.75" customHeight="1" thickBot="1" x14ac:dyDescent="0.4">
      <c r="A35" s="2124" t="s">
        <v>14</v>
      </c>
      <c r="B35" s="2083">
        <f t="shared" ref="B35:P35" si="23">B33</f>
        <v>4</v>
      </c>
      <c r="C35" s="2083">
        <f t="shared" si="23"/>
        <v>1</v>
      </c>
      <c r="D35" s="1027">
        <f t="shared" si="23"/>
        <v>5</v>
      </c>
      <c r="E35" s="2125">
        <f t="shared" si="23"/>
        <v>4</v>
      </c>
      <c r="F35" s="2083">
        <f t="shared" si="23"/>
        <v>0</v>
      </c>
      <c r="G35" s="2083">
        <f t="shared" si="23"/>
        <v>4</v>
      </c>
      <c r="H35" s="2083">
        <f t="shared" si="23"/>
        <v>5</v>
      </c>
      <c r="I35" s="2083">
        <f t="shared" si="23"/>
        <v>2</v>
      </c>
      <c r="J35" s="2083">
        <f t="shared" si="23"/>
        <v>7</v>
      </c>
      <c r="K35" s="2083">
        <f t="shared" si="23"/>
        <v>2</v>
      </c>
      <c r="L35" s="2083">
        <f t="shared" si="23"/>
        <v>1</v>
      </c>
      <c r="M35" s="2083">
        <f t="shared" si="23"/>
        <v>3</v>
      </c>
      <c r="N35" s="2083">
        <f t="shared" si="23"/>
        <v>15</v>
      </c>
      <c r="O35" s="2482">
        <f t="shared" si="9"/>
        <v>4</v>
      </c>
      <c r="P35" s="1027">
        <f t="shared" si="23"/>
        <v>19</v>
      </c>
    </row>
    <row r="36" spans="1:18" ht="26.25" thickBot="1" x14ac:dyDescent="0.4">
      <c r="A36" s="2127" t="s">
        <v>15</v>
      </c>
      <c r="B36" s="2128">
        <f t="shared" ref="B36:P36" si="24">SUM(B34:B35)</f>
        <v>156</v>
      </c>
      <c r="C36" s="2128">
        <f t="shared" si="24"/>
        <v>15</v>
      </c>
      <c r="D36" s="1039">
        <f t="shared" si="24"/>
        <v>171</v>
      </c>
      <c r="E36" s="2129">
        <f t="shared" si="24"/>
        <v>161</v>
      </c>
      <c r="F36" s="2128">
        <f t="shared" si="24"/>
        <v>12</v>
      </c>
      <c r="G36" s="2128">
        <f t="shared" si="24"/>
        <v>173</v>
      </c>
      <c r="H36" s="2128">
        <f t="shared" si="24"/>
        <v>138</v>
      </c>
      <c r="I36" s="2128">
        <f t="shared" si="24"/>
        <v>7</v>
      </c>
      <c r="J36" s="2128">
        <f t="shared" si="24"/>
        <v>145</v>
      </c>
      <c r="K36" s="2128">
        <f t="shared" si="24"/>
        <v>93</v>
      </c>
      <c r="L36" s="2128">
        <f t="shared" si="24"/>
        <v>3</v>
      </c>
      <c r="M36" s="2128">
        <f t="shared" si="24"/>
        <v>96</v>
      </c>
      <c r="N36" s="2128">
        <f t="shared" si="24"/>
        <v>548</v>
      </c>
      <c r="O36" s="1026">
        <f t="shared" si="9"/>
        <v>37</v>
      </c>
      <c r="P36" s="1039">
        <f t="shared" si="24"/>
        <v>585</v>
      </c>
      <c r="Q36" s="448"/>
      <c r="R36" s="448"/>
    </row>
    <row r="37" spans="1:18" x14ac:dyDescent="0.35">
      <c r="A37" s="3839"/>
      <c r="B37" s="3839"/>
      <c r="C37" s="3839"/>
      <c r="D37" s="3839"/>
      <c r="E37" s="3839"/>
      <c r="F37" s="3839"/>
      <c r="G37" s="3839"/>
      <c r="H37" s="3839"/>
      <c r="I37" s="3839"/>
      <c r="J37" s="3839"/>
      <c r="K37" s="3839"/>
      <c r="L37" s="3839"/>
      <c r="M37" s="3839"/>
      <c r="N37" s="3839"/>
      <c r="O37" s="3839"/>
      <c r="P37" s="3839"/>
    </row>
    <row r="39" spans="1:18" x14ac:dyDescent="0.35">
      <c r="B39" s="448"/>
      <c r="C39" s="448"/>
      <c r="D39" s="448"/>
      <c r="E39" s="448"/>
      <c r="F39" s="448"/>
      <c r="G39" s="448"/>
      <c r="H39" s="448"/>
      <c r="I39" s="448"/>
      <c r="J39" s="448"/>
      <c r="K39" s="448"/>
      <c r="L39" s="448"/>
      <c r="M39" s="448"/>
      <c r="N39" s="448"/>
      <c r="O39" s="448"/>
      <c r="P39" s="448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0" zoomScaleNormal="50" workbookViewId="0">
      <selection activeCell="C22" sqref="C22:T22"/>
    </sheetView>
  </sheetViews>
  <sheetFormatPr defaultColWidth="9.140625" defaultRowHeight="25.5" x14ac:dyDescent="0.35"/>
  <cols>
    <col min="1" max="1" width="3" style="354" customWidth="1"/>
    <col min="2" max="2" width="88.42578125" style="354" customWidth="1"/>
    <col min="3" max="3" width="12.7109375" style="354" customWidth="1"/>
    <col min="4" max="4" width="12.85546875" style="354" customWidth="1"/>
    <col min="5" max="5" width="12.28515625" style="354" customWidth="1"/>
    <col min="6" max="6" width="10.28515625" style="354" customWidth="1"/>
    <col min="7" max="7" width="8.7109375" style="354" customWidth="1"/>
    <col min="8" max="8" width="11" style="354" customWidth="1"/>
    <col min="9" max="9" width="9.42578125" style="354" customWidth="1"/>
    <col min="10" max="10" width="10.42578125" style="354" customWidth="1"/>
    <col min="11" max="11" width="14.28515625" style="354" customWidth="1"/>
    <col min="12" max="13" width="9.42578125" style="354" customWidth="1"/>
    <col min="14" max="17" width="12" style="354" customWidth="1"/>
    <col min="18" max="18" width="12.42578125" style="354" customWidth="1"/>
    <col min="19" max="19" width="11" style="354" customWidth="1"/>
    <col min="20" max="20" width="10.85546875" style="354" customWidth="1"/>
    <col min="21" max="21" width="14.28515625" style="354" customWidth="1"/>
    <col min="22" max="22" width="10.42578125" style="354" bestFit="1" customWidth="1"/>
    <col min="23" max="23" width="9.28515625" style="354" bestFit="1" customWidth="1"/>
    <col min="24" max="16384" width="9.140625" style="354"/>
  </cols>
  <sheetData>
    <row r="1" spans="1:20" ht="25.5" customHeight="1" x14ac:dyDescent="0.35">
      <c r="A1" s="3840" t="s">
        <v>107</v>
      </c>
      <c r="B1" s="3840"/>
      <c r="C1" s="3840"/>
      <c r="D1" s="3840"/>
      <c r="E1" s="3840"/>
      <c r="F1" s="3840"/>
      <c r="G1" s="3840"/>
      <c r="H1" s="3840"/>
      <c r="I1" s="3840"/>
      <c r="J1" s="3840"/>
      <c r="K1" s="3840"/>
      <c r="L1" s="3840"/>
      <c r="M1" s="3840"/>
      <c r="N1" s="3840"/>
      <c r="O1" s="3840"/>
      <c r="P1" s="3840"/>
      <c r="Q1" s="3840"/>
      <c r="R1" s="3840"/>
      <c r="S1" s="3840"/>
      <c r="T1" s="3840"/>
    </row>
    <row r="2" spans="1:20" ht="21.75" customHeight="1" x14ac:dyDescent="0.35">
      <c r="A2" s="3430"/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0"/>
      <c r="T2" s="3430"/>
    </row>
    <row r="3" spans="1:20" ht="19.5" customHeight="1" x14ac:dyDescent="0.35">
      <c r="A3" s="3840" t="s">
        <v>368</v>
      </c>
      <c r="B3" s="3840"/>
      <c r="C3" s="3840"/>
      <c r="D3" s="3840"/>
      <c r="E3" s="3840"/>
      <c r="F3" s="3840"/>
      <c r="G3" s="3840"/>
      <c r="H3" s="3840"/>
      <c r="I3" s="3840"/>
      <c r="J3" s="3840"/>
      <c r="K3" s="3840"/>
      <c r="L3" s="3840"/>
      <c r="M3" s="3840"/>
      <c r="N3" s="3840"/>
      <c r="O3" s="3840"/>
      <c r="P3" s="3840"/>
      <c r="Q3" s="3840"/>
      <c r="R3" s="3840"/>
      <c r="S3" s="3840"/>
      <c r="T3" s="3840"/>
    </row>
    <row r="4" spans="1:20" ht="23.25" customHeight="1" thickBot="1" x14ac:dyDescent="0.4">
      <c r="B4" s="444"/>
    </row>
    <row r="5" spans="1:20" ht="5.25" customHeight="1" x14ac:dyDescent="0.35">
      <c r="B5" s="3417" t="s">
        <v>9</v>
      </c>
      <c r="C5" s="3404" t="s">
        <v>0</v>
      </c>
      <c r="D5" s="3427"/>
      <c r="E5" s="3427"/>
      <c r="F5" s="3404" t="s">
        <v>1</v>
      </c>
      <c r="G5" s="3427"/>
      <c r="H5" s="3431"/>
      <c r="I5" s="3419" t="s">
        <v>2</v>
      </c>
      <c r="J5" s="3427"/>
      <c r="K5" s="3427"/>
      <c r="L5" s="3404" t="s">
        <v>3</v>
      </c>
      <c r="M5" s="3427"/>
      <c r="N5" s="3431"/>
      <c r="O5" s="3404">
        <v>5</v>
      </c>
      <c r="P5" s="3427"/>
      <c r="Q5" s="3427"/>
      <c r="R5" s="3410" t="s">
        <v>6</v>
      </c>
      <c r="S5" s="3411"/>
      <c r="T5" s="3412"/>
    </row>
    <row r="6" spans="1:20" ht="27" customHeight="1" thickBot="1" x14ac:dyDescent="0.4">
      <c r="B6" s="3393"/>
      <c r="C6" s="3428"/>
      <c r="D6" s="3842"/>
      <c r="E6" s="3842"/>
      <c r="F6" s="3432"/>
      <c r="G6" s="3433"/>
      <c r="H6" s="3434"/>
      <c r="I6" s="3433"/>
      <c r="J6" s="3433"/>
      <c r="K6" s="3433"/>
      <c r="L6" s="3435"/>
      <c r="M6" s="3436"/>
      <c r="N6" s="3437"/>
      <c r="O6" s="3428"/>
      <c r="P6" s="3842"/>
      <c r="Q6" s="3842"/>
      <c r="R6" s="3413"/>
      <c r="S6" s="3414"/>
      <c r="T6" s="3415"/>
    </row>
    <row r="7" spans="1:20" ht="87" customHeight="1" thickBot="1" x14ac:dyDescent="0.4">
      <c r="B7" s="3418"/>
      <c r="C7" s="2075" t="s">
        <v>26</v>
      </c>
      <c r="D7" s="2076" t="s">
        <v>27</v>
      </c>
      <c r="E7" s="1020" t="s">
        <v>4</v>
      </c>
      <c r="F7" s="2075" t="s">
        <v>26</v>
      </c>
      <c r="G7" s="2076" t="s">
        <v>27</v>
      </c>
      <c r="H7" s="2077" t="s">
        <v>4</v>
      </c>
      <c r="I7" s="2075" t="s">
        <v>26</v>
      </c>
      <c r="J7" s="2076" t="s">
        <v>27</v>
      </c>
      <c r="K7" s="2077" t="s">
        <v>4</v>
      </c>
      <c r="L7" s="2075" t="s">
        <v>26</v>
      </c>
      <c r="M7" s="2076" t="s">
        <v>27</v>
      </c>
      <c r="N7" s="2077" t="s">
        <v>4</v>
      </c>
      <c r="O7" s="2075" t="s">
        <v>26</v>
      </c>
      <c r="P7" s="2076" t="s">
        <v>27</v>
      </c>
      <c r="Q7" s="1020" t="s">
        <v>4</v>
      </c>
      <c r="R7" s="2075" t="s">
        <v>26</v>
      </c>
      <c r="S7" s="2076" t="s">
        <v>27</v>
      </c>
      <c r="T7" s="1020" t="s">
        <v>4</v>
      </c>
    </row>
    <row r="8" spans="1:20" ht="36.75" customHeight="1" thickBot="1" x14ac:dyDescent="0.4">
      <c r="B8" s="2078" t="s">
        <v>22</v>
      </c>
      <c r="C8" s="2174"/>
      <c r="D8" s="2174"/>
      <c r="E8" s="2483"/>
      <c r="F8" s="2484"/>
      <c r="G8" s="2484"/>
      <c r="H8" s="2485"/>
      <c r="I8" s="2486"/>
      <c r="J8" s="2484"/>
      <c r="K8" s="2487"/>
      <c r="L8" s="2486"/>
      <c r="M8" s="2484"/>
      <c r="N8" s="2485"/>
      <c r="O8" s="2488"/>
      <c r="P8" s="2489"/>
      <c r="Q8" s="2487"/>
      <c r="R8" s="2490"/>
      <c r="S8" s="2490"/>
      <c r="T8" s="2491"/>
    </row>
    <row r="9" spans="1:20" ht="30.75" customHeight="1" x14ac:dyDescent="0.35">
      <c r="B9" s="1040" t="s">
        <v>110</v>
      </c>
      <c r="C9" s="2247">
        <f t="shared" ref="C9:Q10" si="0">C18+C14</f>
        <v>15</v>
      </c>
      <c r="D9" s="1148">
        <f t="shared" si="0"/>
        <v>11</v>
      </c>
      <c r="E9" s="2492">
        <f t="shared" si="0"/>
        <v>26</v>
      </c>
      <c r="F9" s="981">
        <f t="shared" si="0"/>
        <v>13</v>
      </c>
      <c r="G9" s="982">
        <f t="shared" si="0"/>
        <v>6</v>
      </c>
      <c r="H9" s="983">
        <f t="shared" si="0"/>
        <v>19</v>
      </c>
      <c r="I9" s="981">
        <f t="shared" si="0"/>
        <v>11</v>
      </c>
      <c r="J9" s="982">
        <f t="shared" si="0"/>
        <v>6</v>
      </c>
      <c r="K9" s="983">
        <f t="shared" si="0"/>
        <v>17</v>
      </c>
      <c r="L9" s="981">
        <f t="shared" si="0"/>
        <v>13</v>
      </c>
      <c r="M9" s="982">
        <f t="shared" si="0"/>
        <v>6</v>
      </c>
      <c r="N9" s="983">
        <f t="shared" si="0"/>
        <v>19</v>
      </c>
      <c r="O9" s="981">
        <f t="shared" si="0"/>
        <v>10</v>
      </c>
      <c r="P9" s="982">
        <f t="shared" si="0"/>
        <v>4</v>
      </c>
      <c r="Q9" s="989">
        <f t="shared" si="0"/>
        <v>14</v>
      </c>
      <c r="R9" s="881">
        <f t="shared" ref="R9:S10" si="1">C9+F9+I9+L9+O9</f>
        <v>62</v>
      </c>
      <c r="S9" s="882">
        <f t="shared" si="1"/>
        <v>33</v>
      </c>
      <c r="T9" s="883">
        <f>SUM(R9:S9)</f>
        <v>95</v>
      </c>
    </row>
    <row r="10" spans="1:20" ht="30" customHeight="1" thickBot="1" x14ac:dyDescent="0.4">
      <c r="B10" s="518" t="s">
        <v>33</v>
      </c>
      <c r="C10" s="2493">
        <f t="shared" si="0"/>
        <v>0</v>
      </c>
      <c r="D10" s="681">
        <f t="shared" si="0"/>
        <v>9</v>
      </c>
      <c r="E10" s="990">
        <f t="shared" si="0"/>
        <v>9</v>
      </c>
      <c r="F10" s="2493">
        <f t="shared" si="0"/>
        <v>0</v>
      </c>
      <c r="G10" s="681">
        <f t="shared" si="0"/>
        <v>10</v>
      </c>
      <c r="H10" s="991">
        <f t="shared" si="0"/>
        <v>10</v>
      </c>
      <c r="I10" s="2493">
        <f t="shared" si="0"/>
        <v>0</v>
      </c>
      <c r="J10" s="681">
        <f t="shared" si="0"/>
        <v>2</v>
      </c>
      <c r="K10" s="991">
        <f t="shared" si="0"/>
        <v>2</v>
      </c>
      <c r="L10" s="2493">
        <f t="shared" si="0"/>
        <v>0</v>
      </c>
      <c r="M10" s="681">
        <f t="shared" si="0"/>
        <v>1</v>
      </c>
      <c r="N10" s="991">
        <f t="shared" si="0"/>
        <v>1</v>
      </c>
      <c r="O10" s="2493">
        <f t="shared" si="0"/>
        <v>0</v>
      </c>
      <c r="P10" s="681">
        <f t="shared" si="0"/>
        <v>19</v>
      </c>
      <c r="Q10" s="990">
        <f t="shared" si="0"/>
        <v>19</v>
      </c>
      <c r="R10" s="992">
        <f t="shared" si="1"/>
        <v>0</v>
      </c>
      <c r="S10" s="993">
        <f t="shared" si="1"/>
        <v>41</v>
      </c>
      <c r="T10" s="994">
        <f>SUM(R10:S10)</f>
        <v>41</v>
      </c>
    </row>
    <row r="11" spans="1:20" ht="25.5" customHeight="1" thickBot="1" x14ac:dyDescent="0.4">
      <c r="B11" s="1112" t="s">
        <v>16</v>
      </c>
      <c r="C11" s="2083">
        <f t="shared" ref="C11:T11" si="2">SUM(C9:C10)</f>
        <v>15</v>
      </c>
      <c r="D11" s="1563">
        <f t="shared" si="2"/>
        <v>20</v>
      </c>
      <c r="E11" s="1564">
        <f t="shared" si="2"/>
        <v>35</v>
      </c>
      <c r="F11" s="2494">
        <f t="shared" si="2"/>
        <v>13</v>
      </c>
      <c r="G11" s="2495">
        <f t="shared" si="2"/>
        <v>16</v>
      </c>
      <c r="H11" s="2496">
        <f t="shared" si="2"/>
        <v>29</v>
      </c>
      <c r="I11" s="2497">
        <f t="shared" si="2"/>
        <v>11</v>
      </c>
      <c r="J11" s="2495">
        <f t="shared" si="2"/>
        <v>8</v>
      </c>
      <c r="K11" s="2498">
        <f t="shared" si="2"/>
        <v>19</v>
      </c>
      <c r="L11" s="2494">
        <f t="shared" si="2"/>
        <v>13</v>
      </c>
      <c r="M11" s="2495">
        <f t="shared" si="2"/>
        <v>7</v>
      </c>
      <c r="N11" s="2496">
        <f t="shared" si="2"/>
        <v>20</v>
      </c>
      <c r="O11" s="2497">
        <f t="shared" si="2"/>
        <v>10</v>
      </c>
      <c r="P11" s="2495">
        <f t="shared" si="2"/>
        <v>23</v>
      </c>
      <c r="Q11" s="2498">
        <f t="shared" si="2"/>
        <v>33</v>
      </c>
      <c r="R11" s="2494">
        <f t="shared" si="2"/>
        <v>62</v>
      </c>
      <c r="S11" s="2495">
        <f t="shared" si="2"/>
        <v>74</v>
      </c>
      <c r="T11" s="2498">
        <f t="shared" si="2"/>
        <v>136</v>
      </c>
    </row>
    <row r="12" spans="1:20" ht="31.5" customHeight="1" thickBot="1" x14ac:dyDescent="0.4">
      <c r="B12" s="1113" t="s">
        <v>23</v>
      </c>
      <c r="C12" s="2497"/>
      <c r="D12" s="2495"/>
      <c r="E12" s="2498"/>
      <c r="F12" s="2083"/>
      <c r="G12" s="1563"/>
      <c r="H12" s="1564"/>
      <c r="I12" s="2083"/>
      <c r="J12" s="1563"/>
      <c r="K12" s="1564"/>
      <c r="L12" s="2163"/>
      <c r="M12" s="1140"/>
      <c r="N12" s="2162"/>
      <c r="O12" s="2083"/>
      <c r="P12" s="1563"/>
      <c r="Q12" s="1564"/>
      <c r="R12" s="2163"/>
      <c r="S12" s="2163"/>
      <c r="T12" s="2164"/>
    </row>
    <row r="13" spans="1:20" ht="35.25" customHeight="1" thickBot="1" x14ac:dyDescent="0.4">
      <c r="B13" s="2165" t="s">
        <v>11</v>
      </c>
      <c r="C13" s="2166"/>
      <c r="D13" s="2167"/>
      <c r="E13" s="1565"/>
      <c r="F13" s="2166"/>
      <c r="G13" s="2167"/>
      <c r="H13" s="1564"/>
      <c r="I13" s="2168"/>
      <c r="J13" s="2167" t="s">
        <v>7</v>
      </c>
      <c r="K13" s="1565"/>
      <c r="L13" s="2166"/>
      <c r="M13" s="2167"/>
      <c r="N13" s="1565"/>
      <c r="O13" s="2083"/>
      <c r="P13" s="1563"/>
      <c r="Q13" s="1565"/>
      <c r="R13" s="2169"/>
      <c r="S13" s="2169"/>
      <c r="T13" s="1026"/>
    </row>
    <row r="14" spans="1:20" ht="30.75" customHeight="1" x14ac:dyDescent="0.35">
      <c r="B14" s="518" t="s">
        <v>110</v>
      </c>
      <c r="C14" s="2499">
        <v>14</v>
      </c>
      <c r="D14" s="2500">
        <v>11</v>
      </c>
      <c r="E14" s="2175">
        <f>SUM(C14:D14)</f>
        <v>25</v>
      </c>
      <c r="F14" s="2499">
        <v>13</v>
      </c>
      <c r="G14" s="2500">
        <v>6</v>
      </c>
      <c r="H14" s="2175">
        <f>SUM(F14:G14)</f>
        <v>19</v>
      </c>
      <c r="I14" s="2499">
        <v>10</v>
      </c>
      <c r="J14" s="2500">
        <v>6</v>
      </c>
      <c r="K14" s="2175">
        <f>SUM(I14:J14)</f>
        <v>16</v>
      </c>
      <c r="L14" s="2499">
        <v>13</v>
      </c>
      <c r="M14" s="2500">
        <v>6</v>
      </c>
      <c r="N14" s="2175">
        <f>SUM(L14:M14)</f>
        <v>19</v>
      </c>
      <c r="O14" s="2499">
        <v>10</v>
      </c>
      <c r="P14" s="2500">
        <v>4</v>
      </c>
      <c r="Q14" s="678">
        <f>SUM(O14:P14)</f>
        <v>14</v>
      </c>
      <c r="R14" s="869">
        <f t="shared" ref="R14:S15" si="3">C14+F14+I14+L14+O14</f>
        <v>60</v>
      </c>
      <c r="S14" s="593">
        <f t="shared" si="3"/>
        <v>33</v>
      </c>
      <c r="T14" s="870">
        <f>SUM(R14:S14)</f>
        <v>93</v>
      </c>
    </row>
    <row r="15" spans="1:20" ht="33.75" customHeight="1" thickBot="1" x14ac:dyDescent="0.4">
      <c r="B15" s="518" t="s">
        <v>33</v>
      </c>
      <c r="C15" s="995">
        <v>0</v>
      </c>
      <c r="D15" s="996">
        <v>8</v>
      </c>
      <c r="E15" s="867">
        <f>SUM(C15:D15)</f>
        <v>8</v>
      </c>
      <c r="F15" s="995">
        <v>0</v>
      </c>
      <c r="G15" s="996">
        <v>10</v>
      </c>
      <c r="H15" s="867">
        <f>SUM(F15:G15)</f>
        <v>10</v>
      </c>
      <c r="I15" s="995">
        <v>0</v>
      </c>
      <c r="J15" s="996">
        <v>2</v>
      </c>
      <c r="K15" s="867">
        <f>SUM(I15:J15)</f>
        <v>2</v>
      </c>
      <c r="L15" s="995">
        <v>0</v>
      </c>
      <c r="M15" s="996">
        <v>1</v>
      </c>
      <c r="N15" s="867">
        <f>SUM(L15:M15)</f>
        <v>1</v>
      </c>
      <c r="O15" s="995">
        <v>0</v>
      </c>
      <c r="P15" s="996">
        <v>18</v>
      </c>
      <c r="Q15" s="2175">
        <f>SUM(O15:P15)</f>
        <v>18</v>
      </c>
      <c r="R15" s="869">
        <f t="shared" si="3"/>
        <v>0</v>
      </c>
      <c r="S15" s="593">
        <f t="shared" si="3"/>
        <v>39</v>
      </c>
      <c r="T15" s="870">
        <f>SUM(R15:S15)</f>
        <v>39</v>
      </c>
    </row>
    <row r="16" spans="1:20" ht="30.75" customHeight="1" thickBot="1" x14ac:dyDescent="0.4">
      <c r="B16" s="1141" t="s">
        <v>8</v>
      </c>
      <c r="C16" s="1139">
        <f t="shared" ref="C16:T16" si="4">SUM(C14:C15)</f>
        <v>14</v>
      </c>
      <c r="D16" s="1139">
        <f t="shared" si="4"/>
        <v>19</v>
      </c>
      <c r="E16" s="1139">
        <f t="shared" si="4"/>
        <v>33</v>
      </c>
      <c r="F16" s="1139">
        <f t="shared" si="4"/>
        <v>13</v>
      </c>
      <c r="G16" s="1139">
        <f t="shared" si="4"/>
        <v>16</v>
      </c>
      <c r="H16" s="1139">
        <f t="shared" si="4"/>
        <v>29</v>
      </c>
      <c r="I16" s="1139">
        <f t="shared" si="4"/>
        <v>10</v>
      </c>
      <c r="J16" s="1139">
        <f t="shared" si="4"/>
        <v>8</v>
      </c>
      <c r="K16" s="1139">
        <f t="shared" si="4"/>
        <v>18</v>
      </c>
      <c r="L16" s="1139">
        <f t="shared" si="4"/>
        <v>13</v>
      </c>
      <c r="M16" s="1139">
        <f t="shared" si="4"/>
        <v>7</v>
      </c>
      <c r="N16" s="1139">
        <f t="shared" si="4"/>
        <v>20</v>
      </c>
      <c r="O16" s="1139">
        <f t="shared" si="4"/>
        <v>10</v>
      </c>
      <c r="P16" s="1139">
        <f t="shared" si="4"/>
        <v>22</v>
      </c>
      <c r="Q16" s="1139">
        <f t="shared" si="4"/>
        <v>32</v>
      </c>
      <c r="R16" s="1139">
        <f t="shared" si="4"/>
        <v>60</v>
      </c>
      <c r="S16" s="1139">
        <f t="shared" si="4"/>
        <v>72</v>
      </c>
      <c r="T16" s="1027">
        <f t="shared" si="4"/>
        <v>132</v>
      </c>
    </row>
    <row r="17" spans="1:20" ht="33.75" customHeight="1" x14ac:dyDescent="0.35">
      <c r="B17" s="1142" t="s">
        <v>25</v>
      </c>
      <c r="C17" s="1129"/>
      <c r="D17" s="1143"/>
      <c r="E17" s="1144"/>
      <c r="F17" s="1129"/>
      <c r="G17" s="1143"/>
      <c r="H17" s="1145"/>
      <c r="I17" s="1143"/>
      <c r="J17" s="1143"/>
      <c r="K17" s="1144"/>
      <c r="L17" s="1129"/>
      <c r="M17" s="1143"/>
      <c r="N17" s="1145"/>
      <c r="O17" s="1143"/>
      <c r="P17" s="1143"/>
      <c r="Q17" s="1144"/>
      <c r="R17" s="1129"/>
      <c r="S17" s="1143"/>
      <c r="T17" s="894"/>
    </row>
    <row r="18" spans="1:20" ht="34.5" customHeight="1" x14ac:dyDescent="0.35">
      <c r="B18" s="518" t="s">
        <v>110</v>
      </c>
      <c r="C18" s="2499">
        <v>1</v>
      </c>
      <c r="D18" s="2500">
        <v>0</v>
      </c>
      <c r="E18" s="2175">
        <f>SUM(C18:D18)</f>
        <v>1</v>
      </c>
      <c r="F18" s="2499">
        <v>0</v>
      </c>
      <c r="G18" s="2500">
        <v>0</v>
      </c>
      <c r="H18" s="678">
        <f>SUM(F18:G18)</f>
        <v>0</v>
      </c>
      <c r="I18" s="2501">
        <v>1</v>
      </c>
      <c r="J18" s="2500">
        <v>0</v>
      </c>
      <c r="K18" s="2175">
        <f>SUM(I18:J18)</f>
        <v>1</v>
      </c>
      <c r="L18" s="2499">
        <v>0</v>
      </c>
      <c r="M18" s="2500">
        <v>0</v>
      </c>
      <c r="N18" s="2176">
        <f>SUM(L18:M18)</f>
        <v>0</v>
      </c>
      <c r="O18" s="2502">
        <v>0</v>
      </c>
      <c r="P18" s="2503">
        <v>0</v>
      </c>
      <c r="Q18" s="2175">
        <f>SUM(O18:P18)</f>
        <v>0</v>
      </c>
      <c r="R18" s="2170">
        <f t="shared" ref="R18:S18" si="5">C18+F18+I18+L18+O18</f>
        <v>2</v>
      </c>
      <c r="S18" s="2171">
        <f t="shared" si="5"/>
        <v>0</v>
      </c>
      <c r="T18" s="2172">
        <f>SUM(R18:S18)</f>
        <v>2</v>
      </c>
    </row>
    <row r="19" spans="1:20" ht="30.75" customHeight="1" thickBot="1" x14ac:dyDescent="0.4">
      <c r="B19" s="518" t="s">
        <v>33</v>
      </c>
      <c r="C19" s="995">
        <v>0</v>
      </c>
      <c r="D19" s="996">
        <v>1</v>
      </c>
      <c r="E19" s="867">
        <f>SUM(C19:D19)</f>
        <v>1</v>
      </c>
      <c r="F19" s="995">
        <v>0</v>
      </c>
      <c r="G19" s="996">
        <v>0</v>
      </c>
      <c r="H19" s="678">
        <f>SUM(F19:G19)</f>
        <v>0</v>
      </c>
      <c r="I19" s="997">
        <v>0</v>
      </c>
      <c r="J19" s="996">
        <v>0</v>
      </c>
      <c r="K19" s="867">
        <f>SUM(I19:J19)</f>
        <v>0</v>
      </c>
      <c r="L19" s="995">
        <v>0</v>
      </c>
      <c r="M19" s="996">
        <v>0</v>
      </c>
      <c r="N19" s="678">
        <f>SUM(L19:M19)</f>
        <v>0</v>
      </c>
      <c r="O19" s="998">
        <v>0</v>
      </c>
      <c r="P19" s="999">
        <v>1</v>
      </c>
      <c r="Q19" s="867">
        <f>SUM(O19:P19)</f>
        <v>1</v>
      </c>
      <c r="R19" s="869">
        <f>C19+F19+I19+L19+O19</f>
        <v>0</v>
      </c>
      <c r="S19" s="593">
        <f>D19+G19+J19+M19+P19</f>
        <v>2</v>
      </c>
      <c r="T19" s="870">
        <f>SUM(R19:S19)</f>
        <v>2</v>
      </c>
    </row>
    <row r="20" spans="1:20" ht="37.5" customHeight="1" thickBot="1" x14ac:dyDescent="0.4">
      <c r="B20" s="2078" t="s">
        <v>13</v>
      </c>
      <c r="C20" s="1564">
        <f t="shared" ref="C20:T20" si="6">SUM(C18:C19)</f>
        <v>1</v>
      </c>
      <c r="D20" s="2083">
        <f t="shared" si="6"/>
        <v>1</v>
      </c>
      <c r="E20" s="2126">
        <f t="shared" si="6"/>
        <v>2</v>
      </c>
      <c r="F20" s="2083">
        <f t="shared" si="6"/>
        <v>0</v>
      </c>
      <c r="G20" s="2083">
        <f t="shared" si="6"/>
        <v>0</v>
      </c>
      <c r="H20" s="1027">
        <f t="shared" si="6"/>
        <v>0</v>
      </c>
      <c r="I20" s="2125">
        <f t="shared" si="6"/>
        <v>1</v>
      </c>
      <c r="J20" s="2083">
        <f t="shared" si="6"/>
        <v>0</v>
      </c>
      <c r="K20" s="2083">
        <f t="shared" si="6"/>
        <v>1</v>
      </c>
      <c r="L20" s="2083">
        <f t="shared" si="6"/>
        <v>0</v>
      </c>
      <c r="M20" s="2083">
        <f t="shared" si="6"/>
        <v>0</v>
      </c>
      <c r="N20" s="2083">
        <f t="shared" si="6"/>
        <v>0</v>
      </c>
      <c r="O20" s="2083">
        <f t="shared" si="6"/>
        <v>0</v>
      </c>
      <c r="P20" s="2083">
        <f t="shared" si="6"/>
        <v>1</v>
      </c>
      <c r="Q20" s="2126">
        <f t="shared" si="6"/>
        <v>1</v>
      </c>
      <c r="R20" s="2083">
        <f t="shared" si="6"/>
        <v>2</v>
      </c>
      <c r="S20" s="2083">
        <f t="shared" si="6"/>
        <v>2</v>
      </c>
      <c r="T20" s="1027">
        <f t="shared" si="6"/>
        <v>4</v>
      </c>
    </row>
    <row r="21" spans="1:20" ht="36" customHeight="1" thickBot="1" x14ac:dyDescent="0.4">
      <c r="B21" s="2179" t="s">
        <v>10</v>
      </c>
      <c r="C21" s="4001">
        <f t="shared" ref="C21:T21" si="7">C16</f>
        <v>14</v>
      </c>
      <c r="D21" s="4001">
        <f t="shared" si="7"/>
        <v>19</v>
      </c>
      <c r="E21" s="4001">
        <f t="shared" si="7"/>
        <v>33</v>
      </c>
      <c r="F21" s="4001">
        <f t="shared" si="7"/>
        <v>13</v>
      </c>
      <c r="G21" s="4001">
        <f t="shared" si="7"/>
        <v>16</v>
      </c>
      <c r="H21" s="4001">
        <f t="shared" si="7"/>
        <v>29</v>
      </c>
      <c r="I21" s="4001">
        <f t="shared" si="7"/>
        <v>10</v>
      </c>
      <c r="J21" s="4001">
        <f t="shared" si="7"/>
        <v>8</v>
      </c>
      <c r="K21" s="4001">
        <f t="shared" si="7"/>
        <v>18</v>
      </c>
      <c r="L21" s="4001">
        <f t="shared" si="7"/>
        <v>13</v>
      </c>
      <c r="M21" s="4001">
        <f t="shared" si="7"/>
        <v>7</v>
      </c>
      <c r="N21" s="4001">
        <f t="shared" si="7"/>
        <v>20</v>
      </c>
      <c r="O21" s="4001">
        <f t="shared" si="7"/>
        <v>10</v>
      </c>
      <c r="P21" s="4001">
        <f t="shared" si="7"/>
        <v>22</v>
      </c>
      <c r="Q21" s="4001">
        <f t="shared" si="7"/>
        <v>32</v>
      </c>
      <c r="R21" s="4001">
        <f t="shared" si="7"/>
        <v>60</v>
      </c>
      <c r="S21" s="4001">
        <f t="shared" si="7"/>
        <v>72</v>
      </c>
      <c r="T21" s="4001">
        <f t="shared" si="7"/>
        <v>132</v>
      </c>
    </row>
    <row r="22" spans="1:20" ht="30" customHeight="1" thickBot="1" x14ac:dyDescent="0.4">
      <c r="B22" s="2124" t="s">
        <v>17</v>
      </c>
      <c r="C22" s="4007">
        <f t="shared" ref="C22:T22" si="8">C20</f>
        <v>1</v>
      </c>
      <c r="D22" s="4008">
        <f t="shared" si="8"/>
        <v>1</v>
      </c>
      <c r="E22" s="4009">
        <f t="shared" si="8"/>
        <v>2</v>
      </c>
      <c r="F22" s="4010">
        <f t="shared" si="8"/>
        <v>0</v>
      </c>
      <c r="G22" s="4008">
        <f t="shared" si="8"/>
        <v>0</v>
      </c>
      <c r="H22" s="4011">
        <f t="shared" si="8"/>
        <v>0</v>
      </c>
      <c r="I22" s="4007">
        <f t="shared" si="8"/>
        <v>1</v>
      </c>
      <c r="J22" s="4008">
        <f t="shared" si="8"/>
        <v>0</v>
      </c>
      <c r="K22" s="4009">
        <f t="shared" si="8"/>
        <v>1</v>
      </c>
      <c r="L22" s="4010">
        <f t="shared" si="8"/>
        <v>0</v>
      </c>
      <c r="M22" s="4008">
        <f t="shared" si="8"/>
        <v>0</v>
      </c>
      <c r="N22" s="4011">
        <f t="shared" si="8"/>
        <v>0</v>
      </c>
      <c r="O22" s="4007">
        <f t="shared" si="8"/>
        <v>0</v>
      </c>
      <c r="P22" s="4008">
        <f t="shared" si="8"/>
        <v>1</v>
      </c>
      <c r="Q22" s="4009">
        <f t="shared" si="8"/>
        <v>1</v>
      </c>
      <c r="R22" s="4010">
        <f t="shared" si="8"/>
        <v>2</v>
      </c>
      <c r="S22" s="4008">
        <f t="shared" si="8"/>
        <v>2</v>
      </c>
      <c r="T22" s="4009">
        <f t="shared" si="8"/>
        <v>4</v>
      </c>
    </row>
    <row r="23" spans="1:20" ht="32.25" customHeight="1" thickBot="1" x14ac:dyDescent="0.4">
      <c r="B23" s="2127" t="s">
        <v>18</v>
      </c>
      <c r="C23" s="4002">
        <f t="shared" ref="C23:T23" si="9">SUM(C21:C22)</f>
        <v>15</v>
      </c>
      <c r="D23" s="4003">
        <f t="shared" si="9"/>
        <v>20</v>
      </c>
      <c r="E23" s="4004">
        <f t="shared" si="9"/>
        <v>35</v>
      </c>
      <c r="F23" s="4005">
        <f t="shared" si="9"/>
        <v>13</v>
      </c>
      <c r="G23" s="4003">
        <f t="shared" si="9"/>
        <v>16</v>
      </c>
      <c r="H23" s="4006">
        <f t="shared" si="9"/>
        <v>29</v>
      </c>
      <c r="I23" s="4002">
        <f t="shared" si="9"/>
        <v>11</v>
      </c>
      <c r="J23" s="4003">
        <f t="shared" si="9"/>
        <v>8</v>
      </c>
      <c r="K23" s="4004">
        <f t="shared" si="9"/>
        <v>19</v>
      </c>
      <c r="L23" s="4005">
        <f t="shared" si="9"/>
        <v>13</v>
      </c>
      <c r="M23" s="4003">
        <f t="shared" si="9"/>
        <v>7</v>
      </c>
      <c r="N23" s="4006">
        <f t="shared" si="9"/>
        <v>20</v>
      </c>
      <c r="O23" s="4002">
        <f t="shared" si="9"/>
        <v>10</v>
      </c>
      <c r="P23" s="4003">
        <f t="shared" si="9"/>
        <v>23</v>
      </c>
      <c r="Q23" s="4004">
        <f t="shared" si="9"/>
        <v>33</v>
      </c>
      <c r="R23" s="4005">
        <f t="shared" si="9"/>
        <v>62</v>
      </c>
      <c r="S23" s="4003">
        <f t="shared" si="9"/>
        <v>74</v>
      </c>
      <c r="T23" s="4004">
        <f t="shared" si="9"/>
        <v>136</v>
      </c>
    </row>
    <row r="24" spans="1:20" x14ac:dyDescent="0.35">
      <c r="B24" s="447"/>
      <c r="C24" s="448"/>
      <c r="D24" s="448"/>
      <c r="E24" s="448"/>
      <c r="F24" s="448"/>
      <c r="G24" s="448"/>
      <c r="H24" s="448"/>
      <c r="I24" s="448"/>
      <c r="J24" s="448"/>
      <c r="K24" s="448"/>
      <c r="L24" s="448"/>
      <c r="M24" s="448"/>
      <c r="N24" s="448"/>
      <c r="O24" s="448"/>
      <c r="P24" s="448"/>
      <c r="Q24" s="448"/>
      <c r="R24" s="448"/>
      <c r="S24" s="448"/>
      <c r="T24" s="448"/>
    </row>
    <row r="25" spans="1:20" ht="25.5" customHeight="1" x14ac:dyDescent="0.35">
      <c r="A25" s="3839"/>
      <c r="B25" s="3839"/>
      <c r="C25" s="3839"/>
      <c r="D25" s="3839"/>
      <c r="E25" s="3839"/>
      <c r="F25" s="3839"/>
      <c r="G25" s="3839"/>
      <c r="H25" s="3839"/>
      <c r="I25" s="3839"/>
      <c r="J25" s="3839"/>
      <c r="K25" s="3839"/>
      <c r="L25" s="3839"/>
      <c r="M25" s="3839"/>
      <c r="N25" s="3839"/>
      <c r="O25" s="3839"/>
      <c r="P25" s="3839"/>
      <c r="Q25" s="448"/>
      <c r="R25" s="448"/>
      <c r="S25" s="448"/>
      <c r="T25" s="448"/>
    </row>
    <row r="26" spans="1:20" x14ac:dyDescent="0.35">
      <c r="B26" s="3841"/>
      <c r="C26" s="3841"/>
      <c r="D26" s="3841"/>
      <c r="E26" s="3841"/>
      <c r="F26" s="3841"/>
      <c r="G26" s="3841"/>
      <c r="H26" s="3841"/>
      <c r="I26" s="3841"/>
      <c r="J26" s="3841"/>
      <c r="K26" s="3841"/>
      <c r="L26" s="3841"/>
      <c r="M26" s="3841"/>
      <c r="N26" s="3841"/>
      <c r="O26" s="3841"/>
      <c r="P26" s="3841"/>
      <c r="Q26" s="3841"/>
      <c r="R26" s="3841"/>
      <c r="S26" s="3841"/>
      <c r="T26" s="3841"/>
    </row>
    <row r="27" spans="1:20" x14ac:dyDescent="0.35">
      <c r="B27" s="447"/>
      <c r="C27" s="448"/>
      <c r="D27" s="448"/>
      <c r="E27" s="448"/>
      <c r="F27" s="448"/>
      <c r="G27" s="448"/>
      <c r="H27" s="448"/>
      <c r="I27" s="448"/>
      <c r="J27" s="448"/>
      <c r="K27" s="448"/>
      <c r="L27" s="448"/>
      <c r="M27" s="448"/>
      <c r="N27" s="448"/>
      <c r="O27" s="448"/>
      <c r="P27" s="448"/>
      <c r="Q27" s="448"/>
      <c r="R27" s="448"/>
      <c r="S27" s="448"/>
      <c r="T27" s="448"/>
    </row>
    <row r="29" spans="1:20" x14ac:dyDescent="0.35">
      <c r="C29" s="448"/>
      <c r="D29" s="448"/>
      <c r="E29" s="448"/>
      <c r="F29" s="448"/>
      <c r="G29" s="448"/>
      <c r="H29" s="448"/>
      <c r="I29" s="448"/>
      <c r="J29" s="448"/>
      <c r="K29" s="448"/>
      <c r="L29" s="448"/>
      <c r="M29" s="448"/>
      <c r="N29" s="448"/>
      <c r="O29" s="448"/>
      <c r="P29" s="448"/>
      <c r="Q29" s="448"/>
      <c r="R29" s="448"/>
      <c r="S29" s="448"/>
      <c r="T29" s="44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topLeftCell="A7" zoomScale="50" zoomScaleNormal="50" workbookViewId="0">
      <selection activeCell="A33" sqref="A33:P33"/>
    </sheetView>
  </sheetViews>
  <sheetFormatPr defaultColWidth="9.140625" defaultRowHeight="25.5" x14ac:dyDescent="0.35"/>
  <cols>
    <col min="1" max="1" width="93" style="354" customWidth="1"/>
    <col min="2" max="2" width="16.140625" style="111" customWidth="1"/>
    <col min="3" max="3" width="12.140625" style="111" customWidth="1"/>
    <col min="4" max="4" width="11" style="111" customWidth="1"/>
    <col min="5" max="5" width="14.42578125" style="111" customWidth="1"/>
    <col min="6" max="6" width="11.85546875" style="111" customWidth="1"/>
    <col min="7" max="7" width="9.42578125" style="111" customWidth="1"/>
    <col min="8" max="8" width="14.28515625" style="111" customWidth="1"/>
    <col min="9" max="9" width="13.140625" style="111" customWidth="1"/>
    <col min="10" max="10" width="10.7109375" style="111" customWidth="1"/>
    <col min="11" max="12" width="10.7109375" style="354" customWidth="1"/>
    <col min="13" max="13" width="9.140625" style="354"/>
    <col min="14" max="14" width="12.85546875" style="354" customWidth="1"/>
    <col min="15" max="15" width="23.42578125" style="354" customWidth="1"/>
    <col min="16" max="17" width="9.140625" style="354"/>
    <col min="18" max="18" width="10.42578125" style="354" bestFit="1" customWidth="1"/>
    <col min="19" max="19" width="11.28515625" style="354" customWidth="1"/>
    <col min="20" max="16384" width="9.140625" style="354"/>
  </cols>
  <sheetData>
    <row r="1" spans="1:13" ht="24.75" customHeight="1" x14ac:dyDescent="0.35">
      <c r="A1" s="3840" t="s">
        <v>107</v>
      </c>
      <c r="B1" s="3840"/>
      <c r="C1" s="3840"/>
      <c r="D1" s="3840"/>
      <c r="E1" s="3840"/>
      <c r="F1" s="3840"/>
      <c r="G1" s="3840"/>
      <c r="H1" s="3840"/>
      <c r="I1" s="3840"/>
      <c r="J1" s="3840"/>
      <c r="K1" s="3840"/>
      <c r="L1" s="3840"/>
      <c r="M1" s="3840"/>
    </row>
    <row r="2" spans="1:13" ht="36.75" customHeight="1" thickBot="1" x14ac:dyDescent="0.4">
      <c r="A2" s="3840" t="s">
        <v>369</v>
      </c>
      <c r="B2" s="3840"/>
      <c r="C2" s="3840"/>
      <c r="D2" s="3840"/>
      <c r="E2" s="3840"/>
      <c r="F2" s="3840"/>
      <c r="G2" s="3840"/>
      <c r="H2" s="3840"/>
      <c r="I2" s="3840"/>
      <c r="J2" s="3840"/>
      <c r="K2" s="1759"/>
      <c r="L2" s="1759"/>
    </row>
    <row r="3" spans="1:13" ht="33" customHeight="1" thickBot="1" x14ac:dyDescent="0.4">
      <c r="A3" s="3417" t="s">
        <v>9</v>
      </c>
      <c r="B3" s="3438" t="s">
        <v>19</v>
      </c>
      <c r="C3" s="3439"/>
      <c r="D3" s="3440"/>
      <c r="E3" s="3438" t="s">
        <v>20</v>
      </c>
      <c r="F3" s="3439"/>
      <c r="G3" s="3440"/>
      <c r="H3" s="3410" t="s">
        <v>21</v>
      </c>
      <c r="I3" s="3411"/>
      <c r="J3" s="3412"/>
      <c r="K3" s="445"/>
      <c r="L3" s="445"/>
    </row>
    <row r="4" spans="1:13" ht="33" customHeight="1" thickBot="1" x14ac:dyDescent="0.4">
      <c r="A4" s="3393"/>
      <c r="B4" s="3441" t="s">
        <v>5</v>
      </c>
      <c r="C4" s="3442"/>
      <c r="D4" s="3443"/>
      <c r="E4" s="3441" t="s">
        <v>5</v>
      </c>
      <c r="F4" s="3442"/>
      <c r="G4" s="3443"/>
      <c r="H4" s="3413"/>
      <c r="I4" s="3414"/>
      <c r="J4" s="3415"/>
      <c r="K4" s="445"/>
      <c r="L4" s="445"/>
    </row>
    <row r="5" spans="1:13" ht="90.75" customHeight="1" thickBot="1" x14ac:dyDescent="0.4">
      <c r="A5" s="3418"/>
      <c r="B5" s="2075" t="s">
        <v>26</v>
      </c>
      <c r="C5" s="2076" t="s">
        <v>27</v>
      </c>
      <c r="D5" s="1020" t="s">
        <v>4</v>
      </c>
      <c r="E5" s="2075" t="s">
        <v>26</v>
      </c>
      <c r="F5" s="2076" t="s">
        <v>27</v>
      </c>
      <c r="G5" s="1020" t="s">
        <v>4</v>
      </c>
      <c r="H5" s="2075" t="s">
        <v>26</v>
      </c>
      <c r="I5" s="2076" t="s">
        <v>27</v>
      </c>
      <c r="J5" s="1020" t="s">
        <v>4</v>
      </c>
      <c r="K5" s="445"/>
      <c r="L5" s="445"/>
    </row>
    <row r="6" spans="1:13" ht="36.75" customHeight="1" thickBot="1" x14ac:dyDescent="0.4">
      <c r="A6" s="1041" t="s">
        <v>22</v>
      </c>
      <c r="B6" s="2208"/>
      <c r="C6" s="2504"/>
      <c r="D6" s="2505"/>
      <c r="E6" s="2208"/>
      <c r="F6" s="2504"/>
      <c r="G6" s="2506"/>
      <c r="H6" s="2507"/>
      <c r="I6" s="2508"/>
      <c r="J6" s="2509"/>
      <c r="K6" s="445"/>
      <c r="L6" s="445"/>
    </row>
    <row r="7" spans="1:13" ht="29.25" customHeight="1" x14ac:dyDescent="0.35">
      <c r="A7" s="2510" t="s">
        <v>253</v>
      </c>
      <c r="B7" s="315">
        <f>B15+B22</f>
        <v>12</v>
      </c>
      <c r="C7" s="982">
        <f t="shared" ref="C7:G7" si="0">C22+C15</f>
        <v>0</v>
      </c>
      <c r="D7" s="989">
        <v>0</v>
      </c>
      <c r="E7" s="315">
        <f>E22+E15</f>
        <v>12</v>
      </c>
      <c r="F7" s="982">
        <f t="shared" si="0"/>
        <v>0</v>
      </c>
      <c r="G7" s="989">
        <f t="shared" si="0"/>
        <v>12</v>
      </c>
      <c r="H7" s="935">
        <f t="shared" ref="H7:J11" si="1">B7+E7</f>
        <v>24</v>
      </c>
      <c r="I7" s="935">
        <f t="shared" si="1"/>
        <v>0</v>
      </c>
      <c r="J7" s="936">
        <f t="shared" si="1"/>
        <v>12</v>
      </c>
      <c r="K7" s="445"/>
      <c r="L7" s="445"/>
    </row>
    <row r="8" spans="1:13" ht="27.75" customHeight="1" x14ac:dyDescent="0.35">
      <c r="A8" s="1000" t="s">
        <v>254</v>
      </c>
      <c r="B8" s="315">
        <f t="shared" ref="B8:G11" si="2">B23+B16</f>
        <v>10</v>
      </c>
      <c r="C8" s="982">
        <f t="shared" si="2"/>
        <v>0</v>
      </c>
      <c r="D8" s="989">
        <f t="shared" si="2"/>
        <v>10</v>
      </c>
      <c r="E8" s="315">
        <f t="shared" si="2"/>
        <v>10</v>
      </c>
      <c r="F8" s="982">
        <f t="shared" si="2"/>
        <v>0</v>
      </c>
      <c r="G8" s="989">
        <f t="shared" si="2"/>
        <v>10</v>
      </c>
      <c r="H8" s="918">
        <f t="shared" si="1"/>
        <v>20</v>
      </c>
      <c r="I8" s="918">
        <f t="shared" si="1"/>
        <v>0</v>
      </c>
      <c r="J8" s="919">
        <f t="shared" si="1"/>
        <v>20</v>
      </c>
      <c r="K8" s="445"/>
      <c r="L8" s="445"/>
    </row>
    <row r="9" spans="1:13" ht="27.75" customHeight="1" x14ac:dyDescent="0.35">
      <c r="A9" s="1001" t="s">
        <v>255</v>
      </c>
      <c r="B9" s="315">
        <f t="shared" si="2"/>
        <v>25</v>
      </c>
      <c r="C9" s="982">
        <f t="shared" si="2"/>
        <v>1</v>
      </c>
      <c r="D9" s="989">
        <f t="shared" si="2"/>
        <v>26</v>
      </c>
      <c r="E9" s="315">
        <f t="shared" si="2"/>
        <v>31</v>
      </c>
      <c r="F9" s="982">
        <f t="shared" si="2"/>
        <v>0</v>
      </c>
      <c r="G9" s="989">
        <f t="shared" si="2"/>
        <v>31</v>
      </c>
      <c r="H9" s="918">
        <f t="shared" si="1"/>
        <v>56</v>
      </c>
      <c r="I9" s="918">
        <f t="shared" si="1"/>
        <v>1</v>
      </c>
      <c r="J9" s="919">
        <f t="shared" si="1"/>
        <v>57</v>
      </c>
      <c r="K9" s="445"/>
      <c r="L9" s="445"/>
    </row>
    <row r="10" spans="1:13" ht="30.75" customHeight="1" x14ac:dyDescent="0.35">
      <c r="A10" s="939" t="s">
        <v>38</v>
      </c>
      <c r="B10" s="315">
        <f t="shared" si="2"/>
        <v>9</v>
      </c>
      <c r="C10" s="982">
        <f t="shared" si="2"/>
        <v>1</v>
      </c>
      <c r="D10" s="989">
        <f t="shared" si="2"/>
        <v>10</v>
      </c>
      <c r="E10" s="315">
        <f t="shared" si="2"/>
        <v>10</v>
      </c>
      <c r="F10" s="982">
        <f t="shared" si="2"/>
        <v>0</v>
      </c>
      <c r="G10" s="989">
        <f t="shared" si="2"/>
        <v>10</v>
      </c>
      <c r="H10" s="918">
        <f t="shared" si="1"/>
        <v>19</v>
      </c>
      <c r="I10" s="918">
        <f t="shared" si="1"/>
        <v>1</v>
      </c>
      <c r="J10" s="919">
        <f t="shared" si="1"/>
        <v>20</v>
      </c>
      <c r="K10" s="445"/>
      <c r="L10" s="445"/>
    </row>
    <row r="11" spans="1:13" ht="33" customHeight="1" thickBot="1" x14ac:dyDescent="0.4">
      <c r="A11" s="587" t="s">
        <v>256</v>
      </c>
      <c r="B11" s="315">
        <f t="shared" si="2"/>
        <v>8</v>
      </c>
      <c r="C11" s="982">
        <f t="shared" si="2"/>
        <v>0</v>
      </c>
      <c r="D11" s="989">
        <f t="shared" si="2"/>
        <v>8</v>
      </c>
      <c r="E11" s="315">
        <f t="shared" si="2"/>
        <v>8</v>
      </c>
      <c r="F11" s="982">
        <f t="shared" si="2"/>
        <v>0</v>
      </c>
      <c r="G11" s="989">
        <f t="shared" si="2"/>
        <v>8</v>
      </c>
      <c r="H11" s="918">
        <f t="shared" si="1"/>
        <v>16</v>
      </c>
      <c r="I11" s="918">
        <f t="shared" si="1"/>
        <v>0</v>
      </c>
      <c r="J11" s="919">
        <f t="shared" si="1"/>
        <v>16</v>
      </c>
      <c r="K11" s="445"/>
      <c r="L11" s="445"/>
    </row>
    <row r="12" spans="1:13" ht="36.75" customHeight="1" thickBot="1" x14ac:dyDescent="0.4">
      <c r="A12" s="1113" t="s">
        <v>12</v>
      </c>
      <c r="B12" s="2083">
        <f t="shared" ref="B12:G12" si="3">SUM(B6:B11)</f>
        <v>64</v>
      </c>
      <c r="C12" s="2083">
        <f t="shared" si="3"/>
        <v>2</v>
      </c>
      <c r="D12" s="2083">
        <f t="shared" si="3"/>
        <v>54</v>
      </c>
      <c r="E12" s="2083">
        <f t="shared" si="3"/>
        <v>71</v>
      </c>
      <c r="F12" s="2083">
        <f t="shared" si="3"/>
        <v>0</v>
      </c>
      <c r="G12" s="2083">
        <f t="shared" si="3"/>
        <v>71</v>
      </c>
      <c r="H12" s="2083">
        <f>SUM(H7:H11)</f>
        <v>135</v>
      </c>
      <c r="I12" s="2083">
        <f>SUM(I7:I11)</f>
        <v>2</v>
      </c>
      <c r="J12" s="1027">
        <f>SUM(J7:J11)</f>
        <v>125</v>
      </c>
      <c r="K12" s="445"/>
      <c r="L12" s="445"/>
      <c r="M12" s="445"/>
    </row>
    <row r="13" spans="1:13" ht="27" customHeight="1" thickBot="1" x14ac:dyDescent="0.4">
      <c r="A13" s="1113" t="s">
        <v>23</v>
      </c>
      <c r="B13" s="1139"/>
      <c r="C13" s="2163"/>
      <c r="D13" s="2204"/>
      <c r="E13" s="1139"/>
      <c r="F13" s="2163"/>
      <c r="G13" s="2204"/>
      <c r="H13" s="1149"/>
      <c r="I13" s="2163"/>
      <c r="J13" s="2164"/>
      <c r="K13" s="445"/>
      <c r="L13" s="445"/>
    </row>
    <row r="14" spans="1:13" ht="31.5" customHeight="1" thickBot="1" x14ac:dyDescent="0.4">
      <c r="A14" s="1117" t="s">
        <v>11</v>
      </c>
      <c r="B14" s="1139"/>
      <c r="C14" s="1140"/>
      <c r="D14" s="2162"/>
      <c r="E14" s="1139"/>
      <c r="F14" s="1140"/>
      <c r="G14" s="2162"/>
      <c r="H14" s="1149"/>
      <c r="I14" s="1119"/>
      <c r="J14" s="2207"/>
      <c r="K14" s="446"/>
      <c r="L14" s="446"/>
    </row>
    <row r="15" spans="1:13" ht="24.95" customHeight="1" x14ac:dyDescent="0.35">
      <c r="A15" s="2510" t="s">
        <v>253</v>
      </c>
      <c r="B15" s="2511">
        <v>11</v>
      </c>
      <c r="C15" s="2511">
        <v>0</v>
      </c>
      <c r="D15" s="2248">
        <f>SUM(B15:C15)</f>
        <v>11</v>
      </c>
      <c r="E15" s="2511">
        <v>12</v>
      </c>
      <c r="F15" s="2511">
        <v>0</v>
      </c>
      <c r="G15" s="2248">
        <f>SUM(E15:F15)</f>
        <v>12</v>
      </c>
      <c r="H15" s="2202">
        <f t="shared" ref="H15:J19" si="4">B15+E15</f>
        <v>23</v>
      </c>
      <c r="I15" s="2202">
        <f t="shared" si="4"/>
        <v>0</v>
      </c>
      <c r="J15" s="2203">
        <f t="shared" si="4"/>
        <v>23</v>
      </c>
      <c r="K15" s="447"/>
      <c r="L15" s="447"/>
    </row>
    <row r="16" spans="1:13" ht="24.95" customHeight="1" x14ac:dyDescent="0.35">
      <c r="A16" s="1000" t="s">
        <v>254</v>
      </c>
      <c r="B16" s="1002">
        <v>10</v>
      </c>
      <c r="C16" s="1002">
        <v>0</v>
      </c>
      <c r="D16" s="867">
        <f>SUM(B16:C16)</f>
        <v>10</v>
      </c>
      <c r="E16" s="1002">
        <v>9</v>
      </c>
      <c r="F16" s="1002">
        <v>0</v>
      </c>
      <c r="G16" s="867">
        <f>SUM(E16:F16)</f>
        <v>9</v>
      </c>
      <c r="H16" s="918">
        <f t="shared" si="4"/>
        <v>19</v>
      </c>
      <c r="I16" s="918">
        <f t="shared" si="4"/>
        <v>0</v>
      </c>
      <c r="J16" s="919">
        <f t="shared" si="4"/>
        <v>19</v>
      </c>
      <c r="K16" s="447"/>
      <c r="L16" s="447"/>
    </row>
    <row r="17" spans="1:12" ht="24.95" customHeight="1" x14ac:dyDescent="0.35">
      <c r="A17" s="1001" t="s">
        <v>255</v>
      </c>
      <c r="B17" s="1002">
        <v>25</v>
      </c>
      <c r="C17" s="1002">
        <v>1</v>
      </c>
      <c r="D17" s="867">
        <f>SUM(B17:C17)</f>
        <v>26</v>
      </c>
      <c r="E17" s="1002">
        <v>28</v>
      </c>
      <c r="F17" s="1002">
        <v>0</v>
      </c>
      <c r="G17" s="867">
        <f>SUM(E17:F17)</f>
        <v>28</v>
      </c>
      <c r="H17" s="918">
        <f t="shared" si="4"/>
        <v>53</v>
      </c>
      <c r="I17" s="918">
        <f t="shared" si="4"/>
        <v>1</v>
      </c>
      <c r="J17" s="919">
        <f t="shared" si="4"/>
        <v>54</v>
      </c>
      <c r="K17" s="447"/>
      <c r="L17" s="447"/>
    </row>
    <row r="18" spans="1:12" ht="29.25" customHeight="1" x14ac:dyDescent="0.35">
      <c r="A18" s="939" t="s">
        <v>38</v>
      </c>
      <c r="B18" s="1002">
        <v>8</v>
      </c>
      <c r="C18" s="1002">
        <v>1</v>
      </c>
      <c r="D18" s="867">
        <f>SUM(B18:C18)</f>
        <v>9</v>
      </c>
      <c r="E18" s="1003">
        <v>10</v>
      </c>
      <c r="F18" s="1003">
        <v>0</v>
      </c>
      <c r="G18" s="1004">
        <f>SUM(E18:F18)</f>
        <v>10</v>
      </c>
      <c r="H18" s="918">
        <f t="shared" si="4"/>
        <v>18</v>
      </c>
      <c r="I18" s="918">
        <f t="shared" si="4"/>
        <v>1</v>
      </c>
      <c r="J18" s="919">
        <f t="shared" si="4"/>
        <v>19</v>
      </c>
      <c r="K18" s="447"/>
      <c r="L18" s="447"/>
    </row>
    <row r="19" spans="1:12" ht="28.5" customHeight="1" thickBot="1" x14ac:dyDescent="0.4">
      <c r="A19" s="587" t="s">
        <v>256</v>
      </c>
      <c r="B19" s="1005">
        <v>8</v>
      </c>
      <c r="C19" s="1006">
        <v>0</v>
      </c>
      <c r="D19" s="1153">
        <f>SUM(B19:C19)</f>
        <v>8</v>
      </c>
      <c r="E19" s="1005">
        <v>7</v>
      </c>
      <c r="F19" s="1006">
        <v>0</v>
      </c>
      <c r="G19" s="1153">
        <f>SUM(E19:F19)</f>
        <v>7</v>
      </c>
      <c r="H19" s="918">
        <f t="shared" si="4"/>
        <v>15</v>
      </c>
      <c r="I19" s="918">
        <f t="shared" si="4"/>
        <v>0</v>
      </c>
      <c r="J19" s="919">
        <f t="shared" si="4"/>
        <v>15</v>
      </c>
      <c r="K19" s="449"/>
      <c r="L19" s="449"/>
    </row>
    <row r="20" spans="1:12" ht="24.95" customHeight="1" thickBot="1" x14ac:dyDescent="0.4">
      <c r="A20" s="2078" t="s">
        <v>8</v>
      </c>
      <c r="B20" s="2208">
        <f t="shared" ref="B20:J20" si="5">SUM(B15:B19)</f>
        <v>62</v>
      </c>
      <c r="C20" s="2208">
        <f t="shared" si="5"/>
        <v>2</v>
      </c>
      <c r="D20" s="2208">
        <f t="shared" si="5"/>
        <v>64</v>
      </c>
      <c r="E20" s="2208">
        <f t="shared" si="5"/>
        <v>66</v>
      </c>
      <c r="F20" s="2208">
        <f t="shared" si="5"/>
        <v>0</v>
      </c>
      <c r="G20" s="1035">
        <f t="shared" si="5"/>
        <v>66</v>
      </c>
      <c r="H20" s="2208">
        <f t="shared" si="5"/>
        <v>128</v>
      </c>
      <c r="I20" s="2208">
        <f t="shared" si="5"/>
        <v>2</v>
      </c>
      <c r="J20" s="1035">
        <f t="shared" si="5"/>
        <v>130</v>
      </c>
      <c r="K20" s="449"/>
      <c r="L20" s="449"/>
    </row>
    <row r="21" spans="1:12" ht="24.95" customHeight="1" thickBot="1" x14ac:dyDescent="0.4">
      <c r="A21" s="1142" t="s">
        <v>25</v>
      </c>
      <c r="B21" s="2166"/>
      <c r="C21" s="2168"/>
      <c r="D21" s="2216"/>
      <c r="E21" s="2166"/>
      <c r="F21" s="2168"/>
      <c r="G21" s="2217"/>
      <c r="H21" s="2209"/>
      <c r="I21" s="2210"/>
      <c r="J21" s="2211"/>
      <c r="K21" s="447"/>
      <c r="L21" s="447"/>
    </row>
    <row r="22" spans="1:12" ht="24.95" customHeight="1" x14ac:dyDescent="0.35">
      <c r="A22" s="2510" t="s">
        <v>253</v>
      </c>
      <c r="B22" s="1007">
        <v>1</v>
      </c>
      <c r="C22" s="1008">
        <v>0</v>
      </c>
      <c r="D22" s="890">
        <f>SUM(B22:C22)</f>
        <v>1</v>
      </c>
      <c r="E22" s="1009">
        <v>0</v>
      </c>
      <c r="F22" s="1010">
        <v>0</v>
      </c>
      <c r="G22" s="890">
        <f>SUM(E22:F22)</f>
        <v>0</v>
      </c>
      <c r="H22" s="2202">
        <f t="shared" ref="H22:J26" si="6">B22+E22</f>
        <v>1</v>
      </c>
      <c r="I22" s="2212">
        <f t="shared" si="6"/>
        <v>0</v>
      </c>
      <c r="J22" s="2203">
        <f t="shared" si="6"/>
        <v>1</v>
      </c>
      <c r="K22" s="447"/>
      <c r="L22" s="447"/>
    </row>
    <row r="23" spans="1:12" ht="33" customHeight="1" x14ac:dyDescent="0.35">
      <c r="A23" s="1000" t="s">
        <v>254</v>
      </c>
      <c r="B23" s="525"/>
      <c r="C23" s="526">
        <v>0</v>
      </c>
      <c r="D23" s="867">
        <f>SUM(B23:C23)</f>
        <v>0</v>
      </c>
      <c r="E23" s="1002">
        <v>1</v>
      </c>
      <c r="F23" s="1011">
        <v>0</v>
      </c>
      <c r="G23" s="867">
        <f>SUM(E23:F23)</f>
        <v>1</v>
      </c>
      <c r="H23" s="929">
        <f t="shared" si="6"/>
        <v>1</v>
      </c>
      <c r="I23" s="930">
        <f t="shared" si="6"/>
        <v>0</v>
      </c>
      <c r="J23" s="931">
        <f t="shared" si="6"/>
        <v>1</v>
      </c>
      <c r="K23" s="447"/>
      <c r="L23" s="447"/>
    </row>
    <row r="24" spans="1:12" ht="24.95" customHeight="1" x14ac:dyDescent="0.35">
      <c r="A24" s="1001" t="s">
        <v>255</v>
      </c>
      <c r="B24" s="525"/>
      <c r="C24" s="526">
        <v>0</v>
      </c>
      <c r="D24" s="867">
        <f>SUM(B24:C24)</f>
        <v>0</v>
      </c>
      <c r="E24" s="1002">
        <v>3</v>
      </c>
      <c r="F24" s="1011">
        <v>0</v>
      </c>
      <c r="G24" s="867">
        <f>SUM(E24:F24)</f>
        <v>3</v>
      </c>
      <c r="H24" s="929">
        <f t="shared" si="6"/>
        <v>3</v>
      </c>
      <c r="I24" s="930">
        <f t="shared" si="6"/>
        <v>0</v>
      </c>
      <c r="J24" s="931">
        <f t="shared" si="6"/>
        <v>3</v>
      </c>
      <c r="K24" s="449"/>
      <c r="L24" s="449"/>
    </row>
    <row r="25" spans="1:12" ht="32.25" customHeight="1" x14ac:dyDescent="0.35">
      <c r="A25" s="939" t="s">
        <v>38</v>
      </c>
      <c r="B25" s="525">
        <v>1</v>
      </c>
      <c r="C25" s="526">
        <v>0</v>
      </c>
      <c r="D25" s="867">
        <f>SUM(B25:C25)</f>
        <v>1</v>
      </c>
      <c r="E25" s="1002">
        <v>0</v>
      </c>
      <c r="F25" s="1011">
        <v>0</v>
      </c>
      <c r="G25" s="867">
        <f>SUM(E25:F25)</f>
        <v>0</v>
      </c>
      <c r="H25" s="929">
        <f t="shared" si="6"/>
        <v>1</v>
      </c>
      <c r="I25" s="930">
        <f t="shared" si="6"/>
        <v>0</v>
      </c>
      <c r="J25" s="931">
        <f t="shared" si="6"/>
        <v>1</v>
      </c>
      <c r="K25" s="450"/>
      <c r="L25" s="450"/>
    </row>
    <row r="26" spans="1:12" ht="29.25" customHeight="1" thickBot="1" x14ac:dyDescent="0.4">
      <c r="A26" s="587" t="s">
        <v>256</v>
      </c>
      <c r="B26" s="525"/>
      <c r="C26" s="526">
        <v>0</v>
      </c>
      <c r="D26" s="867">
        <f>SUM(B26:C26)</f>
        <v>0</v>
      </c>
      <c r="E26" s="1002">
        <v>1</v>
      </c>
      <c r="F26" s="1011">
        <v>0</v>
      </c>
      <c r="G26" s="867">
        <f>SUM(E26:F26)</f>
        <v>1</v>
      </c>
      <c r="H26" s="932">
        <f t="shared" si="6"/>
        <v>1</v>
      </c>
      <c r="I26" s="933">
        <f t="shared" si="6"/>
        <v>0</v>
      </c>
      <c r="J26" s="934">
        <f t="shared" si="6"/>
        <v>1</v>
      </c>
      <c r="K26" s="449"/>
      <c r="L26" s="449"/>
    </row>
    <row r="27" spans="1:12" ht="29.25" customHeight="1" thickBot="1" x14ac:dyDescent="0.4">
      <c r="A27" s="2078" t="s">
        <v>13</v>
      </c>
      <c r="B27" s="2122">
        <f t="shared" ref="B27:J27" si="7">SUM(B22:B26)</f>
        <v>2</v>
      </c>
      <c r="C27" s="2122">
        <f t="shared" si="7"/>
        <v>0</v>
      </c>
      <c r="D27" s="2122">
        <f t="shared" si="7"/>
        <v>2</v>
      </c>
      <c r="E27" s="2122">
        <f t="shared" si="7"/>
        <v>5</v>
      </c>
      <c r="F27" s="2122">
        <f t="shared" si="7"/>
        <v>0</v>
      </c>
      <c r="G27" s="2122">
        <f t="shared" si="7"/>
        <v>5</v>
      </c>
      <c r="H27" s="2122">
        <f t="shared" si="7"/>
        <v>7</v>
      </c>
      <c r="I27" s="2122">
        <f t="shared" si="7"/>
        <v>0</v>
      </c>
      <c r="J27" s="1035">
        <f t="shared" si="7"/>
        <v>7</v>
      </c>
      <c r="K27" s="447"/>
      <c r="L27" s="447"/>
    </row>
    <row r="28" spans="1:12" ht="30" customHeight="1" thickBot="1" x14ac:dyDescent="0.4">
      <c r="A28" s="2124" t="s">
        <v>10</v>
      </c>
      <c r="B28" s="2083">
        <f t="shared" ref="B28:J28" si="8">B20</f>
        <v>62</v>
      </c>
      <c r="C28" s="2083">
        <f t="shared" si="8"/>
        <v>2</v>
      </c>
      <c r="D28" s="2083">
        <f t="shared" si="8"/>
        <v>64</v>
      </c>
      <c r="E28" s="2083">
        <f t="shared" si="8"/>
        <v>66</v>
      </c>
      <c r="F28" s="2083">
        <f t="shared" si="8"/>
        <v>0</v>
      </c>
      <c r="G28" s="2126">
        <f t="shared" si="8"/>
        <v>66</v>
      </c>
      <c r="H28" s="2126">
        <f t="shared" si="8"/>
        <v>128</v>
      </c>
      <c r="I28" s="2126">
        <f t="shared" si="8"/>
        <v>2</v>
      </c>
      <c r="J28" s="1027">
        <f t="shared" si="8"/>
        <v>130</v>
      </c>
      <c r="K28" s="451"/>
      <c r="L28" s="451"/>
    </row>
    <row r="29" spans="1:12" ht="26.25" thickBot="1" x14ac:dyDescent="0.4">
      <c r="A29" s="2124" t="s">
        <v>14</v>
      </c>
      <c r="B29" s="2083">
        <f t="shared" ref="B29:J29" si="9">B27</f>
        <v>2</v>
      </c>
      <c r="C29" s="2083">
        <f t="shared" si="9"/>
        <v>0</v>
      </c>
      <c r="D29" s="2083">
        <f t="shared" si="9"/>
        <v>2</v>
      </c>
      <c r="E29" s="2083">
        <f t="shared" si="9"/>
        <v>5</v>
      </c>
      <c r="F29" s="2083">
        <f t="shared" si="9"/>
        <v>0</v>
      </c>
      <c r="G29" s="2126">
        <f t="shared" si="9"/>
        <v>5</v>
      </c>
      <c r="H29" s="2126">
        <f t="shared" si="9"/>
        <v>7</v>
      </c>
      <c r="I29" s="2126">
        <f t="shared" si="9"/>
        <v>0</v>
      </c>
      <c r="J29" s="1027">
        <f t="shared" si="9"/>
        <v>7</v>
      </c>
      <c r="K29" s="448"/>
      <c r="L29" s="448"/>
    </row>
    <row r="30" spans="1:12" ht="32.25" customHeight="1" thickBot="1" x14ac:dyDescent="0.4">
      <c r="A30" s="2127" t="s">
        <v>15</v>
      </c>
      <c r="B30" s="2128">
        <f t="shared" ref="B30:J30" si="10">SUM(B28:B29)</f>
        <v>64</v>
      </c>
      <c r="C30" s="2128">
        <f t="shared" si="10"/>
        <v>2</v>
      </c>
      <c r="D30" s="2128">
        <f t="shared" si="10"/>
        <v>66</v>
      </c>
      <c r="E30" s="2128">
        <f t="shared" si="10"/>
        <v>71</v>
      </c>
      <c r="F30" s="2128">
        <f t="shared" si="10"/>
        <v>0</v>
      </c>
      <c r="G30" s="2130">
        <f t="shared" si="10"/>
        <v>71</v>
      </c>
      <c r="H30" s="2130">
        <f t="shared" si="10"/>
        <v>135</v>
      </c>
      <c r="I30" s="2130">
        <f t="shared" si="10"/>
        <v>2</v>
      </c>
      <c r="J30" s="1039">
        <f t="shared" si="10"/>
        <v>137</v>
      </c>
      <c r="K30" s="448"/>
      <c r="L30" s="448"/>
    </row>
    <row r="31" spans="1:12" ht="12" customHeight="1" x14ac:dyDescent="0.35">
      <c r="A31" s="447"/>
      <c r="B31" s="452"/>
      <c r="C31" s="452"/>
      <c r="D31" s="452"/>
      <c r="E31" s="452"/>
      <c r="F31" s="452"/>
      <c r="G31" s="452"/>
      <c r="H31" s="452"/>
      <c r="I31" s="452"/>
      <c r="J31" s="452"/>
      <c r="K31" s="448"/>
      <c r="L31" s="448"/>
    </row>
    <row r="32" spans="1:12" ht="25.5" hidden="1" customHeight="1" x14ac:dyDescent="0.35">
      <c r="A32" s="447"/>
      <c r="B32" s="452"/>
      <c r="C32" s="452"/>
      <c r="D32" s="452"/>
      <c r="E32" s="452"/>
      <c r="F32" s="452"/>
      <c r="G32" s="452"/>
      <c r="H32" s="452"/>
      <c r="I32" s="452"/>
      <c r="J32" s="452"/>
    </row>
    <row r="33" spans="1:16" ht="37.5" customHeight="1" x14ac:dyDescent="0.35">
      <c r="A33" s="3839"/>
      <c r="B33" s="3839"/>
      <c r="C33" s="3839"/>
      <c r="D33" s="3839"/>
      <c r="E33" s="3839"/>
      <c r="F33" s="3839"/>
      <c r="G33" s="3839"/>
      <c r="H33" s="3839"/>
      <c r="I33" s="3839"/>
      <c r="J33" s="3839"/>
      <c r="K33" s="3839"/>
      <c r="L33" s="3839"/>
      <c r="M33" s="3839"/>
      <c r="N33" s="3839"/>
      <c r="O33" s="3839"/>
      <c r="P33" s="3839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J27" sqref="J27"/>
    </sheetView>
  </sheetViews>
  <sheetFormatPr defaultColWidth="9.140625" defaultRowHeight="25.5" x14ac:dyDescent="0.35"/>
  <cols>
    <col min="1" max="1" width="93" style="354" customWidth="1"/>
    <col min="2" max="2" width="13.85546875" style="354" customWidth="1"/>
    <col min="3" max="3" width="12.140625" style="354" customWidth="1"/>
    <col min="4" max="4" width="11" style="354" customWidth="1"/>
    <col min="5" max="5" width="14.140625" style="354" customWidth="1"/>
    <col min="6" max="6" width="11.85546875" style="354" customWidth="1"/>
    <col min="7" max="7" width="9.42578125" style="354" customWidth="1"/>
    <col min="8" max="8" width="14.7109375" style="354" customWidth="1"/>
    <col min="9" max="10" width="9.42578125" style="354" customWidth="1"/>
    <col min="11" max="11" width="14.28515625" style="354" customWidth="1"/>
    <col min="12" max="12" width="13.140625" style="354" customWidth="1"/>
    <col min="13" max="15" width="10.7109375" style="354" customWidth="1"/>
    <col min="16" max="16" width="9.140625" style="354"/>
    <col min="17" max="17" width="12.85546875" style="354" customWidth="1"/>
    <col min="18" max="18" width="23.42578125" style="354" customWidth="1"/>
    <col min="19" max="20" width="9.140625" style="354"/>
    <col min="21" max="21" width="10.42578125" style="354" bestFit="1" customWidth="1"/>
    <col min="22" max="22" width="11.28515625" style="354" customWidth="1"/>
    <col min="23" max="16384" width="9.140625" style="354"/>
  </cols>
  <sheetData>
    <row r="1" spans="1:20" ht="25.5" customHeight="1" x14ac:dyDescent="0.35">
      <c r="A1" s="3840"/>
      <c r="B1" s="3840"/>
      <c r="C1" s="3840"/>
      <c r="D1" s="3840"/>
      <c r="E1" s="3840"/>
      <c r="F1" s="3840"/>
      <c r="G1" s="3840"/>
      <c r="H1" s="3840"/>
      <c r="I1" s="3840"/>
      <c r="J1" s="3840"/>
      <c r="K1" s="3840"/>
      <c r="L1" s="3840"/>
      <c r="M1" s="3840"/>
      <c r="N1" s="3840"/>
      <c r="O1" s="3840"/>
      <c r="P1" s="3840"/>
      <c r="Q1" s="3840"/>
      <c r="R1" s="3840"/>
      <c r="S1" s="3840"/>
      <c r="T1" s="3840"/>
    </row>
    <row r="2" spans="1:20" ht="20.25" customHeight="1" x14ac:dyDescent="0.35">
      <c r="A2" s="3840" t="s">
        <v>107</v>
      </c>
      <c r="B2" s="3840"/>
      <c r="C2" s="3840"/>
      <c r="D2" s="3840"/>
      <c r="E2" s="3840"/>
      <c r="F2" s="3840"/>
      <c r="G2" s="3840"/>
      <c r="H2" s="3840"/>
      <c r="I2" s="3840"/>
      <c r="J2" s="3840"/>
      <c r="K2" s="3840"/>
      <c r="L2" s="3840"/>
      <c r="M2" s="3840"/>
      <c r="N2" s="3840"/>
      <c r="O2" s="3840"/>
      <c r="P2" s="3840"/>
    </row>
    <row r="3" spans="1:20" ht="24.75" customHeight="1" x14ac:dyDescent="0.35">
      <c r="A3" s="3840" t="s">
        <v>370</v>
      </c>
      <c r="B3" s="3840"/>
      <c r="C3" s="3840"/>
      <c r="D3" s="3840"/>
      <c r="E3" s="3840"/>
      <c r="F3" s="3840"/>
      <c r="G3" s="3840"/>
      <c r="H3" s="3840"/>
      <c r="I3" s="3840"/>
      <c r="J3" s="3840"/>
      <c r="K3" s="3840"/>
      <c r="L3" s="3840"/>
      <c r="M3" s="3840"/>
      <c r="N3" s="1759"/>
      <c r="O3" s="1759"/>
    </row>
    <row r="4" spans="1:20" ht="16.5" customHeight="1" thickBot="1" x14ac:dyDescent="0.4">
      <c r="A4" s="444"/>
    </row>
    <row r="5" spans="1:20" ht="33" customHeight="1" thickBot="1" x14ac:dyDescent="0.4">
      <c r="A5" s="3417" t="s">
        <v>9</v>
      </c>
      <c r="B5" s="3438" t="s">
        <v>19</v>
      </c>
      <c r="C5" s="3439"/>
      <c r="D5" s="3440"/>
      <c r="E5" s="3438" t="s">
        <v>20</v>
      </c>
      <c r="F5" s="3439"/>
      <c r="G5" s="3440"/>
      <c r="H5" s="3438" t="s">
        <v>29</v>
      </c>
      <c r="I5" s="3439"/>
      <c r="J5" s="3440"/>
      <c r="K5" s="3410" t="s">
        <v>21</v>
      </c>
      <c r="L5" s="3411"/>
      <c r="M5" s="3412"/>
      <c r="N5" s="445"/>
      <c r="O5" s="445"/>
    </row>
    <row r="6" spans="1:20" ht="33" customHeight="1" thickBot="1" x14ac:dyDescent="0.4">
      <c r="A6" s="3393"/>
      <c r="B6" s="3441" t="s">
        <v>5</v>
      </c>
      <c r="C6" s="3442"/>
      <c r="D6" s="3443"/>
      <c r="E6" s="3441" t="s">
        <v>5</v>
      </c>
      <c r="F6" s="3442"/>
      <c r="G6" s="3443"/>
      <c r="H6" s="3441" t="s">
        <v>5</v>
      </c>
      <c r="I6" s="3442"/>
      <c r="J6" s="3443"/>
      <c r="K6" s="3413"/>
      <c r="L6" s="3414"/>
      <c r="M6" s="3415"/>
      <c r="N6" s="445"/>
      <c r="O6" s="445"/>
    </row>
    <row r="7" spans="1:20" ht="75" customHeight="1" thickBot="1" x14ac:dyDescent="0.4">
      <c r="A7" s="3418"/>
      <c r="B7" s="2075" t="s">
        <v>26</v>
      </c>
      <c r="C7" s="2076" t="s">
        <v>27</v>
      </c>
      <c r="D7" s="1020" t="s">
        <v>4</v>
      </c>
      <c r="E7" s="2075" t="s">
        <v>26</v>
      </c>
      <c r="F7" s="2076" t="s">
        <v>27</v>
      </c>
      <c r="G7" s="1020" t="s">
        <v>4</v>
      </c>
      <c r="H7" s="2075" t="s">
        <v>26</v>
      </c>
      <c r="I7" s="2076" t="s">
        <v>27</v>
      </c>
      <c r="J7" s="1020" t="s">
        <v>4</v>
      </c>
      <c r="K7" s="2075" t="s">
        <v>26</v>
      </c>
      <c r="L7" s="2076" t="s">
        <v>27</v>
      </c>
      <c r="M7" s="1020" t="s">
        <v>4</v>
      </c>
      <c r="N7" s="445"/>
      <c r="O7" s="445"/>
    </row>
    <row r="8" spans="1:20" ht="36.75" customHeight="1" thickBot="1" x14ac:dyDescent="0.4">
      <c r="A8" s="1041" t="s">
        <v>22</v>
      </c>
      <c r="B8" s="857"/>
      <c r="C8" s="858"/>
      <c r="D8" s="927"/>
      <c r="E8" s="1150"/>
      <c r="F8" s="1167"/>
      <c r="G8" s="1168"/>
      <c r="H8" s="1150"/>
      <c r="I8" s="1167"/>
      <c r="J8" s="1168"/>
      <c r="K8" s="2199"/>
      <c r="L8" s="2200"/>
      <c r="M8" s="2201"/>
      <c r="N8" s="445"/>
      <c r="O8" s="445"/>
    </row>
    <row r="9" spans="1:20" ht="29.25" customHeight="1" thickBot="1" x14ac:dyDescent="0.4">
      <c r="A9" s="2510" t="s">
        <v>38</v>
      </c>
      <c r="B9" s="520">
        <f t="shared" ref="B9:J9" si="0">B16+B13</f>
        <v>0</v>
      </c>
      <c r="C9" s="520">
        <f t="shared" si="0"/>
        <v>12</v>
      </c>
      <c r="D9" s="867">
        <f t="shared" si="0"/>
        <v>12</v>
      </c>
      <c r="E9" s="677">
        <f t="shared" si="0"/>
        <v>0</v>
      </c>
      <c r="F9" s="520">
        <f t="shared" si="0"/>
        <v>4</v>
      </c>
      <c r="G9" s="678">
        <f t="shared" si="0"/>
        <v>4</v>
      </c>
      <c r="H9" s="677">
        <f t="shared" si="0"/>
        <v>0</v>
      </c>
      <c r="I9" s="520">
        <f t="shared" si="0"/>
        <v>1</v>
      </c>
      <c r="J9" s="678">
        <f t="shared" si="0"/>
        <v>1</v>
      </c>
      <c r="K9" s="937">
        <f t="shared" ref="K9:M9" si="1">B9+E9+H9</f>
        <v>0</v>
      </c>
      <c r="L9" s="2237">
        <f t="shared" si="1"/>
        <v>17</v>
      </c>
      <c r="M9" s="938">
        <f t="shared" si="1"/>
        <v>17</v>
      </c>
      <c r="N9" s="445"/>
      <c r="O9" s="445"/>
    </row>
    <row r="10" spans="1:20" ht="36.75" customHeight="1" thickBot="1" x14ac:dyDescent="0.4">
      <c r="A10" s="1113" t="s">
        <v>12</v>
      </c>
      <c r="B10" s="2083">
        <f t="shared" ref="B10:M10" si="2">SUM(B8:B9)</f>
        <v>0</v>
      </c>
      <c r="C10" s="2083">
        <f t="shared" si="2"/>
        <v>12</v>
      </c>
      <c r="D10" s="2126">
        <f t="shared" si="2"/>
        <v>12</v>
      </c>
      <c r="E10" s="2083">
        <f t="shared" si="2"/>
        <v>0</v>
      </c>
      <c r="F10" s="2083">
        <f t="shared" si="2"/>
        <v>4</v>
      </c>
      <c r="G10" s="1027">
        <f t="shared" si="2"/>
        <v>4</v>
      </c>
      <c r="H10" s="2083">
        <f t="shared" si="2"/>
        <v>0</v>
      </c>
      <c r="I10" s="2083">
        <f t="shared" si="2"/>
        <v>1</v>
      </c>
      <c r="J10" s="1027">
        <f t="shared" si="2"/>
        <v>1</v>
      </c>
      <c r="K10" s="2083">
        <f t="shared" si="2"/>
        <v>0</v>
      </c>
      <c r="L10" s="2083">
        <f t="shared" si="2"/>
        <v>17</v>
      </c>
      <c r="M10" s="1027">
        <f t="shared" si="2"/>
        <v>17</v>
      </c>
      <c r="N10" s="445"/>
      <c r="O10" s="445"/>
    </row>
    <row r="11" spans="1:20" ht="27" customHeight="1" thickBot="1" x14ac:dyDescent="0.4">
      <c r="A11" s="1113" t="s">
        <v>23</v>
      </c>
      <c r="B11" s="1139"/>
      <c r="C11" s="2163"/>
      <c r="D11" s="2204"/>
      <c r="E11" s="1139"/>
      <c r="F11" s="2163"/>
      <c r="G11" s="2204"/>
      <c r="H11" s="1139"/>
      <c r="I11" s="2163"/>
      <c r="J11" s="2204"/>
      <c r="K11" s="1149"/>
      <c r="L11" s="2163"/>
      <c r="M11" s="2164"/>
      <c r="N11" s="445"/>
      <c r="O11" s="445"/>
    </row>
    <row r="12" spans="1:20" ht="31.5" customHeight="1" thickBot="1" x14ac:dyDescent="0.4">
      <c r="A12" s="1117" t="s">
        <v>11</v>
      </c>
      <c r="B12" s="2205"/>
      <c r="C12" s="2206"/>
      <c r="D12" s="2091"/>
      <c r="E12" s="2205"/>
      <c r="F12" s="2206"/>
      <c r="G12" s="2091"/>
      <c r="H12" s="2205"/>
      <c r="I12" s="2206"/>
      <c r="J12" s="2091"/>
      <c r="K12" s="2214"/>
      <c r="L12" s="2088"/>
      <c r="M12" s="2215"/>
      <c r="N12" s="446"/>
      <c r="O12" s="446"/>
    </row>
    <row r="13" spans="1:20" ht="24.95" customHeight="1" thickBot="1" x14ac:dyDescent="0.4">
      <c r="A13" s="2510" t="s">
        <v>38</v>
      </c>
      <c r="B13" s="2511">
        <v>0</v>
      </c>
      <c r="C13" s="2511">
        <v>12</v>
      </c>
      <c r="D13" s="2248">
        <f>SUM(B13:C13)</f>
        <v>12</v>
      </c>
      <c r="E13" s="2511">
        <v>0</v>
      </c>
      <c r="F13" s="2511">
        <v>4</v>
      </c>
      <c r="G13" s="2248">
        <f>SUM(E13:F13)</f>
        <v>4</v>
      </c>
      <c r="H13" s="2511">
        <v>0</v>
      </c>
      <c r="I13" s="2511">
        <v>1</v>
      </c>
      <c r="J13" s="2248">
        <f>SUM(H13:I13)</f>
        <v>1</v>
      </c>
      <c r="K13" s="2512">
        <f t="shared" ref="K13:M13" si="3">B13+E13+H13</f>
        <v>0</v>
      </c>
      <c r="L13" s="2513">
        <f t="shared" si="3"/>
        <v>17</v>
      </c>
      <c r="M13" s="2514">
        <f t="shared" si="3"/>
        <v>17</v>
      </c>
      <c r="N13" s="447"/>
      <c r="O13" s="447"/>
    </row>
    <row r="14" spans="1:20" ht="24.95" customHeight="1" thickBot="1" x14ac:dyDescent="0.4">
      <c r="A14" s="2078" t="s">
        <v>8</v>
      </c>
      <c r="B14" s="2208">
        <f t="shared" ref="B14:M14" si="4">SUM(B13:B13)</f>
        <v>0</v>
      </c>
      <c r="C14" s="2208">
        <f t="shared" si="4"/>
        <v>12</v>
      </c>
      <c r="D14" s="2208">
        <f t="shared" si="4"/>
        <v>12</v>
      </c>
      <c r="E14" s="2208">
        <f t="shared" si="4"/>
        <v>0</v>
      </c>
      <c r="F14" s="2208">
        <f t="shared" si="4"/>
        <v>4</v>
      </c>
      <c r="G14" s="2208">
        <f t="shared" si="4"/>
        <v>4</v>
      </c>
      <c r="H14" s="2208">
        <f t="shared" si="4"/>
        <v>0</v>
      </c>
      <c r="I14" s="2208">
        <f t="shared" si="4"/>
        <v>1</v>
      </c>
      <c r="J14" s="2208">
        <f t="shared" si="4"/>
        <v>1</v>
      </c>
      <c r="K14" s="2208">
        <f t="shared" si="4"/>
        <v>0</v>
      </c>
      <c r="L14" s="2208">
        <f t="shared" si="4"/>
        <v>17</v>
      </c>
      <c r="M14" s="2208">
        <f t="shared" si="4"/>
        <v>17</v>
      </c>
      <c r="N14" s="449"/>
      <c r="O14" s="449"/>
    </row>
    <row r="15" spans="1:20" ht="24.95" customHeight="1" thickBot="1" x14ac:dyDescent="0.4">
      <c r="A15" s="1142" t="s">
        <v>25</v>
      </c>
      <c r="B15" s="2239"/>
      <c r="C15" s="2240"/>
      <c r="D15" s="1042"/>
      <c r="E15" s="2239"/>
      <c r="F15" s="2240"/>
      <c r="G15" s="1042"/>
      <c r="H15" s="941"/>
      <c r="I15" s="942"/>
      <c r="J15" s="943"/>
      <c r="K15" s="2209"/>
      <c r="L15" s="2210"/>
      <c r="M15" s="2211"/>
      <c r="N15" s="447"/>
      <c r="O15" s="447"/>
    </row>
    <row r="16" spans="1:20" ht="34.5" customHeight="1" thickBot="1" x14ac:dyDescent="0.4">
      <c r="A16" s="2510" t="s">
        <v>38</v>
      </c>
      <c r="B16" s="525">
        <v>0</v>
      </c>
      <c r="C16" s="526">
        <v>0</v>
      </c>
      <c r="D16" s="867">
        <f>SUM(B16:C16)</f>
        <v>0</v>
      </c>
      <c r="E16" s="1002">
        <v>0</v>
      </c>
      <c r="F16" s="1011">
        <v>0</v>
      </c>
      <c r="G16" s="867">
        <f>SUM(E16:F16)</f>
        <v>0</v>
      </c>
      <c r="H16" s="1002">
        <v>0</v>
      </c>
      <c r="I16" s="1002">
        <v>0</v>
      </c>
      <c r="J16" s="867">
        <f>SUM(H16:I16)</f>
        <v>0</v>
      </c>
      <c r="K16" s="918">
        <f t="shared" ref="K16:M16" si="5">B16+E16+H16</f>
        <v>0</v>
      </c>
      <c r="L16" s="2238">
        <f t="shared" si="5"/>
        <v>0</v>
      </c>
      <c r="M16" s="919">
        <f t="shared" si="5"/>
        <v>0</v>
      </c>
      <c r="N16" s="447"/>
      <c r="O16" s="447"/>
    </row>
    <row r="17" spans="1:16" ht="36.75" customHeight="1" thickBot="1" x14ac:dyDescent="0.4">
      <c r="A17" s="2078" t="s">
        <v>13</v>
      </c>
      <c r="B17" s="2122">
        <f t="shared" ref="B17:M17" si="6">SUM(B16:B16)</f>
        <v>0</v>
      </c>
      <c r="C17" s="2122">
        <f t="shared" si="6"/>
        <v>0</v>
      </c>
      <c r="D17" s="2122">
        <f t="shared" si="6"/>
        <v>0</v>
      </c>
      <c r="E17" s="2122">
        <f t="shared" si="6"/>
        <v>0</v>
      </c>
      <c r="F17" s="2122">
        <f t="shared" si="6"/>
        <v>0</v>
      </c>
      <c r="G17" s="2122">
        <f t="shared" si="6"/>
        <v>0</v>
      </c>
      <c r="H17" s="2122">
        <f t="shared" si="6"/>
        <v>0</v>
      </c>
      <c r="I17" s="2122">
        <f t="shared" si="6"/>
        <v>0</v>
      </c>
      <c r="J17" s="2122">
        <f t="shared" si="6"/>
        <v>0</v>
      </c>
      <c r="K17" s="2122">
        <f t="shared" si="6"/>
        <v>0</v>
      </c>
      <c r="L17" s="2122">
        <f t="shared" si="6"/>
        <v>0</v>
      </c>
      <c r="M17" s="1035">
        <f t="shared" si="6"/>
        <v>0</v>
      </c>
      <c r="N17" s="447"/>
      <c r="O17" s="447"/>
    </row>
    <row r="18" spans="1:16" ht="30" customHeight="1" thickBot="1" x14ac:dyDescent="0.4">
      <c r="A18" s="2124" t="s">
        <v>10</v>
      </c>
      <c r="B18" s="2083">
        <f t="shared" ref="B18:M18" si="7">B14</f>
        <v>0</v>
      </c>
      <c r="C18" s="2083">
        <f t="shared" si="7"/>
        <v>12</v>
      </c>
      <c r="D18" s="2083">
        <f t="shared" si="7"/>
        <v>12</v>
      </c>
      <c r="E18" s="2083">
        <f t="shared" si="7"/>
        <v>0</v>
      </c>
      <c r="F18" s="2083">
        <f t="shared" si="7"/>
        <v>4</v>
      </c>
      <c r="G18" s="2126">
        <f t="shared" si="7"/>
        <v>4</v>
      </c>
      <c r="H18" s="2126">
        <f t="shared" si="7"/>
        <v>0</v>
      </c>
      <c r="I18" s="2126">
        <f t="shared" si="7"/>
        <v>1</v>
      </c>
      <c r="J18" s="2126">
        <f t="shared" si="7"/>
        <v>1</v>
      </c>
      <c r="K18" s="2126">
        <f t="shared" si="7"/>
        <v>0</v>
      </c>
      <c r="L18" s="2126">
        <f t="shared" si="7"/>
        <v>17</v>
      </c>
      <c r="M18" s="1027">
        <f t="shared" si="7"/>
        <v>17</v>
      </c>
      <c r="N18" s="451"/>
      <c r="O18" s="451"/>
    </row>
    <row r="19" spans="1:16" ht="26.25" thickBot="1" x14ac:dyDescent="0.4">
      <c r="A19" s="2124" t="s">
        <v>14</v>
      </c>
      <c r="B19" s="2083">
        <f t="shared" ref="B19:M19" si="8">B17</f>
        <v>0</v>
      </c>
      <c r="C19" s="2083">
        <f t="shared" si="8"/>
        <v>0</v>
      </c>
      <c r="D19" s="2083">
        <f t="shared" si="8"/>
        <v>0</v>
      </c>
      <c r="E19" s="2083">
        <f t="shared" si="8"/>
        <v>0</v>
      </c>
      <c r="F19" s="2083">
        <f t="shared" si="8"/>
        <v>0</v>
      </c>
      <c r="G19" s="2126">
        <f t="shared" si="8"/>
        <v>0</v>
      </c>
      <c r="H19" s="2126">
        <f t="shared" si="8"/>
        <v>0</v>
      </c>
      <c r="I19" s="2126">
        <f t="shared" si="8"/>
        <v>0</v>
      </c>
      <c r="J19" s="2126">
        <f t="shared" si="8"/>
        <v>0</v>
      </c>
      <c r="K19" s="2126">
        <f t="shared" si="8"/>
        <v>0</v>
      </c>
      <c r="L19" s="2126">
        <f t="shared" si="8"/>
        <v>0</v>
      </c>
      <c r="M19" s="1027">
        <f t="shared" si="8"/>
        <v>0</v>
      </c>
      <c r="N19" s="448"/>
      <c r="O19" s="448"/>
    </row>
    <row r="20" spans="1:16" ht="26.25" thickBot="1" x14ac:dyDescent="0.4">
      <c r="A20" s="2127" t="s">
        <v>15</v>
      </c>
      <c r="B20" s="2128">
        <f t="shared" ref="B20:M20" si="9">SUM(B18:B19)</f>
        <v>0</v>
      </c>
      <c r="C20" s="2128">
        <f t="shared" si="9"/>
        <v>12</v>
      </c>
      <c r="D20" s="2128">
        <f t="shared" si="9"/>
        <v>12</v>
      </c>
      <c r="E20" s="2128">
        <f t="shared" si="9"/>
        <v>0</v>
      </c>
      <c r="F20" s="2128">
        <f t="shared" si="9"/>
        <v>4</v>
      </c>
      <c r="G20" s="2130">
        <f t="shared" si="9"/>
        <v>4</v>
      </c>
      <c r="H20" s="2130">
        <f t="shared" si="9"/>
        <v>0</v>
      </c>
      <c r="I20" s="2130">
        <f t="shared" si="9"/>
        <v>1</v>
      </c>
      <c r="J20" s="2130">
        <f t="shared" si="9"/>
        <v>1</v>
      </c>
      <c r="K20" s="2130">
        <f t="shared" si="9"/>
        <v>0</v>
      </c>
      <c r="L20" s="2130">
        <f t="shared" si="9"/>
        <v>17</v>
      </c>
      <c r="M20" s="1039">
        <f t="shared" si="9"/>
        <v>17</v>
      </c>
      <c r="N20" s="448"/>
      <c r="O20" s="448"/>
    </row>
    <row r="21" spans="1:16" ht="12" customHeight="1" x14ac:dyDescent="0.35">
      <c r="A21" s="447"/>
      <c r="B21" s="448"/>
      <c r="C21" s="448"/>
      <c r="D21" s="448"/>
      <c r="E21" s="448"/>
      <c r="F21" s="448"/>
      <c r="G21" s="448"/>
      <c r="H21" s="448"/>
      <c r="I21" s="448"/>
      <c r="J21" s="448"/>
      <c r="K21" s="448"/>
      <c r="L21" s="448"/>
      <c r="M21" s="448"/>
      <c r="N21" s="448"/>
      <c r="O21" s="448"/>
    </row>
    <row r="22" spans="1:16" ht="25.5" hidden="1" customHeight="1" thickBot="1" x14ac:dyDescent="0.4">
      <c r="A22" s="447"/>
      <c r="B22" s="448"/>
      <c r="C22" s="448"/>
      <c r="D22" s="448"/>
      <c r="E22" s="448"/>
      <c r="F22" s="448"/>
      <c r="G22" s="448"/>
      <c r="H22" s="448"/>
      <c r="I22" s="448"/>
      <c r="J22" s="448"/>
      <c r="K22" s="448"/>
      <c r="L22" s="448"/>
      <c r="M22" s="448"/>
    </row>
    <row r="23" spans="1:16" ht="37.5" customHeight="1" x14ac:dyDescent="0.35">
      <c r="A23" s="3839"/>
      <c r="B23" s="3839"/>
      <c r="C23" s="3839"/>
      <c r="D23" s="3839"/>
      <c r="E23" s="3839"/>
      <c r="F23" s="3839"/>
      <c r="G23" s="3839"/>
      <c r="H23" s="3839"/>
      <c r="I23" s="3839"/>
      <c r="J23" s="3839"/>
      <c r="K23" s="3839"/>
      <c r="L23" s="3839"/>
      <c r="M23" s="3839"/>
      <c r="N23" s="3839"/>
      <c r="O23" s="3839"/>
      <c r="P23" s="3839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topLeftCell="A7" zoomScale="50" zoomScaleNormal="50" workbookViewId="0">
      <selection activeCell="U24" sqref="U24"/>
    </sheetView>
  </sheetViews>
  <sheetFormatPr defaultRowHeight="25.5" x14ac:dyDescent="0.35"/>
  <cols>
    <col min="1" max="1" width="88.85546875" style="354" customWidth="1"/>
    <col min="2" max="2" width="14.140625" style="354" customWidth="1"/>
    <col min="3" max="3" width="12.85546875" style="354" customWidth="1"/>
    <col min="4" max="4" width="12.28515625" style="354" customWidth="1"/>
    <col min="5" max="5" width="14" style="354" customWidth="1"/>
    <col min="6" max="6" width="11.85546875" style="354" customWidth="1"/>
    <col min="7" max="7" width="11" style="354" customWidth="1"/>
    <col min="8" max="8" width="14.28515625" style="354" customWidth="1"/>
    <col min="9" max="9" width="13" style="354" customWidth="1"/>
    <col min="10" max="10" width="12.28515625" style="354" customWidth="1"/>
    <col min="11" max="11" width="15" style="354" customWidth="1"/>
    <col min="12" max="12" width="12.140625" style="354" customWidth="1"/>
    <col min="13" max="13" width="12" style="354" customWidth="1"/>
    <col min="14" max="14" width="14" style="354" customWidth="1"/>
    <col min="15" max="15" width="11" style="354" customWidth="1"/>
    <col min="16" max="16" width="10.85546875" style="354" customWidth="1"/>
    <col min="17" max="18" width="10.7109375" style="354" customWidth="1"/>
    <col min="19" max="19" width="9.140625" style="354"/>
    <col min="20" max="20" width="12.85546875" style="354" customWidth="1"/>
    <col min="21" max="21" width="36.7109375" style="354" customWidth="1"/>
    <col min="22" max="23" width="9.140625" style="354"/>
    <col min="24" max="24" width="10.5703125" style="354" bestFit="1" customWidth="1"/>
    <col min="25" max="25" width="11.28515625" style="354" customWidth="1"/>
    <col min="26" max="256" width="9.140625" style="354"/>
    <col min="257" max="257" width="88.85546875" style="354" customWidth="1"/>
    <col min="258" max="258" width="12.7109375" style="354" customWidth="1"/>
    <col min="259" max="259" width="12.85546875" style="354" customWidth="1"/>
    <col min="260" max="260" width="12.28515625" style="354" customWidth="1"/>
    <col min="261" max="261" width="10.28515625" style="354" customWidth="1"/>
    <col min="262" max="262" width="8.7109375" style="354" customWidth="1"/>
    <col min="263" max="263" width="11" style="354" customWidth="1"/>
    <col min="264" max="264" width="9.42578125" style="354" customWidth="1"/>
    <col min="265" max="265" width="10.42578125" style="354" customWidth="1"/>
    <col min="266" max="266" width="12.28515625" style="354" customWidth="1"/>
    <col min="267" max="268" width="9.5703125" style="354" customWidth="1"/>
    <col min="269" max="269" width="12" style="354" customWidth="1"/>
    <col min="270" max="270" width="12.5703125" style="354" customWidth="1"/>
    <col min="271" max="271" width="11" style="354" customWidth="1"/>
    <col min="272" max="272" width="10.85546875" style="354" customWidth="1"/>
    <col min="273" max="274" width="10.7109375" style="354" customWidth="1"/>
    <col min="275" max="275" width="9.140625" style="354"/>
    <col min="276" max="276" width="12.85546875" style="354" customWidth="1"/>
    <col min="277" max="277" width="36.7109375" style="354" customWidth="1"/>
    <col min="278" max="279" width="9.140625" style="354"/>
    <col min="280" max="280" width="10.5703125" style="354" bestFit="1" customWidth="1"/>
    <col min="281" max="281" width="11.28515625" style="354" customWidth="1"/>
    <col min="282" max="512" width="9.140625" style="354"/>
    <col min="513" max="513" width="88.85546875" style="354" customWidth="1"/>
    <col min="514" max="514" width="12.7109375" style="354" customWidth="1"/>
    <col min="515" max="515" width="12.85546875" style="354" customWidth="1"/>
    <col min="516" max="516" width="12.28515625" style="354" customWidth="1"/>
    <col min="517" max="517" width="10.28515625" style="354" customWidth="1"/>
    <col min="518" max="518" width="8.7109375" style="354" customWidth="1"/>
    <col min="519" max="519" width="11" style="354" customWidth="1"/>
    <col min="520" max="520" width="9.42578125" style="354" customWidth="1"/>
    <col min="521" max="521" width="10.42578125" style="354" customWidth="1"/>
    <col min="522" max="522" width="12.28515625" style="354" customWidth="1"/>
    <col min="523" max="524" width="9.5703125" style="354" customWidth="1"/>
    <col min="525" max="525" width="12" style="354" customWidth="1"/>
    <col min="526" max="526" width="12.5703125" style="354" customWidth="1"/>
    <col min="527" max="527" width="11" style="354" customWidth="1"/>
    <col min="528" max="528" width="10.85546875" style="354" customWidth="1"/>
    <col min="529" max="530" width="10.7109375" style="354" customWidth="1"/>
    <col min="531" max="531" width="9.140625" style="354"/>
    <col min="532" max="532" width="12.85546875" style="354" customWidth="1"/>
    <col min="533" max="533" width="36.7109375" style="354" customWidth="1"/>
    <col min="534" max="535" width="9.140625" style="354"/>
    <col min="536" max="536" width="10.5703125" style="354" bestFit="1" customWidth="1"/>
    <col min="537" max="537" width="11.28515625" style="354" customWidth="1"/>
    <col min="538" max="768" width="9.140625" style="354"/>
    <col min="769" max="769" width="88.85546875" style="354" customWidth="1"/>
    <col min="770" max="770" width="12.7109375" style="354" customWidth="1"/>
    <col min="771" max="771" width="12.85546875" style="354" customWidth="1"/>
    <col min="772" max="772" width="12.28515625" style="354" customWidth="1"/>
    <col min="773" max="773" width="10.28515625" style="354" customWidth="1"/>
    <col min="774" max="774" width="8.7109375" style="354" customWidth="1"/>
    <col min="775" max="775" width="11" style="354" customWidth="1"/>
    <col min="776" max="776" width="9.42578125" style="354" customWidth="1"/>
    <col min="777" max="777" width="10.42578125" style="354" customWidth="1"/>
    <col min="778" max="778" width="12.28515625" style="354" customWidth="1"/>
    <col min="779" max="780" width="9.5703125" style="354" customWidth="1"/>
    <col min="781" max="781" width="12" style="354" customWidth="1"/>
    <col min="782" max="782" width="12.5703125" style="354" customWidth="1"/>
    <col min="783" max="783" width="11" style="354" customWidth="1"/>
    <col min="784" max="784" width="10.85546875" style="354" customWidth="1"/>
    <col min="785" max="786" width="10.7109375" style="354" customWidth="1"/>
    <col min="787" max="787" width="9.140625" style="354"/>
    <col min="788" max="788" width="12.85546875" style="354" customWidth="1"/>
    <col min="789" max="789" width="36.7109375" style="354" customWidth="1"/>
    <col min="790" max="791" width="9.140625" style="354"/>
    <col min="792" max="792" width="10.5703125" style="354" bestFit="1" customWidth="1"/>
    <col min="793" max="793" width="11.28515625" style="354" customWidth="1"/>
    <col min="794" max="1024" width="9.140625" style="354"/>
    <col min="1025" max="1025" width="88.85546875" style="354" customWidth="1"/>
    <col min="1026" max="1026" width="12.7109375" style="354" customWidth="1"/>
    <col min="1027" max="1027" width="12.85546875" style="354" customWidth="1"/>
    <col min="1028" max="1028" width="12.28515625" style="354" customWidth="1"/>
    <col min="1029" max="1029" width="10.28515625" style="354" customWidth="1"/>
    <col min="1030" max="1030" width="8.7109375" style="354" customWidth="1"/>
    <col min="1031" max="1031" width="11" style="354" customWidth="1"/>
    <col min="1032" max="1032" width="9.42578125" style="354" customWidth="1"/>
    <col min="1033" max="1033" width="10.42578125" style="354" customWidth="1"/>
    <col min="1034" max="1034" width="12.28515625" style="354" customWidth="1"/>
    <col min="1035" max="1036" width="9.5703125" style="354" customWidth="1"/>
    <col min="1037" max="1037" width="12" style="354" customWidth="1"/>
    <col min="1038" max="1038" width="12.5703125" style="354" customWidth="1"/>
    <col min="1039" max="1039" width="11" style="354" customWidth="1"/>
    <col min="1040" max="1040" width="10.85546875" style="354" customWidth="1"/>
    <col min="1041" max="1042" width="10.7109375" style="354" customWidth="1"/>
    <col min="1043" max="1043" width="9.140625" style="354"/>
    <col min="1044" max="1044" width="12.85546875" style="354" customWidth="1"/>
    <col min="1045" max="1045" width="36.7109375" style="354" customWidth="1"/>
    <col min="1046" max="1047" width="9.140625" style="354"/>
    <col min="1048" max="1048" width="10.5703125" style="354" bestFit="1" customWidth="1"/>
    <col min="1049" max="1049" width="11.28515625" style="354" customWidth="1"/>
    <col min="1050" max="1280" width="9.140625" style="354"/>
    <col min="1281" max="1281" width="88.85546875" style="354" customWidth="1"/>
    <col min="1282" max="1282" width="12.7109375" style="354" customWidth="1"/>
    <col min="1283" max="1283" width="12.85546875" style="354" customWidth="1"/>
    <col min="1284" max="1284" width="12.28515625" style="354" customWidth="1"/>
    <col min="1285" max="1285" width="10.28515625" style="354" customWidth="1"/>
    <col min="1286" max="1286" width="8.7109375" style="354" customWidth="1"/>
    <col min="1287" max="1287" width="11" style="354" customWidth="1"/>
    <col min="1288" max="1288" width="9.42578125" style="354" customWidth="1"/>
    <col min="1289" max="1289" width="10.42578125" style="354" customWidth="1"/>
    <col min="1290" max="1290" width="12.28515625" style="354" customWidth="1"/>
    <col min="1291" max="1292" width="9.5703125" style="354" customWidth="1"/>
    <col min="1293" max="1293" width="12" style="354" customWidth="1"/>
    <col min="1294" max="1294" width="12.5703125" style="354" customWidth="1"/>
    <col min="1295" max="1295" width="11" style="354" customWidth="1"/>
    <col min="1296" max="1296" width="10.85546875" style="354" customWidth="1"/>
    <col min="1297" max="1298" width="10.7109375" style="354" customWidth="1"/>
    <col min="1299" max="1299" width="9.140625" style="354"/>
    <col min="1300" max="1300" width="12.85546875" style="354" customWidth="1"/>
    <col min="1301" max="1301" width="36.7109375" style="354" customWidth="1"/>
    <col min="1302" max="1303" width="9.140625" style="354"/>
    <col min="1304" max="1304" width="10.5703125" style="354" bestFit="1" customWidth="1"/>
    <col min="1305" max="1305" width="11.28515625" style="354" customWidth="1"/>
    <col min="1306" max="1536" width="9.140625" style="354"/>
    <col min="1537" max="1537" width="88.85546875" style="354" customWidth="1"/>
    <col min="1538" max="1538" width="12.7109375" style="354" customWidth="1"/>
    <col min="1539" max="1539" width="12.85546875" style="354" customWidth="1"/>
    <col min="1540" max="1540" width="12.28515625" style="354" customWidth="1"/>
    <col min="1541" max="1541" width="10.28515625" style="354" customWidth="1"/>
    <col min="1542" max="1542" width="8.7109375" style="354" customWidth="1"/>
    <col min="1543" max="1543" width="11" style="354" customWidth="1"/>
    <col min="1544" max="1544" width="9.42578125" style="354" customWidth="1"/>
    <col min="1545" max="1545" width="10.42578125" style="354" customWidth="1"/>
    <col min="1546" max="1546" width="12.28515625" style="354" customWidth="1"/>
    <col min="1547" max="1548" width="9.5703125" style="354" customWidth="1"/>
    <col min="1549" max="1549" width="12" style="354" customWidth="1"/>
    <col min="1550" max="1550" width="12.5703125" style="354" customWidth="1"/>
    <col min="1551" max="1551" width="11" style="354" customWidth="1"/>
    <col min="1552" max="1552" width="10.85546875" style="354" customWidth="1"/>
    <col min="1553" max="1554" width="10.7109375" style="354" customWidth="1"/>
    <col min="1555" max="1555" width="9.140625" style="354"/>
    <col min="1556" max="1556" width="12.85546875" style="354" customWidth="1"/>
    <col min="1557" max="1557" width="36.7109375" style="354" customWidth="1"/>
    <col min="1558" max="1559" width="9.140625" style="354"/>
    <col min="1560" max="1560" width="10.5703125" style="354" bestFit="1" customWidth="1"/>
    <col min="1561" max="1561" width="11.28515625" style="354" customWidth="1"/>
    <col min="1562" max="1792" width="9.140625" style="354"/>
    <col min="1793" max="1793" width="88.85546875" style="354" customWidth="1"/>
    <col min="1794" max="1794" width="12.7109375" style="354" customWidth="1"/>
    <col min="1795" max="1795" width="12.85546875" style="354" customWidth="1"/>
    <col min="1796" max="1796" width="12.28515625" style="354" customWidth="1"/>
    <col min="1797" max="1797" width="10.28515625" style="354" customWidth="1"/>
    <col min="1798" max="1798" width="8.7109375" style="354" customWidth="1"/>
    <col min="1799" max="1799" width="11" style="354" customWidth="1"/>
    <col min="1800" max="1800" width="9.42578125" style="354" customWidth="1"/>
    <col min="1801" max="1801" width="10.42578125" style="354" customWidth="1"/>
    <col min="1802" max="1802" width="12.28515625" style="354" customWidth="1"/>
    <col min="1803" max="1804" width="9.5703125" style="354" customWidth="1"/>
    <col min="1805" max="1805" width="12" style="354" customWidth="1"/>
    <col min="1806" max="1806" width="12.5703125" style="354" customWidth="1"/>
    <col min="1807" max="1807" width="11" style="354" customWidth="1"/>
    <col min="1808" max="1808" width="10.85546875" style="354" customWidth="1"/>
    <col min="1809" max="1810" width="10.7109375" style="354" customWidth="1"/>
    <col min="1811" max="1811" width="9.140625" style="354"/>
    <col min="1812" max="1812" width="12.85546875" style="354" customWidth="1"/>
    <col min="1813" max="1813" width="36.7109375" style="354" customWidth="1"/>
    <col min="1814" max="1815" width="9.140625" style="354"/>
    <col min="1816" max="1816" width="10.5703125" style="354" bestFit="1" customWidth="1"/>
    <col min="1817" max="1817" width="11.28515625" style="354" customWidth="1"/>
    <col min="1818" max="2048" width="9.140625" style="354"/>
    <col min="2049" max="2049" width="88.85546875" style="354" customWidth="1"/>
    <col min="2050" max="2050" width="12.7109375" style="354" customWidth="1"/>
    <col min="2051" max="2051" width="12.85546875" style="354" customWidth="1"/>
    <col min="2052" max="2052" width="12.28515625" style="354" customWidth="1"/>
    <col min="2053" max="2053" width="10.28515625" style="354" customWidth="1"/>
    <col min="2054" max="2054" width="8.7109375" style="354" customWidth="1"/>
    <col min="2055" max="2055" width="11" style="354" customWidth="1"/>
    <col min="2056" max="2056" width="9.42578125" style="354" customWidth="1"/>
    <col min="2057" max="2057" width="10.42578125" style="354" customWidth="1"/>
    <col min="2058" max="2058" width="12.28515625" style="354" customWidth="1"/>
    <col min="2059" max="2060" width="9.5703125" style="354" customWidth="1"/>
    <col min="2061" max="2061" width="12" style="354" customWidth="1"/>
    <col min="2062" max="2062" width="12.5703125" style="354" customWidth="1"/>
    <col min="2063" max="2063" width="11" style="354" customWidth="1"/>
    <col min="2064" max="2064" width="10.85546875" style="354" customWidth="1"/>
    <col min="2065" max="2066" width="10.7109375" style="354" customWidth="1"/>
    <col min="2067" max="2067" width="9.140625" style="354"/>
    <col min="2068" max="2068" width="12.85546875" style="354" customWidth="1"/>
    <col min="2069" max="2069" width="36.7109375" style="354" customWidth="1"/>
    <col min="2070" max="2071" width="9.140625" style="354"/>
    <col min="2072" max="2072" width="10.5703125" style="354" bestFit="1" customWidth="1"/>
    <col min="2073" max="2073" width="11.28515625" style="354" customWidth="1"/>
    <col min="2074" max="2304" width="9.140625" style="354"/>
    <col min="2305" max="2305" width="88.85546875" style="354" customWidth="1"/>
    <col min="2306" max="2306" width="12.7109375" style="354" customWidth="1"/>
    <col min="2307" max="2307" width="12.85546875" style="354" customWidth="1"/>
    <col min="2308" max="2308" width="12.28515625" style="354" customWidth="1"/>
    <col min="2309" max="2309" width="10.28515625" style="354" customWidth="1"/>
    <col min="2310" max="2310" width="8.7109375" style="354" customWidth="1"/>
    <col min="2311" max="2311" width="11" style="354" customWidth="1"/>
    <col min="2312" max="2312" width="9.42578125" style="354" customWidth="1"/>
    <col min="2313" max="2313" width="10.42578125" style="354" customWidth="1"/>
    <col min="2314" max="2314" width="12.28515625" style="354" customWidth="1"/>
    <col min="2315" max="2316" width="9.5703125" style="354" customWidth="1"/>
    <col min="2317" max="2317" width="12" style="354" customWidth="1"/>
    <col min="2318" max="2318" width="12.5703125" style="354" customWidth="1"/>
    <col min="2319" max="2319" width="11" style="354" customWidth="1"/>
    <col min="2320" max="2320" width="10.85546875" style="354" customWidth="1"/>
    <col min="2321" max="2322" width="10.7109375" style="354" customWidth="1"/>
    <col min="2323" max="2323" width="9.140625" style="354"/>
    <col min="2324" max="2324" width="12.85546875" style="354" customWidth="1"/>
    <col min="2325" max="2325" width="36.7109375" style="354" customWidth="1"/>
    <col min="2326" max="2327" width="9.140625" style="354"/>
    <col min="2328" max="2328" width="10.5703125" style="354" bestFit="1" customWidth="1"/>
    <col min="2329" max="2329" width="11.28515625" style="354" customWidth="1"/>
    <col min="2330" max="2560" width="9.140625" style="354"/>
    <col min="2561" max="2561" width="88.85546875" style="354" customWidth="1"/>
    <col min="2562" max="2562" width="12.7109375" style="354" customWidth="1"/>
    <col min="2563" max="2563" width="12.85546875" style="354" customWidth="1"/>
    <col min="2564" max="2564" width="12.28515625" style="354" customWidth="1"/>
    <col min="2565" max="2565" width="10.28515625" style="354" customWidth="1"/>
    <col min="2566" max="2566" width="8.7109375" style="354" customWidth="1"/>
    <col min="2567" max="2567" width="11" style="354" customWidth="1"/>
    <col min="2568" max="2568" width="9.42578125" style="354" customWidth="1"/>
    <col min="2569" max="2569" width="10.42578125" style="354" customWidth="1"/>
    <col min="2570" max="2570" width="12.28515625" style="354" customWidth="1"/>
    <col min="2571" max="2572" width="9.5703125" style="354" customWidth="1"/>
    <col min="2573" max="2573" width="12" style="354" customWidth="1"/>
    <col min="2574" max="2574" width="12.5703125" style="354" customWidth="1"/>
    <col min="2575" max="2575" width="11" style="354" customWidth="1"/>
    <col min="2576" max="2576" width="10.85546875" style="354" customWidth="1"/>
    <col min="2577" max="2578" width="10.7109375" style="354" customWidth="1"/>
    <col min="2579" max="2579" width="9.140625" style="354"/>
    <col min="2580" max="2580" width="12.85546875" style="354" customWidth="1"/>
    <col min="2581" max="2581" width="36.7109375" style="354" customWidth="1"/>
    <col min="2582" max="2583" width="9.140625" style="354"/>
    <col min="2584" max="2584" width="10.5703125" style="354" bestFit="1" customWidth="1"/>
    <col min="2585" max="2585" width="11.28515625" style="354" customWidth="1"/>
    <col min="2586" max="2816" width="9.140625" style="354"/>
    <col min="2817" max="2817" width="88.85546875" style="354" customWidth="1"/>
    <col min="2818" max="2818" width="12.7109375" style="354" customWidth="1"/>
    <col min="2819" max="2819" width="12.85546875" style="354" customWidth="1"/>
    <col min="2820" max="2820" width="12.28515625" style="354" customWidth="1"/>
    <col min="2821" max="2821" width="10.28515625" style="354" customWidth="1"/>
    <col min="2822" max="2822" width="8.7109375" style="354" customWidth="1"/>
    <col min="2823" max="2823" width="11" style="354" customWidth="1"/>
    <col min="2824" max="2824" width="9.42578125" style="354" customWidth="1"/>
    <col min="2825" max="2825" width="10.42578125" style="354" customWidth="1"/>
    <col min="2826" max="2826" width="12.28515625" style="354" customWidth="1"/>
    <col min="2827" max="2828" width="9.5703125" style="354" customWidth="1"/>
    <col min="2829" max="2829" width="12" style="354" customWidth="1"/>
    <col min="2830" max="2830" width="12.5703125" style="354" customWidth="1"/>
    <col min="2831" max="2831" width="11" style="354" customWidth="1"/>
    <col min="2832" max="2832" width="10.85546875" style="354" customWidth="1"/>
    <col min="2833" max="2834" width="10.7109375" style="354" customWidth="1"/>
    <col min="2835" max="2835" width="9.140625" style="354"/>
    <col min="2836" max="2836" width="12.85546875" style="354" customWidth="1"/>
    <col min="2837" max="2837" width="36.7109375" style="354" customWidth="1"/>
    <col min="2838" max="2839" width="9.140625" style="354"/>
    <col min="2840" max="2840" width="10.5703125" style="354" bestFit="1" customWidth="1"/>
    <col min="2841" max="2841" width="11.28515625" style="354" customWidth="1"/>
    <col min="2842" max="3072" width="9.140625" style="354"/>
    <col min="3073" max="3073" width="88.85546875" style="354" customWidth="1"/>
    <col min="3074" max="3074" width="12.7109375" style="354" customWidth="1"/>
    <col min="3075" max="3075" width="12.85546875" style="354" customWidth="1"/>
    <col min="3076" max="3076" width="12.28515625" style="354" customWidth="1"/>
    <col min="3077" max="3077" width="10.28515625" style="354" customWidth="1"/>
    <col min="3078" max="3078" width="8.7109375" style="354" customWidth="1"/>
    <col min="3079" max="3079" width="11" style="354" customWidth="1"/>
    <col min="3080" max="3080" width="9.42578125" style="354" customWidth="1"/>
    <col min="3081" max="3081" width="10.42578125" style="354" customWidth="1"/>
    <col min="3082" max="3082" width="12.28515625" style="354" customWidth="1"/>
    <col min="3083" max="3084" width="9.5703125" style="354" customWidth="1"/>
    <col min="3085" max="3085" width="12" style="354" customWidth="1"/>
    <col min="3086" max="3086" width="12.5703125" style="354" customWidth="1"/>
    <col min="3087" max="3087" width="11" style="354" customWidth="1"/>
    <col min="3088" max="3088" width="10.85546875" style="354" customWidth="1"/>
    <col min="3089" max="3090" width="10.7109375" style="354" customWidth="1"/>
    <col min="3091" max="3091" width="9.140625" style="354"/>
    <col min="3092" max="3092" width="12.85546875" style="354" customWidth="1"/>
    <col min="3093" max="3093" width="36.7109375" style="354" customWidth="1"/>
    <col min="3094" max="3095" width="9.140625" style="354"/>
    <col min="3096" max="3096" width="10.5703125" style="354" bestFit="1" customWidth="1"/>
    <col min="3097" max="3097" width="11.28515625" style="354" customWidth="1"/>
    <col min="3098" max="3328" width="9.140625" style="354"/>
    <col min="3329" max="3329" width="88.85546875" style="354" customWidth="1"/>
    <col min="3330" max="3330" width="12.7109375" style="354" customWidth="1"/>
    <col min="3331" max="3331" width="12.85546875" style="354" customWidth="1"/>
    <col min="3332" max="3332" width="12.28515625" style="354" customWidth="1"/>
    <col min="3333" max="3333" width="10.28515625" style="354" customWidth="1"/>
    <col min="3334" max="3334" width="8.7109375" style="354" customWidth="1"/>
    <col min="3335" max="3335" width="11" style="354" customWidth="1"/>
    <col min="3336" max="3336" width="9.42578125" style="354" customWidth="1"/>
    <col min="3337" max="3337" width="10.42578125" style="354" customWidth="1"/>
    <col min="3338" max="3338" width="12.28515625" style="354" customWidth="1"/>
    <col min="3339" max="3340" width="9.5703125" style="354" customWidth="1"/>
    <col min="3341" max="3341" width="12" style="354" customWidth="1"/>
    <col min="3342" max="3342" width="12.5703125" style="354" customWidth="1"/>
    <col min="3343" max="3343" width="11" style="354" customWidth="1"/>
    <col min="3344" max="3344" width="10.85546875" style="354" customWidth="1"/>
    <col min="3345" max="3346" width="10.7109375" style="354" customWidth="1"/>
    <col min="3347" max="3347" width="9.140625" style="354"/>
    <col min="3348" max="3348" width="12.85546875" style="354" customWidth="1"/>
    <col min="3349" max="3349" width="36.7109375" style="354" customWidth="1"/>
    <col min="3350" max="3351" width="9.140625" style="354"/>
    <col min="3352" max="3352" width="10.5703125" style="354" bestFit="1" customWidth="1"/>
    <col min="3353" max="3353" width="11.28515625" style="354" customWidth="1"/>
    <col min="3354" max="3584" width="9.140625" style="354"/>
    <col min="3585" max="3585" width="88.85546875" style="354" customWidth="1"/>
    <col min="3586" max="3586" width="12.7109375" style="354" customWidth="1"/>
    <col min="3587" max="3587" width="12.85546875" style="354" customWidth="1"/>
    <col min="3588" max="3588" width="12.28515625" style="354" customWidth="1"/>
    <col min="3589" max="3589" width="10.28515625" style="354" customWidth="1"/>
    <col min="3590" max="3590" width="8.7109375" style="354" customWidth="1"/>
    <col min="3591" max="3591" width="11" style="354" customWidth="1"/>
    <col min="3592" max="3592" width="9.42578125" style="354" customWidth="1"/>
    <col min="3593" max="3593" width="10.42578125" style="354" customWidth="1"/>
    <col min="3594" max="3594" width="12.28515625" style="354" customWidth="1"/>
    <col min="3595" max="3596" width="9.5703125" style="354" customWidth="1"/>
    <col min="3597" max="3597" width="12" style="354" customWidth="1"/>
    <col min="3598" max="3598" width="12.5703125" style="354" customWidth="1"/>
    <col min="3599" max="3599" width="11" style="354" customWidth="1"/>
    <col min="3600" max="3600" width="10.85546875" style="354" customWidth="1"/>
    <col min="3601" max="3602" width="10.7109375" style="354" customWidth="1"/>
    <col min="3603" max="3603" width="9.140625" style="354"/>
    <col min="3604" max="3604" width="12.85546875" style="354" customWidth="1"/>
    <col min="3605" max="3605" width="36.7109375" style="354" customWidth="1"/>
    <col min="3606" max="3607" width="9.140625" style="354"/>
    <col min="3608" max="3608" width="10.5703125" style="354" bestFit="1" customWidth="1"/>
    <col min="3609" max="3609" width="11.28515625" style="354" customWidth="1"/>
    <col min="3610" max="3840" width="9.140625" style="354"/>
    <col min="3841" max="3841" width="88.85546875" style="354" customWidth="1"/>
    <col min="3842" max="3842" width="12.7109375" style="354" customWidth="1"/>
    <col min="3843" max="3843" width="12.85546875" style="354" customWidth="1"/>
    <col min="3844" max="3844" width="12.28515625" style="354" customWidth="1"/>
    <col min="3845" max="3845" width="10.28515625" style="354" customWidth="1"/>
    <col min="3846" max="3846" width="8.7109375" style="354" customWidth="1"/>
    <col min="3847" max="3847" width="11" style="354" customWidth="1"/>
    <col min="3848" max="3848" width="9.42578125" style="354" customWidth="1"/>
    <col min="3849" max="3849" width="10.42578125" style="354" customWidth="1"/>
    <col min="3850" max="3850" width="12.28515625" style="354" customWidth="1"/>
    <col min="3851" max="3852" width="9.5703125" style="354" customWidth="1"/>
    <col min="3853" max="3853" width="12" style="354" customWidth="1"/>
    <col min="3854" max="3854" width="12.5703125" style="354" customWidth="1"/>
    <col min="3855" max="3855" width="11" style="354" customWidth="1"/>
    <col min="3856" max="3856" width="10.85546875" style="354" customWidth="1"/>
    <col min="3857" max="3858" width="10.7109375" style="354" customWidth="1"/>
    <col min="3859" max="3859" width="9.140625" style="354"/>
    <col min="3860" max="3860" width="12.85546875" style="354" customWidth="1"/>
    <col min="3861" max="3861" width="36.7109375" style="354" customWidth="1"/>
    <col min="3862" max="3863" width="9.140625" style="354"/>
    <col min="3864" max="3864" width="10.5703125" style="354" bestFit="1" customWidth="1"/>
    <col min="3865" max="3865" width="11.28515625" style="354" customWidth="1"/>
    <col min="3866" max="4096" width="9.140625" style="354"/>
    <col min="4097" max="4097" width="88.85546875" style="354" customWidth="1"/>
    <col min="4098" max="4098" width="12.7109375" style="354" customWidth="1"/>
    <col min="4099" max="4099" width="12.85546875" style="354" customWidth="1"/>
    <col min="4100" max="4100" width="12.28515625" style="354" customWidth="1"/>
    <col min="4101" max="4101" width="10.28515625" style="354" customWidth="1"/>
    <col min="4102" max="4102" width="8.7109375" style="354" customWidth="1"/>
    <col min="4103" max="4103" width="11" style="354" customWidth="1"/>
    <col min="4104" max="4104" width="9.42578125" style="354" customWidth="1"/>
    <col min="4105" max="4105" width="10.42578125" style="354" customWidth="1"/>
    <col min="4106" max="4106" width="12.28515625" style="354" customWidth="1"/>
    <col min="4107" max="4108" width="9.5703125" style="354" customWidth="1"/>
    <col min="4109" max="4109" width="12" style="354" customWidth="1"/>
    <col min="4110" max="4110" width="12.5703125" style="354" customWidth="1"/>
    <col min="4111" max="4111" width="11" style="354" customWidth="1"/>
    <col min="4112" max="4112" width="10.85546875" style="354" customWidth="1"/>
    <col min="4113" max="4114" width="10.7109375" style="354" customWidth="1"/>
    <col min="4115" max="4115" width="9.140625" style="354"/>
    <col min="4116" max="4116" width="12.85546875" style="354" customWidth="1"/>
    <col min="4117" max="4117" width="36.7109375" style="354" customWidth="1"/>
    <col min="4118" max="4119" width="9.140625" style="354"/>
    <col min="4120" max="4120" width="10.5703125" style="354" bestFit="1" customWidth="1"/>
    <col min="4121" max="4121" width="11.28515625" style="354" customWidth="1"/>
    <col min="4122" max="4352" width="9.140625" style="354"/>
    <col min="4353" max="4353" width="88.85546875" style="354" customWidth="1"/>
    <col min="4354" max="4354" width="12.7109375" style="354" customWidth="1"/>
    <col min="4355" max="4355" width="12.85546875" style="354" customWidth="1"/>
    <col min="4356" max="4356" width="12.28515625" style="354" customWidth="1"/>
    <col min="4357" max="4357" width="10.28515625" style="354" customWidth="1"/>
    <col min="4358" max="4358" width="8.7109375" style="354" customWidth="1"/>
    <col min="4359" max="4359" width="11" style="354" customWidth="1"/>
    <col min="4360" max="4360" width="9.42578125" style="354" customWidth="1"/>
    <col min="4361" max="4361" width="10.42578125" style="354" customWidth="1"/>
    <col min="4362" max="4362" width="12.28515625" style="354" customWidth="1"/>
    <col min="4363" max="4364" width="9.5703125" style="354" customWidth="1"/>
    <col min="4365" max="4365" width="12" style="354" customWidth="1"/>
    <col min="4366" max="4366" width="12.5703125" style="354" customWidth="1"/>
    <col min="4367" max="4367" width="11" style="354" customWidth="1"/>
    <col min="4368" max="4368" width="10.85546875" style="354" customWidth="1"/>
    <col min="4369" max="4370" width="10.7109375" style="354" customWidth="1"/>
    <col min="4371" max="4371" width="9.140625" style="354"/>
    <col min="4372" max="4372" width="12.85546875" style="354" customWidth="1"/>
    <col min="4373" max="4373" width="36.7109375" style="354" customWidth="1"/>
    <col min="4374" max="4375" width="9.140625" style="354"/>
    <col min="4376" max="4376" width="10.5703125" style="354" bestFit="1" customWidth="1"/>
    <col min="4377" max="4377" width="11.28515625" style="354" customWidth="1"/>
    <col min="4378" max="4608" width="9.140625" style="354"/>
    <col min="4609" max="4609" width="88.85546875" style="354" customWidth="1"/>
    <col min="4610" max="4610" width="12.7109375" style="354" customWidth="1"/>
    <col min="4611" max="4611" width="12.85546875" style="354" customWidth="1"/>
    <col min="4612" max="4612" width="12.28515625" style="354" customWidth="1"/>
    <col min="4613" max="4613" width="10.28515625" style="354" customWidth="1"/>
    <col min="4614" max="4614" width="8.7109375" style="354" customWidth="1"/>
    <col min="4615" max="4615" width="11" style="354" customWidth="1"/>
    <col min="4616" max="4616" width="9.42578125" style="354" customWidth="1"/>
    <col min="4617" max="4617" width="10.42578125" style="354" customWidth="1"/>
    <col min="4618" max="4618" width="12.28515625" style="354" customWidth="1"/>
    <col min="4619" max="4620" width="9.5703125" style="354" customWidth="1"/>
    <col min="4621" max="4621" width="12" style="354" customWidth="1"/>
    <col min="4622" max="4622" width="12.5703125" style="354" customWidth="1"/>
    <col min="4623" max="4623" width="11" style="354" customWidth="1"/>
    <col min="4624" max="4624" width="10.85546875" style="354" customWidth="1"/>
    <col min="4625" max="4626" width="10.7109375" style="354" customWidth="1"/>
    <col min="4627" max="4627" width="9.140625" style="354"/>
    <col min="4628" max="4628" width="12.85546875" style="354" customWidth="1"/>
    <col min="4629" max="4629" width="36.7109375" style="354" customWidth="1"/>
    <col min="4630" max="4631" width="9.140625" style="354"/>
    <col min="4632" max="4632" width="10.5703125" style="354" bestFit="1" customWidth="1"/>
    <col min="4633" max="4633" width="11.28515625" style="354" customWidth="1"/>
    <col min="4634" max="4864" width="9.140625" style="354"/>
    <col min="4865" max="4865" width="88.85546875" style="354" customWidth="1"/>
    <col min="4866" max="4866" width="12.7109375" style="354" customWidth="1"/>
    <col min="4867" max="4867" width="12.85546875" style="354" customWidth="1"/>
    <col min="4868" max="4868" width="12.28515625" style="354" customWidth="1"/>
    <col min="4869" max="4869" width="10.28515625" style="354" customWidth="1"/>
    <col min="4870" max="4870" width="8.7109375" style="354" customWidth="1"/>
    <col min="4871" max="4871" width="11" style="354" customWidth="1"/>
    <col min="4872" max="4872" width="9.42578125" style="354" customWidth="1"/>
    <col min="4873" max="4873" width="10.42578125" style="354" customWidth="1"/>
    <col min="4874" max="4874" width="12.28515625" style="354" customWidth="1"/>
    <col min="4875" max="4876" width="9.5703125" style="354" customWidth="1"/>
    <col min="4877" max="4877" width="12" style="354" customWidth="1"/>
    <col min="4878" max="4878" width="12.5703125" style="354" customWidth="1"/>
    <col min="4879" max="4879" width="11" style="354" customWidth="1"/>
    <col min="4880" max="4880" width="10.85546875" style="354" customWidth="1"/>
    <col min="4881" max="4882" width="10.7109375" style="354" customWidth="1"/>
    <col min="4883" max="4883" width="9.140625" style="354"/>
    <col min="4884" max="4884" width="12.85546875" style="354" customWidth="1"/>
    <col min="4885" max="4885" width="36.7109375" style="354" customWidth="1"/>
    <col min="4886" max="4887" width="9.140625" style="354"/>
    <col min="4888" max="4888" width="10.5703125" style="354" bestFit="1" customWidth="1"/>
    <col min="4889" max="4889" width="11.28515625" style="354" customWidth="1"/>
    <col min="4890" max="5120" width="9.140625" style="354"/>
    <col min="5121" max="5121" width="88.85546875" style="354" customWidth="1"/>
    <col min="5122" max="5122" width="12.7109375" style="354" customWidth="1"/>
    <col min="5123" max="5123" width="12.85546875" style="354" customWidth="1"/>
    <col min="5124" max="5124" width="12.28515625" style="354" customWidth="1"/>
    <col min="5125" max="5125" width="10.28515625" style="354" customWidth="1"/>
    <col min="5126" max="5126" width="8.7109375" style="354" customWidth="1"/>
    <col min="5127" max="5127" width="11" style="354" customWidth="1"/>
    <col min="5128" max="5128" width="9.42578125" style="354" customWidth="1"/>
    <col min="5129" max="5129" width="10.42578125" style="354" customWidth="1"/>
    <col min="5130" max="5130" width="12.28515625" style="354" customWidth="1"/>
    <col min="5131" max="5132" width="9.5703125" style="354" customWidth="1"/>
    <col min="5133" max="5133" width="12" style="354" customWidth="1"/>
    <col min="5134" max="5134" width="12.5703125" style="354" customWidth="1"/>
    <col min="5135" max="5135" width="11" style="354" customWidth="1"/>
    <col min="5136" max="5136" width="10.85546875" style="354" customWidth="1"/>
    <col min="5137" max="5138" width="10.7109375" style="354" customWidth="1"/>
    <col min="5139" max="5139" width="9.140625" style="354"/>
    <col min="5140" max="5140" width="12.85546875" style="354" customWidth="1"/>
    <col min="5141" max="5141" width="36.7109375" style="354" customWidth="1"/>
    <col min="5142" max="5143" width="9.140625" style="354"/>
    <col min="5144" max="5144" width="10.5703125" style="354" bestFit="1" customWidth="1"/>
    <col min="5145" max="5145" width="11.28515625" style="354" customWidth="1"/>
    <col min="5146" max="5376" width="9.140625" style="354"/>
    <col min="5377" max="5377" width="88.85546875" style="354" customWidth="1"/>
    <col min="5378" max="5378" width="12.7109375" style="354" customWidth="1"/>
    <col min="5379" max="5379" width="12.85546875" style="354" customWidth="1"/>
    <col min="5380" max="5380" width="12.28515625" style="354" customWidth="1"/>
    <col min="5381" max="5381" width="10.28515625" style="354" customWidth="1"/>
    <col min="5382" max="5382" width="8.7109375" style="354" customWidth="1"/>
    <col min="5383" max="5383" width="11" style="354" customWidth="1"/>
    <col min="5384" max="5384" width="9.42578125" style="354" customWidth="1"/>
    <col min="5385" max="5385" width="10.42578125" style="354" customWidth="1"/>
    <col min="5386" max="5386" width="12.28515625" style="354" customWidth="1"/>
    <col min="5387" max="5388" width="9.5703125" style="354" customWidth="1"/>
    <col min="5389" max="5389" width="12" style="354" customWidth="1"/>
    <col min="5390" max="5390" width="12.5703125" style="354" customWidth="1"/>
    <col min="5391" max="5391" width="11" style="354" customWidth="1"/>
    <col min="5392" max="5392" width="10.85546875" style="354" customWidth="1"/>
    <col min="5393" max="5394" width="10.7109375" style="354" customWidth="1"/>
    <col min="5395" max="5395" width="9.140625" style="354"/>
    <col min="5396" max="5396" width="12.85546875" style="354" customWidth="1"/>
    <col min="5397" max="5397" width="36.7109375" style="354" customWidth="1"/>
    <col min="5398" max="5399" width="9.140625" style="354"/>
    <col min="5400" max="5400" width="10.5703125" style="354" bestFit="1" customWidth="1"/>
    <col min="5401" max="5401" width="11.28515625" style="354" customWidth="1"/>
    <col min="5402" max="5632" width="9.140625" style="354"/>
    <col min="5633" max="5633" width="88.85546875" style="354" customWidth="1"/>
    <col min="5634" max="5634" width="12.7109375" style="354" customWidth="1"/>
    <col min="5635" max="5635" width="12.85546875" style="354" customWidth="1"/>
    <col min="5636" max="5636" width="12.28515625" style="354" customWidth="1"/>
    <col min="5637" max="5637" width="10.28515625" style="354" customWidth="1"/>
    <col min="5638" max="5638" width="8.7109375" style="354" customWidth="1"/>
    <col min="5639" max="5639" width="11" style="354" customWidth="1"/>
    <col min="5640" max="5640" width="9.42578125" style="354" customWidth="1"/>
    <col min="5641" max="5641" width="10.42578125" style="354" customWidth="1"/>
    <col min="5642" max="5642" width="12.28515625" style="354" customWidth="1"/>
    <col min="5643" max="5644" width="9.5703125" style="354" customWidth="1"/>
    <col min="5645" max="5645" width="12" style="354" customWidth="1"/>
    <col min="5646" max="5646" width="12.5703125" style="354" customWidth="1"/>
    <col min="5647" max="5647" width="11" style="354" customWidth="1"/>
    <col min="5648" max="5648" width="10.85546875" style="354" customWidth="1"/>
    <col min="5649" max="5650" width="10.7109375" style="354" customWidth="1"/>
    <col min="5651" max="5651" width="9.140625" style="354"/>
    <col min="5652" max="5652" width="12.85546875" style="354" customWidth="1"/>
    <col min="5653" max="5653" width="36.7109375" style="354" customWidth="1"/>
    <col min="5654" max="5655" width="9.140625" style="354"/>
    <col min="5656" max="5656" width="10.5703125" style="354" bestFit="1" customWidth="1"/>
    <col min="5657" max="5657" width="11.28515625" style="354" customWidth="1"/>
    <col min="5658" max="5888" width="9.140625" style="354"/>
    <col min="5889" max="5889" width="88.85546875" style="354" customWidth="1"/>
    <col min="5890" max="5890" width="12.7109375" style="354" customWidth="1"/>
    <col min="5891" max="5891" width="12.85546875" style="354" customWidth="1"/>
    <col min="5892" max="5892" width="12.28515625" style="354" customWidth="1"/>
    <col min="5893" max="5893" width="10.28515625" style="354" customWidth="1"/>
    <col min="5894" max="5894" width="8.7109375" style="354" customWidth="1"/>
    <col min="5895" max="5895" width="11" style="354" customWidth="1"/>
    <col min="5896" max="5896" width="9.42578125" style="354" customWidth="1"/>
    <col min="5897" max="5897" width="10.42578125" style="354" customWidth="1"/>
    <col min="5898" max="5898" width="12.28515625" style="354" customWidth="1"/>
    <col min="5899" max="5900" width="9.5703125" style="354" customWidth="1"/>
    <col min="5901" max="5901" width="12" style="354" customWidth="1"/>
    <col min="5902" max="5902" width="12.5703125" style="354" customWidth="1"/>
    <col min="5903" max="5903" width="11" style="354" customWidth="1"/>
    <col min="5904" max="5904" width="10.85546875" style="354" customWidth="1"/>
    <col min="5905" max="5906" width="10.7109375" style="354" customWidth="1"/>
    <col min="5907" max="5907" width="9.140625" style="354"/>
    <col min="5908" max="5908" width="12.85546875" style="354" customWidth="1"/>
    <col min="5909" max="5909" width="36.7109375" style="354" customWidth="1"/>
    <col min="5910" max="5911" width="9.140625" style="354"/>
    <col min="5912" max="5912" width="10.5703125" style="354" bestFit="1" customWidth="1"/>
    <col min="5913" max="5913" width="11.28515625" style="354" customWidth="1"/>
    <col min="5914" max="6144" width="9.140625" style="354"/>
    <col min="6145" max="6145" width="88.85546875" style="354" customWidth="1"/>
    <col min="6146" max="6146" width="12.7109375" style="354" customWidth="1"/>
    <col min="6147" max="6147" width="12.85546875" style="354" customWidth="1"/>
    <col min="6148" max="6148" width="12.28515625" style="354" customWidth="1"/>
    <col min="6149" max="6149" width="10.28515625" style="354" customWidth="1"/>
    <col min="6150" max="6150" width="8.7109375" style="354" customWidth="1"/>
    <col min="6151" max="6151" width="11" style="354" customWidth="1"/>
    <col min="6152" max="6152" width="9.42578125" style="354" customWidth="1"/>
    <col min="6153" max="6153" width="10.42578125" style="354" customWidth="1"/>
    <col min="6154" max="6154" width="12.28515625" style="354" customWidth="1"/>
    <col min="6155" max="6156" width="9.5703125" style="354" customWidth="1"/>
    <col min="6157" max="6157" width="12" style="354" customWidth="1"/>
    <col min="6158" max="6158" width="12.5703125" style="354" customWidth="1"/>
    <col min="6159" max="6159" width="11" style="354" customWidth="1"/>
    <col min="6160" max="6160" width="10.85546875" style="354" customWidth="1"/>
    <col min="6161" max="6162" width="10.7109375" style="354" customWidth="1"/>
    <col min="6163" max="6163" width="9.140625" style="354"/>
    <col min="6164" max="6164" width="12.85546875" style="354" customWidth="1"/>
    <col min="6165" max="6165" width="36.7109375" style="354" customWidth="1"/>
    <col min="6166" max="6167" width="9.140625" style="354"/>
    <col min="6168" max="6168" width="10.5703125" style="354" bestFit="1" customWidth="1"/>
    <col min="6169" max="6169" width="11.28515625" style="354" customWidth="1"/>
    <col min="6170" max="6400" width="9.140625" style="354"/>
    <col min="6401" max="6401" width="88.85546875" style="354" customWidth="1"/>
    <col min="6402" max="6402" width="12.7109375" style="354" customWidth="1"/>
    <col min="6403" max="6403" width="12.85546875" style="354" customWidth="1"/>
    <col min="6404" max="6404" width="12.28515625" style="354" customWidth="1"/>
    <col min="6405" max="6405" width="10.28515625" style="354" customWidth="1"/>
    <col min="6406" max="6406" width="8.7109375" style="354" customWidth="1"/>
    <col min="6407" max="6407" width="11" style="354" customWidth="1"/>
    <col min="6408" max="6408" width="9.42578125" style="354" customWidth="1"/>
    <col min="6409" max="6409" width="10.42578125" style="354" customWidth="1"/>
    <col min="6410" max="6410" width="12.28515625" style="354" customWidth="1"/>
    <col min="6411" max="6412" width="9.5703125" style="354" customWidth="1"/>
    <col min="6413" max="6413" width="12" style="354" customWidth="1"/>
    <col min="6414" max="6414" width="12.5703125" style="354" customWidth="1"/>
    <col min="6415" max="6415" width="11" style="354" customWidth="1"/>
    <col min="6416" max="6416" width="10.85546875" style="354" customWidth="1"/>
    <col min="6417" max="6418" width="10.7109375" style="354" customWidth="1"/>
    <col min="6419" max="6419" width="9.140625" style="354"/>
    <col min="6420" max="6420" width="12.85546875" style="354" customWidth="1"/>
    <col min="6421" max="6421" width="36.7109375" style="354" customWidth="1"/>
    <col min="6422" max="6423" width="9.140625" style="354"/>
    <col min="6424" max="6424" width="10.5703125" style="354" bestFit="1" customWidth="1"/>
    <col min="6425" max="6425" width="11.28515625" style="354" customWidth="1"/>
    <col min="6426" max="6656" width="9.140625" style="354"/>
    <col min="6657" max="6657" width="88.85546875" style="354" customWidth="1"/>
    <col min="6658" max="6658" width="12.7109375" style="354" customWidth="1"/>
    <col min="6659" max="6659" width="12.85546875" style="354" customWidth="1"/>
    <col min="6660" max="6660" width="12.28515625" style="354" customWidth="1"/>
    <col min="6661" max="6661" width="10.28515625" style="354" customWidth="1"/>
    <col min="6662" max="6662" width="8.7109375" style="354" customWidth="1"/>
    <col min="6663" max="6663" width="11" style="354" customWidth="1"/>
    <col min="6664" max="6664" width="9.42578125" style="354" customWidth="1"/>
    <col min="6665" max="6665" width="10.42578125" style="354" customWidth="1"/>
    <col min="6666" max="6666" width="12.28515625" style="354" customWidth="1"/>
    <col min="6667" max="6668" width="9.5703125" style="354" customWidth="1"/>
    <col min="6669" max="6669" width="12" style="354" customWidth="1"/>
    <col min="6670" max="6670" width="12.5703125" style="354" customWidth="1"/>
    <col min="6671" max="6671" width="11" style="354" customWidth="1"/>
    <col min="6672" max="6672" width="10.85546875" style="354" customWidth="1"/>
    <col min="6673" max="6674" width="10.7109375" style="354" customWidth="1"/>
    <col min="6675" max="6675" width="9.140625" style="354"/>
    <col min="6676" max="6676" width="12.85546875" style="354" customWidth="1"/>
    <col min="6677" max="6677" width="36.7109375" style="354" customWidth="1"/>
    <col min="6678" max="6679" width="9.140625" style="354"/>
    <col min="6680" max="6680" width="10.5703125" style="354" bestFit="1" customWidth="1"/>
    <col min="6681" max="6681" width="11.28515625" style="354" customWidth="1"/>
    <col min="6682" max="6912" width="9.140625" style="354"/>
    <col min="6913" max="6913" width="88.85546875" style="354" customWidth="1"/>
    <col min="6914" max="6914" width="12.7109375" style="354" customWidth="1"/>
    <col min="6915" max="6915" width="12.85546875" style="354" customWidth="1"/>
    <col min="6916" max="6916" width="12.28515625" style="354" customWidth="1"/>
    <col min="6917" max="6917" width="10.28515625" style="354" customWidth="1"/>
    <col min="6918" max="6918" width="8.7109375" style="354" customWidth="1"/>
    <col min="6919" max="6919" width="11" style="354" customWidth="1"/>
    <col min="6920" max="6920" width="9.42578125" style="354" customWidth="1"/>
    <col min="6921" max="6921" width="10.42578125" style="354" customWidth="1"/>
    <col min="6922" max="6922" width="12.28515625" style="354" customWidth="1"/>
    <col min="6923" max="6924" width="9.5703125" style="354" customWidth="1"/>
    <col min="6925" max="6925" width="12" style="354" customWidth="1"/>
    <col min="6926" max="6926" width="12.5703125" style="354" customWidth="1"/>
    <col min="6927" max="6927" width="11" style="354" customWidth="1"/>
    <col min="6928" max="6928" width="10.85546875" style="354" customWidth="1"/>
    <col min="6929" max="6930" width="10.7109375" style="354" customWidth="1"/>
    <col min="6931" max="6931" width="9.140625" style="354"/>
    <col min="6932" max="6932" width="12.85546875" style="354" customWidth="1"/>
    <col min="6933" max="6933" width="36.7109375" style="354" customWidth="1"/>
    <col min="6934" max="6935" width="9.140625" style="354"/>
    <col min="6936" max="6936" width="10.5703125" style="354" bestFit="1" customWidth="1"/>
    <col min="6937" max="6937" width="11.28515625" style="354" customWidth="1"/>
    <col min="6938" max="7168" width="9.140625" style="354"/>
    <col min="7169" max="7169" width="88.85546875" style="354" customWidth="1"/>
    <col min="7170" max="7170" width="12.7109375" style="354" customWidth="1"/>
    <col min="7171" max="7171" width="12.85546875" style="354" customWidth="1"/>
    <col min="7172" max="7172" width="12.28515625" style="354" customWidth="1"/>
    <col min="7173" max="7173" width="10.28515625" style="354" customWidth="1"/>
    <col min="7174" max="7174" width="8.7109375" style="354" customWidth="1"/>
    <col min="7175" max="7175" width="11" style="354" customWidth="1"/>
    <col min="7176" max="7176" width="9.42578125" style="354" customWidth="1"/>
    <col min="7177" max="7177" width="10.42578125" style="354" customWidth="1"/>
    <col min="7178" max="7178" width="12.28515625" style="354" customWidth="1"/>
    <col min="7179" max="7180" width="9.5703125" style="354" customWidth="1"/>
    <col min="7181" max="7181" width="12" style="354" customWidth="1"/>
    <col min="7182" max="7182" width="12.5703125" style="354" customWidth="1"/>
    <col min="7183" max="7183" width="11" style="354" customWidth="1"/>
    <col min="7184" max="7184" width="10.85546875" style="354" customWidth="1"/>
    <col min="7185" max="7186" width="10.7109375" style="354" customWidth="1"/>
    <col min="7187" max="7187" width="9.140625" style="354"/>
    <col min="7188" max="7188" width="12.85546875" style="354" customWidth="1"/>
    <col min="7189" max="7189" width="36.7109375" style="354" customWidth="1"/>
    <col min="7190" max="7191" width="9.140625" style="354"/>
    <col min="7192" max="7192" width="10.5703125" style="354" bestFit="1" customWidth="1"/>
    <col min="7193" max="7193" width="11.28515625" style="354" customWidth="1"/>
    <col min="7194" max="7424" width="9.140625" style="354"/>
    <col min="7425" max="7425" width="88.85546875" style="354" customWidth="1"/>
    <col min="7426" max="7426" width="12.7109375" style="354" customWidth="1"/>
    <col min="7427" max="7427" width="12.85546875" style="354" customWidth="1"/>
    <col min="7428" max="7428" width="12.28515625" style="354" customWidth="1"/>
    <col min="7429" max="7429" width="10.28515625" style="354" customWidth="1"/>
    <col min="7430" max="7430" width="8.7109375" style="354" customWidth="1"/>
    <col min="7431" max="7431" width="11" style="354" customWidth="1"/>
    <col min="7432" max="7432" width="9.42578125" style="354" customWidth="1"/>
    <col min="7433" max="7433" width="10.42578125" style="354" customWidth="1"/>
    <col min="7434" max="7434" width="12.28515625" style="354" customWidth="1"/>
    <col min="7435" max="7436" width="9.5703125" style="354" customWidth="1"/>
    <col min="7437" max="7437" width="12" style="354" customWidth="1"/>
    <col min="7438" max="7438" width="12.5703125" style="354" customWidth="1"/>
    <col min="7439" max="7439" width="11" style="354" customWidth="1"/>
    <col min="7440" max="7440" width="10.85546875" style="354" customWidth="1"/>
    <col min="7441" max="7442" width="10.7109375" style="354" customWidth="1"/>
    <col min="7443" max="7443" width="9.140625" style="354"/>
    <col min="7444" max="7444" width="12.85546875" style="354" customWidth="1"/>
    <col min="7445" max="7445" width="36.7109375" style="354" customWidth="1"/>
    <col min="7446" max="7447" width="9.140625" style="354"/>
    <col min="7448" max="7448" width="10.5703125" style="354" bestFit="1" customWidth="1"/>
    <col min="7449" max="7449" width="11.28515625" style="354" customWidth="1"/>
    <col min="7450" max="7680" width="9.140625" style="354"/>
    <col min="7681" max="7681" width="88.85546875" style="354" customWidth="1"/>
    <col min="7682" max="7682" width="12.7109375" style="354" customWidth="1"/>
    <col min="7683" max="7683" width="12.85546875" style="354" customWidth="1"/>
    <col min="7684" max="7684" width="12.28515625" style="354" customWidth="1"/>
    <col min="7685" max="7685" width="10.28515625" style="354" customWidth="1"/>
    <col min="7686" max="7686" width="8.7109375" style="354" customWidth="1"/>
    <col min="7687" max="7687" width="11" style="354" customWidth="1"/>
    <col min="7688" max="7688" width="9.42578125" style="354" customWidth="1"/>
    <col min="7689" max="7689" width="10.42578125" style="354" customWidth="1"/>
    <col min="7690" max="7690" width="12.28515625" style="354" customWidth="1"/>
    <col min="7691" max="7692" width="9.5703125" style="354" customWidth="1"/>
    <col min="7693" max="7693" width="12" style="354" customWidth="1"/>
    <col min="7694" max="7694" width="12.5703125" style="354" customWidth="1"/>
    <col min="7695" max="7695" width="11" style="354" customWidth="1"/>
    <col min="7696" max="7696" width="10.85546875" style="354" customWidth="1"/>
    <col min="7697" max="7698" width="10.7109375" style="354" customWidth="1"/>
    <col min="7699" max="7699" width="9.140625" style="354"/>
    <col min="7700" max="7700" width="12.85546875" style="354" customWidth="1"/>
    <col min="7701" max="7701" width="36.7109375" style="354" customWidth="1"/>
    <col min="7702" max="7703" width="9.140625" style="354"/>
    <col min="7704" max="7704" width="10.5703125" style="354" bestFit="1" customWidth="1"/>
    <col min="7705" max="7705" width="11.28515625" style="354" customWidth="1"/>
    <col min="7706" max="7936" width="9.140625" style="354"/>
    <col min="7937" max="7937" width="88.85546875" style="354" customWidth="1"/>
    <col min="7938" max="7938" width="12.7109375" style="354" customWidth="1"/>
    <col min="7939" max="7939" width="12.85546875" style="354" customWidth="1"/>
    <col min="7940" max="7940" width="12.28515625" style="354" customWidth="1"/>
    <col min="7941" max="7941" width="10.28515625" style="354" customWidth="1"/>
    <col min="7942" max="7942" width="8.7109375" style="354" customWidth="1"/>
    <col min="7943" max="7943" width="11" style="354" customWidth="1"/>
    <col min="7944" max="7944" width="9.42578125" style="354" customWidth="1"/>
    <col min="7945" max="7945" width="10.42578125" style="354" customWidth="1"/>
    <col min="7946" max="7946" width="12.28515625" style="354" customWidth="1"/>
    <col min="7947" max="7948" width="9.5703125" style="354" customWidth="1"/>
    <col min="7949" max="7949" width="12" style="354" customWidth="1"/>
    <col min="7950" max="7950" width="12.5703125" style="354" customWidth="1"/>
    <col min="7951" max="7951" width="11" style="354" customWidth="1"/>
    <col min="7952" max="7952" width="10.85546875" style="354" customWidth="1"/>
    <col min="7953" max="7954" width="10.7109375" style="354" customWidth="1"/>
    <col min="7955" max="7955" width="9.140625" style="354"/>
    <col min="7956" max="7956" width="12.85546875" style="354" customWidth="1"/>
    <col min="7957" max="7957" width="36.7109375" style="354" customWidth="1"/>
    <col min="7958" max="7959" width="9.140625" style="354"/>
    <col min="7960" max="7960" width="10.5703125" style="354" bestFit="1" customWidth="1"/>
    <col min="7961" max="7961" width="11.28515625" style="354" customWidth="1"/>
    <col min="7962" max="8192" width="9.140625" style="354"/>
    <col min="8193" max="8193" width="88.85546875" style="354" customWidth="1"/>
    <col min="8194" max="8194" width="12.7109375" style="354" customWidth="1"/>
    <col min="8195" max="8195" width="12.85546875" style="354" customWidth="1"/>
    <col min="8196" max="8196" width="12.28515625" style="354" customWidth="1"/>
    <col min="8197" max="8197" width="10.28515625" style="354" customWidth="1"/>
    <col min="8198" max="8198" width="8.7109375" style="354" customWidth="1"/>
    <col min="8199" max="8199" width="11" style="354" customWidth="1"/>
    <col min="8200" max="8200" width="9.42578125" style="354" customWidth="1"/>
    <col min="8201" max="8201" width="10.42578125" style="354" customWidth="1"/>
    <col min="8202" max="8202" width="12.28515625" style="354" customWidth="1"/>
    <col min="8203" max="8204" width="9.5703125" style="354" customWidth="1"/>
    <col min="8205" max="8205" width="12" style="354" customWidth="1"/>
    <col min="8206" max="8206" width="12.5703125" style="354" customWidth="1"/>
    <col min="8207" max="8207" width="11" style="354" customWidth="1"/>
    <col min="8208" max="8208" width="10.85546875" style="354" customWidth="1"/>
    <col min="8209" max="8210" width="10.7109375" style="354" customWidth="1"/>
    <col min="8211" max="8211" width="9.140625" style="354"/>
    <col min="8212" max="8212" width="12.85546875" style="354" customWidth="1"/>
    <col min="8213" max="8213" width="36.7109375" style="354" customWidth="1"/>
    <col min="8214" max="8215" width="9.140625" style="354"/>
    <col min="8216" max="8216" width="10.5703125" style="354" bestFit="1" customWidth="1"/>
    <col min="8217" max="8217" width="11.28515625" style="354" customWidth="1"/>
    <col min="8218" max="8448" width="9.140625" style="354"/>
    <col min="8449" max="8449" width="88.85546875" style="354" customWidth="1"/>
    <col min="8450" max="8450" width="12.7109375" style="354" customWidth="1"/>
    <col min="8451" max="8451" width="12.85546875" style="354" customWidth="1"/>
    <col min="8452" max="8452" width="12.28515625" style="354" customWidth="1"/>
    <col min="8453" max="8453" width="10.28515625" style="354" customWidth="1"/>
    <col min="8454" max="8454" width="8.7109375" style="354" customWidth="1"/>
    <col min="8455" max="8455" width="11" style="354" customWidth="1"/>
    <col min="8456" max="8456" width="9.42578125" style="354" customWidth="1"/>
    <col min="8457" max="8457" width="10.42578125" style="354" customWidth="1"/>
    <col min="8458" max="8458" width="12.28515625" style="354" customWidth="1"/>
    <col min="8459" max="8460" width="9.5703125" style="354" customWidth="1"/>
    <col min="8461" max="8461" width="12" style="354" customWidth="1"/>
    <col min="8462" max="8462" width="12.5703125" style="354" customWidth="1"/>
    <col min="8463" max="8463" width="11" style="354" customWidth="1"/>
    <col min="8464" max="8464" width="10.85546875" style="354" customWidth="1"/>
    <col min="8465" max="8466" width="10.7109375" style="354" customWidth="1"/>
    <col min="8467" max="8467" width="9.140625" style="354"/>
    <col min="8468" max="8468" width="12.85546875" style="354" customWidth="1"/>
    <col min="8469" max="8469" width="36.7109375" style="354" customWidth="1"/>
    <col min="8470" max="8471" width="9.140625" style="354"/>
    <col min="8472" max="8472" width="10.5703125" style="354" bestFit="1" customWidth="1"/>
    <col min="8473" max="8473" width="11.28515625" style="354" customWidth="1"/>
    <col min="8474" max="8704" width="9.140625" style="354"/>
    <col min="8705" max="8705" width="88.85546875" style="354" customWidth="1"/>
    <col min="8706" max="8706" width="12.7109375" style="354" customWidth="1"/>
    <col min="8707" max="8707" width="12.85546875" style="354" customWidth="1"/>
    <col min="8708" max="8708" width="12.28515625" style="354" customWidth="1"/>
    <col min="8709" max="8709" width="10.28515625" style="354" customWidth="1"/>
    <col min="8710" max="8710" width="8.7109375" style="354" customWidth="1"/>
    <col min="8711" max="8711" width="11" style="354" customWidth="1"/>
    <col min="8712" max="8712" width="9.42578125" style="354" customWidth="1"/>
    <col min="8713" max="8713" width="10.42578125" style="354" customWidth="1"/>
    <col min="8714" max="8714" width="12.28515625" style="354" customWidth="1"/>
    <col min="8715" max="8716" width="9.5703125" style="354" customWidth="1"/>
    <col min="8717" max="8717" width="12" style="354" customWidth="1"/>
    <col min="8718" max="8718" width="12.5703125" style="354" customWidth="1"/>
    <col min="8719" max="8719" width="11" style="354" customWidth="1"/>
    <col min="8720" max="8720" width="10.85546875" style="354" customWidth="1"/>
    <col min="8721" max="8722" width="10.7109375" style="354" customWidth="1"/>
    <col min="8723" max="8723" width="9.140625" style="354"/>
    <col min="8724" max="8724" width="12.85546875" style="354" customWidth="1"/>
    <col min="8725" max="8725" width="36.7109375" style="354" customWidth="1"/>
    <col min="8726" max="8727" width="9.140625" style="354"/>
    <col min="8728" max="8728" width="10.5703125" style="354" bestFit="1" customWidth="1"/>
    <col min="8729" max="8729" width="11.28515625" style="354" customWidth="1"/>
    <col min="8730" max="8960" width="9.140625" style="354"/>
    <col min="8961" max="8961" width="88.85546875" style="354" customWidth="1"/>
    <col min="8962" max="8962" width="12.7109375" style="354" customWidth="1"/>
    <col min="8963" max="8963" width="12.85546875" style="354" customWidth="1"/>
    <col min="8964" max="8964" width="12.28515625" style="354" customWidth="1"/>
    <col min="8965" max="8965" width="10.28515625" style="354" customWidth="1"/>
    <col min="8966" max="8966" width="8.7109375" style="354" customWidth="1"/>
    <col min="8967" max="8967" width="11" style="354" customWidth="1"/>
    <col min="8968" max="8968" width="9.42578125" style="354" customWidth="1"/>
    <col min="8969" max="8969" width="10.42578125" style="354" customWidth="1"/>
    <col min="8970" max="8970" width="12.28515625" style="354" customWidth="1"/>
    <col min="8971" max="8972" width="9.5703125" style="354" customWidth="1"/>
    <col min="8973" max="8973" width="12" style="354" customWidth="1"/>
    <col min="8974" max="8974" width="12.5703125" style="354" customWidth="1"/>
    <col min="8975" max="8975" width="11" style="354" customWidth="1"/>
    <col min="8976" max="8976" width="10.85546875" style="354" customWidth="1"/>
    <col min="8977" max="8978" width="10.7109375" style="354" customWidth="1"/>
    <col min="8979" max="8979" width="9.140625" style="354"/>
    <col min="8980" max="8980" width="12.85546875" style="354" customWidth="1"/>
    <col min="8981" max="8981" width="36.7109375" style="354" customWidth="1"/>
    <col min="8982" max="8983" width="9.140625" style="354"/>
    <col min="8984" max="8984" width="10.5703125" style="354" bestFit="1" customWidth="1"/>
    <col min="8985" max="8985" width="11.28515625" style="354" customWidth="1"/>
    <col min="8986" max="9216" width="9.140625" style="354"/>
    <col min="9217" max="9217" width="88.85546875" style="354" customWidth="1"/>
    <col min="9218" max="9218" width="12.7109375" style="354" customWidth="1"/>
    <col min="9219" max="9219" width="12.85546875" style="354" customWidth="1"/>
    <col min="9220" max="9220" width="12.28515625" style="354" customWidth="1"/>
    <col min="9221" max="9221" width="10.28515625" style="354" customWidth="1"/>
    <col min="9222" max="9222" width="8.7109375" style="354" customWidth="1"/>
    <col min="9223" max="9223" width="11" style="354" customWidth="1"/>
    <col min="9224" max="9224" width="9.42578125" style="354" customWidth="1"/>
    <col min="9225" max="9225" width="10.42578125" style="354" customWidth="1"/>
    <col min="9226" max="9226" width="12.28515625" style="354" customWidth="1"/>
    <col min="9227" max="9228" width="9.5703125" style="354" customWidth="1"/>
    <col min="9229" max="9229" width="12" style="354" customWidth="1"/>
    <col min="9230" max="9230" width="12.5703125" style="354" customWidth="1"/>
    <col min="9231" max="9231" width="11" style="354" customWidth="1"/>
    <col min="9232" max="9232" width="10.85546875" style="354" customWidth="1"/>
    <col min="9233" max="9234" width="10.7109375" style="354" customWidth="1"/>
    <col min="9235" max="9235" width="9.140625" style="354"/>
    <col min="9236" max="9236" width="12.85546875" style="354" customWidth="1"/>
    <col min="9237" max="9237" width="36.7109375" style="354" customWidth="1"/>
    <col min="9238" max="9239" width="9.140625" style="354"/>
    <col min="9240" max="9240" width="10.5703125" style="354" bestFit="1" customWidth="1"/>
    <col min="9241" max="9241" width="11.28515625" style="354" customWidth="1"/>
    <col min="9242" max="9472" width="9.140625" style="354"/>
    <col min="9473" max="9473" width="88.85546875" style="354" customWidth="1"/>
    <col min="9474" max="9474" width="12.7109375" style="354" customWidth="1"/>
    <col min="9475" max="9475" width="12.85546875" style="354" customWidth="1"/>
    <col min="9476" max="9476" width="12.28515625" style="354" customWidth="1"/>
    <col min="9477" max="9477" width="10.28515625" style="354" customWidth="1"/>
    <col min="9478" max="9478" width="8.7109375" style="354" customWidth="1"/>
    <col min="9479" max="9479" width="11" style="354" customWidth="1"/>
    <col min="9480" max="9480" width="9.42578125" style="354" customWidth="1"/>
    <col min="9481" max="9481" width="10.42578125" style="354" customWidth="1"/>
    <col min="9482" max="9482" width="12.28515625" style="354" customWidth="1"/>
    <col min="9483" max="9484" width="9.5703125" style="354" customWidth="1"/>
    <col min="9485" max="9485" width="12" style="354" customWidth="1"/>
    <col min="9486" max="9486" width="12.5703125" style="354" customWidth="1"/>
    <col min="9487" max="9487" width="11" style="354" customWidth="1"/>
    <col min="9488" max="9488" width="10.85546875" style="354" customWidth="1"/>
    <col min="9489" max="9490" width="10.7109375" style="354" customWidth="1"/>
    <col min="9491" max="9491" width="9.140625" style="354"/>
    <col min="9492" max="9492" width="12.85546875" style="354" customWidth="1"/>
    <col min="9493" max="9493" width="36.7109375" style="354" customWidth="1"/>
    <col min="9494" max="9495" width="9.140625" style="354"/>
    <col min="9496" max="9496" width="10.5703125" style="354" bestFit="1" customWidth="1"/>
    <col min="9497" max="9497" width="11.28515625" style="354" customWidth="1"/>
    <col min="9498" max="9728" width="9.140625" style="354"/>
    <col min="9729" max="9729" width="88.85546875" style="354" customWidth="1"/>
    <col min="9730" max="9730" width="12.7109375" style="354" customWidth="1"/>
    <col min="9731" max="9731" width="12.85546875" style="354" customWidth="1"/>
    <col min="9732" max="9732" width="12.28515625" style="354" customWidth="1"/>
    <col min="9733" max="9733" width="10.28515625" style="354" customWidth="1"/>
    <col min="9734" max="9734" width="8.7109375" style="354" customWidth="1"/>
    <col min="9735" max="9735" width="11" style="354" customWidth="1"/>
    <col min="9736" max="9736" width="9.42578125" style="354" customWidth="1"/>
    <col min="9737" max="9737" width="10.42578125" style="354" customWidth="1"/>
    <col min="9738" max="9738" width="12.28515625" style="354" customWidth="1"/>
    <col min="9739" max="9740" width="9.5703125" style="354" customWidth="1"/>
    <col min="9741" max="9741" width="12" style="354" customWidth="1"/>
    <col min="9742" max="9742" width="12.5703125" style="354" customWidth="1"/>
    <col min="9743" max="9743" width="11" style="354" customWidth="1"/>
    <col min="9744" max="9744" width="10.85546875" style="354" customWidth="1"/>
    <col min="9745" max="9746" width="10.7109375" style="354" customWidth="1"/>
    <col min="9747" max="9747" width="9.140625" style="354"/>
    <col min="9748" max="9748" width="12.85546875" style="354" customWidth="1"/>
    <col min="9749" max="9749" width="36.7109375" style="354" customWidth="1"/>
    <col min="9750" max="9751" width="9.140625" style="354"/>
    <col min="9752" max="9752" width="10.5703125" style="354" bestFit="1" customWidth="1"/>
    <col min="9753" max="9753" width="11.28515625" style="354" customWidth="1"/>
    <col min="9754" max="9984" width="9.140625" style="354"/>
    <col min="9985" max="9985" width="88.85546875" style="354" customWidth="1"/>
    <col min="9986" max="9986" width="12.7109375" style="354" customWidth="1"/>
    <col min="9987" max="9987" width="12.85546875" style="354" customWidth="1"/>
    <col min="9988" max="9988" width="12.28515625" style="354" customWidth="1"/>
    <col min="9989" max="9989" width="10.28515625" style="354" customWidth="1"/>
    <col min="9990" max="9990" width="8.7109375" style="354" customWidth="1"/>
    <col min="9991" max="9991" width="11" style="354" customWidth="1"/>
    <col min="9992" max="9992" width="9.42578125" style="354" customWidth="1"/>
    <col min="9993" max="9993" width="10.42578125" style="354" customWidth="1"/>
    <col min="9994" max="9994" width="12.28515625" style="354" customWidth="1"/>
    <col min="9995" max="9996" width="9.5703125" style="354" customWidth="1"/>
    <col min="9997" max="9997" width="12" style="354" customWidth="1"/>
    <col min="9998" max="9998" width="12.5703125" style="354" customWidth="1"/>
    <col min="9999" max="9999" width="11" style="354" customWidth="1"/>
    <col min="10000" max="10000" width="10.85546875" style="354" customWidth="1"/>
    <col min="10001" max="10002" width="10.7109375" style="354" customWidth="1"/>
    <col min="10003" max="10003" width="9.140625" style="354"/>
    <col min="10004" max="10004" width="12.85546875" style="354" customWidth="1"/>
    <col min="10005" max="10005" width="36.7109375" style="354" customWidth="1"/>
    <col min="10006" max="10007" width="9.140625" style="354"/>
    <col min="10008" max="10008" width="10.5703125" style="354" bestFit="1" customWidth="1"/>
    <col min="10009" max="10009" width="11.28515625" style="354" customWidth="1"/>
    <col min="10010" max="10240" width="9.140625" style="354"/>
    <col min="10241" max="10241" width="88.85546875" style="354" customWidth="1"/>
    <col min="10242" max="10242" width="12.7109375" style="354" customWidth="1"/>
    <col min="10243" max="10243" width="12.85546875" style="354" customWidth="1"/>
    <col min="10244" max="10244" width="12.28515625" style="354" customWidth="1"/>
    <col min="10245" max="10245" width="10.28515625" style="354" customWidth="1"/>
    <col min="10246" max="10246" width="8.7109375" style="354" customWidth="1"/>
    <col min="10247" max="10247" width="11" style="354" customWidth="1"/>
    <col min="10248" max="10248" width="9.42578125" style="354" customWidth="1"/>
    <col min="10249" max="10249" width="10.42578125" style="354" customWidth="1"/>
    <col min="10250" max="10250" width="12.28515625" style="354" customWidth="1"/>
    <col min="10251" max="10252" width="9.5703125" style="354" customWidth="1"/>
    <col min="10253" max="10253" width="12" style="354" customWidth="1"/>
    <col min="10254" max="10254" width="12.5703125" style="354" customWidth="1"/>
    <col min="10255" max="10255" width="11" style="354" customWidth="1"/>
    <col min="10256" max="10256" width="10.85546875" style="354" customWidth="1"/>
    <col min="10257" max="10258" width="10.7109375" style="354" customWidth="1"/>
    <col min="10259" max="10259" width="9.140625" style="354"/>
    <col min="10260" max="10260" width="12.85546875" style="354" customWidth="1"/>
    <col min="10261" max="10261" width="36.7109375" style="354" customWidth="1"/>
    <col min="10262" max="10263" width="9.140625" style="354"/>
    <col min="10264" max="10264" width="10.5703125" style="354" bestFit="1" customWidth="1"/>
    <col min="10265" max="10265" width="11.28515625" style="354" customWidth="1"/>
    <col min="10266" max="10496" width="9.140625" style="354"/>
    <col min="10497" max="10497" width="88.85546875" style="354" customWidth="1"/>
    <col min="10498" max="10498" width="12.7109375" style="354" customWidth="1"/>
    <col min="10499" max="10499" width="12.85546875" style="354" customWidth="1"/>
    <col min="10500" max="10500" width="12.28515625" style="354" customWidth="1"/>
    <col min="10501" max="10501" width="10.28515625" style="354" customWidth="1"/>
    <col min="10502" max="10502" width="8.7109375" style="354" customWidth="1"/>
    <col min="10503" max="10503" width="11" style="354" customWidth="1"/>
    <col min="10504" max="10504" width="9.42578125" style="354" customWidth="1"/>
    <col min="10505" max="10505" width="10.42578125" style="354" customWidth="1"/>
    <col min="10506" max="10506" width="12.28515625" style="354" customWidth="1"/>
    <col min="10507" max="10508" width="9.5703125" style="354" customWidth="1"/>
    <col min="10509" max="10509" width="12" style="354" customWidth="1"/>
    <col min="10510" max="10510" width="12.5703125" style="354" customWidth="1"/>
    <col min="10511" max="10511" width="11" style="354" customWidth="1"/>
    <col min="10512" max="10512" width="10.85546875" style="354" customWidth="1"/>
    <col min="10513" max="10514" width="10.7109375" style="354" customWidth="1"/>
    <col min="10515" max="10515" width="9.140625" style="354"/>
    <col min="10516" max="10516" width="12.85546875" style="354" customWidth="1"/>
    <col min="10517" max="10517" width="36.7109375" style="354" customWidth="1"/>
    <col min="10518" max="10519" width="9.140625" style="354"/>
    <col min="10520" max="10520" width="10.5703125" style="354" bestFit="1" customWidth="1"/>
    <col min="10521" max="10521" width="11.28515625" style="354" customWidth="1"/>
    <col min="10522" max="10752" width="9.140625" style="354"/>
    <col min="10753" max="10753" width="88.85546875" style="354" customWidth="1"/>
    <col min="10754" max="10754" width="12.7109375" style="354" customWidth="1"/>
    <col min="10755" max="10755" width="12.85546875" style="354" customWidth="1"/>
    <col min="10756" max="10756" width="12.28515625" style="354" customWidth="1"/>
    <col min="10757" max="10757" width="10.28515625" style="354" customWidth="1"/>
    <col min="10758" max="10758" width="8.7109375" style="354" customWidth="1"/>
    <col min="10759" max="10759" width="11" style="354" customWidth="1"/>
    <col min="10760" max="10760" width="9.42578125" style="354" customWidth="1"/>
    <col min="10761" max="10761" width="10.42578125" style="354" customWidth="1"/>
    <col min="10762" max="10762" width="12.28515625" style="354" customWidth="1"/>
    <col min="10763" max="10764" width="9.5703125" style="354" customWidth="1"/>
    <col min="10765" max="10765" width="12" style="354" customWidth="1"/>
    <col min="10766" max="10766" width="12.5703125" style="354" customWidth="1"/>
    <col min="10767" max="10767" width="11" style="354" customWidth="1"/>
    <col min="10768" max="10768" width="10.85546875" style="354" customWidth="1"/>
    <col min="10769" max="10770" width="10.7109375" style="354" customWidth="1"/>
    <col min="10771" max="10771" width="9.140625" style="354"/>
    <col min="10772" max="10772" width="12.85546875" style="354" customWidth="1"/>
    <col min="10773" max="10773" width="36.7109375" style="354" customWidth="1"/>
    <col min="10774" max="10775" width="9.140625" style="354"/>
    <col min="10776" max="10776" width="10.5703125" style="354" bestFit="1" customWidth="1"/>
    <col min="10777" max="10777" width="11.28515625" style="354" customWidth="1"/>
    <col min="10778" max="11008" width="9.140625" style="354"/>
    <col min="11009" max="11009" width="88.85546875" style="354" customWidth="1"/>
    <col min="11010" max="11010" width="12.7109375" style="354" customWidth="1"/>
    <col min="11011" max="11011" width="12.85546875" style="354" customWidth="1"/>
    <col min="11012" max="11012" width="12.28515625" style="354" customWidth="1"/>
    <col min="11013" max="11013" width="10.28515625" style="354" customWidth="1"/>
    <col min="11014" max="11014" width="8.7109375" style="354" customWidth="1"/>
    <col min="11015" max="11015" width="11" style="354" customWidth="1"/>
    <col min="11016" max="11016" width="9.42578125" style="354" customWidth="1"/>
    <col min="11017" max="11017" width="10.42578125" style="354" customWidth="1"/>
    <col min="11018" max="11018" width="12.28515625" style="354" customWidth="1"/>
    <col min="11019" max="11020" width="9.5703125" style="354" customWidth="1"/>
    <col min="11021" max="11021" width="12" style="354" customWidth="1"/>
    <col min="11022" max="11022" width="12.5703125" style="354" customWidth="1"/>
    <col min="11023" max="11023" width="11" style="354" customWidth="1"/>
    <col min="11024" max="11024" width="10.85546875" style="354" customWidth="1"/>
    <col min="11025" max="11026" width="10.7109375" style="354" customWidth="1"/>
    <col min="11027" max="11027" width="9.140625" style="354"/>
    <col min="11028" max="11028" width="12.85546875" style="354" customWidth="1"/>
    <col min="11029" max="11029" width="36.7109375" style="354" customWidth="1"/>
    <col min="11030" max="11031" width="9.140625" style="354"/>
    <col min="11032" max="11032" width="10.5703125" style="354" bestFit="1" customWidth="1"/>
    <col min="11033" max="11033" width="11.28515625" style="354" customWidth="1"/>
    <col min="11034" max="11264" width="9.140625" style="354"/>
    <col min="11265" max="11265" width="88.85546875" style="354" customWidth="1"/>
    <col min="11266" max="11266" width="12.7109375" style="354" customWidth="1"/>
    <col min="11267" max="11267" width="12.85546875" style="354" customWidth="1"/>
    <col min="11268" max="11268" width="12.28515625" style="354" customWidth="1"/>
    <col min="11269" max="11269" width="10.28515625" style="354" customWidth="1"/>
    <col min="11270" max="11270" width="8.7109375" style="354" customWidth="1"/>
    <col min="11271" max="11271" width="11" style="354" customWidth="1"/>
    <col min="11272" max="11272" width="9.42578125" style="354" customWidth="1"/>
    <col min="11273" max="11273" width="10.42578125" style="354" customWidth="1"/>
    <col min="11274" max="11274" width="12.28515625" style="354" customWidth="1"/>
    <col min="11275" max="11276" width="9.5703125" style="354" customWidth="1"/>
    <col min="11277" max="11277" width="12" style="354" customWidth="1"/>
    <col min="11278" max="11278" width="12.5703125" style="354" customWidth="1"/>
    <col min="11279" max="11279" width="11" style="354" customWidth="1"/>
    <col min="11280" max="11280" width="10.85546875" style="354" customWidth="1"/>
    <col min="11281" max="11282" width="10.7109375" style="354" customWidth="1"/>
    <col min="11283" max="11283" width="9.140625" style="354"/>
    <col min="11284" max="11284" width="12.85546875" style="354" customWidth="1"/>
    <col min="11285" max="11285" width="36.7109375" style="354" customWidth="1"/>
    <col min="11286" max="11287" width="9.140625" style="354"/>
    <col min="11288" max="11288" width="10.5703125" style="354" bestFit="1" customWidth="1"/>
    <col min="11289" max="11289" width="11.28515625" style="354" customWidth="1"/>
    <col min="11290" max="11520" width="9.140625" style="354"/>
    <col min="11521" max="11521" width="88.85546875" style="354" customWidth="1"/>
    <col min="11522" max="11522" width="12.7109375" style="354" customWidth="1"/>
    <col min="11523" max="11523" width="12.85546875" style="354" customWidth="1"/>
    <col min="11524" max="11524" width="12.28515625" style="354" customWidth="1"/>
    <col min="11525" max="11525" width="10.28515625" style="354" customWidth="1"/>
    <col min="11526" max="11526" width="8.7109375" style="354" customWidth="1"/>
    <col min="11527" max="11527" width="11" style="354" customWidth="1"/>
    <col min="11528" max="11528" width="9.42578125" style="354" customWidth="1"/>
    <col min="11529" max="11529" width="10.42578125" style="354" customWidth="1"/>
    <col min="11530" max="11530" width="12.28515625" style="354" customWidth="1"/>
    <col min="11531" max="11532" width="9.5703125" style="354" customWidth="1"/>
    <col min="11533" max="11533" width="12" style="354" customWidth="1"/>
    <col min="11534" max="11534" width="12.5703125" style="354" customWidth="1"/>
    <col min="11535" max="11535" width="11" style="354" customWidth="1"/>
    <col min="11536" max="11536" width="10.85546875" style="354" customWidth="1"/>
    <col min="11537" max="11538" width="10.7109375" style="354" customWidth="1"/>
    <col min="11539" max="11539" width="9.140625" style="354"/>
    <col min="11540" max="11540" width="12.85546875" style="354" customWidth="1"/>
    <col min="11541" max="11541" width="36.7109375" style="354" customWidth="1"/>
    <col min="11542" max="11543" width="9.140625" style="354"/>
    <col min="11544" max="11544" width="10.5703125" style="354" bestFit="1" customWidth="1"/>
    <col min="11545" max="11545" width="11.28515625" style="354" customWidth="1"/>
    <col min="11546" max="11776" width="9.140625" style="354"/>
    <col min="11777" max="11777" width="88.85546875" style="354" customWidth="1"/>
    <col min="11778" max="11778" width="12.7109375" style="354" customWidth="1"/>
    <col min="11779" max="11779" width="12.85546875" style="354" customWidth="1"/>
    <col min="11780" max="11780" width="12.28515625" style="354" customWidth="1"/>
    <col min="11781" max="11781" width="10.28515625" style="354" customWidth="1"/>
    <col min="11782" max="11782" width="8.7109375" style="354" customWidth="1"/>
    <col min="11783" max="11783" width="11" style="354" customWidth="1"/>
    <col min="11784" max="11784" width="9.42578125" style="354" customWidth="1"/>
    <col min="11785" max="11785" width="10.42578125" style="354" customWidth="1"/>
    <col min="11786" max="11786" width="12.28515625" style="354" customWidth="1"/>
    <col min="11787" max="11788" width="9.5703125" style="354" customWidth="1"/>
    <col min="11789" max="11789" width="12" style="354" customWidth="1"/>
    <col min="11790" max="11790" width="12.5703125" style="354" customWidth="1"/>
    <col min="11791" max="11791" width="11" style="354" customWidth="1"/>
    <col min="11792" max="11792" width="10.85546875" style="354" customWidth="1"/>
    <col min="11793" max="11794" width="10.7109375" style="354" customWidth="1"/>
    <col min="11795" max="11795" width="9.140625" style="354"/>
    <col min="11796" max="11796" width="12.85546875" style="354" customWidth="1"/>
    <col min="11797" max="11797" width="36.7109375" style="354" customWidth="1"/>
    <col min="11798" max="11799" width="9.140625" style="354"/>
    <col min="11800" max="11800" width="10.5703125" style="354" bestFit="1" customWidth="1"/>
    <col min="11801" max="11801" width="11.28515625" style="354" customWidth="1"/>
    <col min="11802" max="12032" width="9.140625" style="354"/>
    <col min="12033" max="12033" width="88.85546875" style="354" customWidth="1"/>
    <col min="12034" max="12034" width="12.7109375" style="354" customWidth="1"/>
    <col min="12035" max="12035" width="12.85546875" style="354" customWidth="1"/>
    <col min="12036" max="12036" width="12.28515625" style="354" customWidth="1"/>
    <col min="12037" max="12037" width="10.28515625" style="354" customWidth="1"/>
    <col min="12038" max="12038" width="8.7109375" style="354" customWidth="1"/>
    <col min="12039" max="12039" width="11" style="354" customWidth="1"/>
    <col min="12040" max="12040" width="9.42578125" style="354" customWidth="1"/>
    <col min="12041" max="12041" width="10.42578125" style="354" customWidth="1"/>
    <col min="12042" max="12042" width="12.28515625" style="354" customWidth="1"/>
    <col min="12043" max="12044" width="9.5703125" style="354" customWidth="1"/>
    <col min="12045" max="12045" width="12" style="354" customWidth="1"/>
    <col min="12046" max="12046" width="12.5703125" style="354" customWidth="1"/>
    <col min="12047" max="12047" width="11" style="354" customWidth="1"/>
    <col min="12048" max="12048" width="10.85546875" style="354" customWidth="1"/>
    <col min="12049" max="12050" width="10.7109375" style="354" customWidth="1"/>
    <col min="12051" max="12051" width="9.140625" style="354"/>
    <col min="12052" max="12052" width="12.85546875" style="354" customWidth="1"/>
    <col min="12053" max="12053" width="36.7109375" style="354" customWidth="1"/>
    <col min="12054" max="12055" width="9.140625" style="354"/>
    <col min="12056" max="12056" width="10.5703125" style="354" bestFit="1" customWidth="1"/>
    <col min="12057" max="12057" width="11.28515625" style="354" customWidth="1"/>
    <col min="12058" max="12288" width="9.140625" style="354"/>
    <col min="12289" max="12289" width="88.85546875" style="354" customWidth="1"/>
    <col min="12290" max="12290" width="12.7109375" style="354" customWidth="1"/>
    <col min="12291" max="12291" width="12.85546875" style="354" customWidth="1"/>
    <col min="12292" max="12292" width="12.28515625" style="354" customWidth="1"/>
    <col min="12293" max="12293" width="10.28515625" style="354" customWidth="1"/>
    <col min="12294" max="12294" width="8.7109375" style="354" customWidth="1"/>
    <col min="12295" max="12295" width="11" style="354" customWidth="1"/>
    <col min="12296" max="12296" width="9.42578125" style="354" customWidth="1"/>
    <col min="12297" max="12297" width="10.42578125" style="354" customWidth="1"/>
    <col min="12298" max="12298" width="12.28515625" style="354" customWidth="1"/>
    <col min="12299" max="12300" width="9.5703125" style="354" customWidth="1"/>
    <col min="12301" max="12301" width="12" style="354" customWidth="1"/>
    <col min="12302" max="12302" width="12.5703125" style="354" customWidth="1"/>
    <col min="12303" max="12303" width="11" style="354" customWidth="1"/>
    <col min="12304" max="12304" width="10.85546875" style="354" customWidth="1"/>
    <col min="12305" max="12306" width="10.7109375" style="354" customWidth="1"/>
    <col min="12307" max="12307" width="9.140625" style="354"/>
    <col min="12308" max="12308" width="12.85546875" style="354" customWidth="1"/>
    <col min="12309" max="12309" width="36.7109375" style="354" customWidth="1"/>
    <col min="12310" max="12311" width="9.140625" style="354"/>
    <col min="12312" max="12312" width="10.5703125" style="354" bestFit="1" customWidth="1"/>
    <col min="12313" max="12313" width="11.28515625" style="354" customWidth="1"/>
    <col min="12314" max="12544" width="9.140625" style="354"/>
    <col min="12545" max="12545" width="88.85546875" style="354" customWidth="1"/>
    <col min="12546" max="12546" width="12.7109375" style="354" customWidth="1"/>
    <col min="12547" max="12547" width="12.85546875" style="354" customWidth="1"/>
    <col min="12548" max="12548" width="12.28515625" style="354" customWidth="1"/>
    <col min="12549" max="12549" width="10.28515625" style="354" customWidth="1"/>
    <col min="12550" max="12550" width="8.7109375" style="354" customWidth="1"/>
    <col min="12551" max="12551" width="11" style="354" customWidth="1"/>
    <col min="12552" max="12552" width="9.42578125" style="354" customWidth="1"/>
    <col min="12553" max="12553" width="10.42578125" style="354" customWidth="1"/>
    <col min="12554" max="12554" width="12.28515625" style="354" customWidth="1"/>
    <col min="12555" max="12556" width="9.5703125" style="354" customWidth="1"/>
    <col min="12557" max="12557" width="12" style="354" customWidth="1"/>
    <col min="12558" max="12558" width="12.5703125" style="354" customWidth="1"/>
    <col min="12559" max="12559" width="11" style="354" customWidth="1"/>
    <col min="12560" max="12560" width="10.85546875" style="354" customWidth="1"/>
    <col min="12561" max="12562" width="10.7109375" style="354" customWidth="1"/>
    <col min="12563" max="12563" width="9.140625" style="354"/>
    <col min="12564" max="12564" width="12.85546875" style="354" customWidth="1"/>
    <col min="12565" max="12565" width="36.7109375" style="354" customWidth="1"/>
    <col min="12566" max="12567" width="9.140625" style="354"/>
    <col min="12568" max="12568" width="10.5703125" style="354" bestFit="1" customWidth="1"/>
    <col min="12569" max="12569" width="11.28515625" style="354" customWidth="1"/>
    <col min="12570" max="12800" width="9.140625" style="354"/>
    <col min="12801" max="12801" width="88.85546875" style="354" customWidth="1"/>
    <col min="12802" max="12802" width="12.7109375" style="354" customWidth="1"/>
    <col min="12803" max="12803" width="12.85546875" style="354" customWidth="1"/>
    <col min="12804" max="12804" width="12.28515625" style="354" customWidth="1"/>
    <col min="12805" max="12805" width="10.28515625" style="354" customWidth="1"/>
    <col min="12806" max="12806" width="8.7109375" style="354" customWidth="1"/>
    <col min="12807" max="12807" width="11" style="354" customWidth="1"/>
    <col min="12808" max="12808" width="9.42578125" style="354" customWidth="1"/>
    <col min="12809" max="12809" width="10.42578125" style="354" customWidth="1"/>
    <col min="12810" max="12810" width="12.28515625" style="354" customWidth="1"/>
    <col min="12811" max="12812" width="9.5703125" style="354" customWidth="1"/>
    <col min="12813" max="12813" width="12" style="354" customWidth="1"/>
    <col min="12814" max="12814" width="12.5703125" style="354" customWidth="1"/>
    <col min="12815" max="12815" width="11" style="354" customWidth="1"/>
    <col min="12816" max="12816" width="10.85546875" style="354" customWidth="1"/>
    <col min="12817" max="12818" width="10.7109375" style="354" customWidth="1"/>
    <col min="12819" max="12819" width="9.140625" style="354"/>
    <col min="12820" max="12820" width="12.85546875" style="354" customWidth="1"/>
    <col min="12821" max="12821" width="36.7109375" style="354" customWidth="1"/>
    <col min="12822" max="12823" width="9.140625" style="354"/>
    <col min="12824" max="12824" width="10.5703125" style="354" bestFit="1" customWidth="1"/>
    <col min="12825" max="12825" width="11.28515625" style="354" customWidth="1"/>
    <col min="12826" max="13056" width="9.140625" style="354"/>
    <col min="13057" max="13057" width="88.85546875" style="354" customWidth="1"/>
    <col min="13058" max="13058" width="12.7109375" style="354" customWidth="1"/>
    <col min="13059" max="13059" width="12.85546875" style="354" customWidth="1"/>
    <col min="13060" max="13060" width="12.28515625" style="354" customWidth="1"/>
    <col min="13061" max="13061" width="10.28515625" style="354" customWidth="1"/>
    <col min="13062" max="13062" width="8.7109375" style="354" customWidth="1"/>
    <col min="13063" max="13063" width="11" style="354" customWidth="1"/>
    <col min="13064" max="13064" width="9.42578125" style="354" customWidth="1"/>
    <col min="13065" max="13065" width="10.42578125" style="354" customWidth="1"/>
    <col min="13066" max="13066" width="12.28515625" style="354" customWidth="1"/>
    <col min="13067" max="13068" width="9.5703125" style="354" customWidth="1"/>
    <col min="13069" max="13069" width="12" style="354" customWidth="1"/>
    <col min="13070" max="13070" width="12.5703125" style="354" customWidth="1"/>
    <col min="13071" max="13071" width="11" style="354" customWidth="1"/>
    <col min="13072" max="13072" width="10.85546875" style="354" customWidth="1"/>
    <col min="13073" max="13074" width="10.7109375" style="354" customWidth="1"/>
    <col min="13075" max="13075" width="9.140625" style="354"/>
    <col min="13076" max="13076" width="12.85546875" style="354" customWidth="1"/>
    <col min="13077" max="13077" width="36.7109375" style="354" customWidth="1"/>
    <col min="13078" max="13079" width="9.140625" style="354"/>
    <col min="13080" max="13080" width="10.5703125" style="354" bestFit="1" customWidth="1"/>
    <col min="13081" max="13081" width="11.28515625" style="354" customWidth="1"/>
    <col min="13082" max="13312" width="9.140625" style="354"/>
    <col min="13313" max="13313" width="88.85546875" style="354" customWidth="1"/>
    <col min="13314" max="13314" width="12.7109375" style="354" customWidth="1"/>
    <col min="13315" max="13315" width="12.85546875" style="354" customWidth="1"/>
    <col min="13316" max="13316" width="12.28515625" style="354" customWidth="1"/>
    <col min="13317" max="13317" width="10.28515625" style="354" customWidth="1"/>
    <col min="13318" max="13318" width="8.7109375" style="354" customWidth="1"/>
    <col min="13319" max="13319" width="11" style="354" customWidth="1"/>
    <col min="13320" max="13320" width="9.42578125" style="354" customWidth="1"/>
    <col min="13321" max="13321" width="10.42578125" style="354" customWidth="1"/>
    <col min="13322" max="13322" width="12.28515625" style="354" customWidth="1"/>
    <col min="13323" max="13324" width="9.5703125" style="354" customWidth="1"/>
    <col min="13325" max="13325" width="12" style="354" customWidth="1"/>
    <col min="13326" max="13326" width="12.5703125" style="354" customWidth="1"/>
    <col min="13327" max="13327" width="11" style="354" customWidth="1"/>
    <col min="13328" max="13328" width="10.85546875" style="354" customWidth="1"/>
    <col min="13329" max="13330" width="10.7109375" style="354" customWidth="1"/>
    <col min="13331" max="13331" width="9.140625" style="354"/>
    <col min="13332" max="13332" width="12.85546875" style="354" customWidth="1"/>
    <col min="13333" max="13333" width="36.7109375" style="354" customWidth="1"/>
    <col min="13334" max="13335" width="9.140625" style="354"/>
    <col min="13336" max="13336" width="10.5703125" style="354" bestFit="1" customWidth="1"/>
    <col min="13337" max="13337" width="11.28515625" style="354" customWidth="1"/>
    <col min="13338" max="13568" width="9.140625" style="354"/>
    <col min="13569" max="13569" width="88.85546875" style="354" customWidth="1"/>
    <col min="13570" max="13570" width="12.7109375" style="354" customWidth="1"/>
    <col min="13571" max="13571" width="12.85546875" style="354" customWidth="1"/>
    <col min="13572" max="13572" width="12.28515625" style="354" customWidth="1"/>
    <col min="13573" max="13573" width="10.28515625" style="354" customWidth="1"/>
    <col min="13574" max="13574" width="8.7109375" style="354" customWidth="1"/>
    <col min="13575" max="13575" width="11" style="354" customWidth="1"/>
    <col min="13576" max="13576" width="9.42578125" style="354" customWidth="1"/>
    <col min="13577" max="13577" width="10.42578125" style="354" customWidth="1"/>
    <col min="13578" max="13578" width="12.28515625" style="354" customWidth="1"/>
    <col min="13579" max="13580" width="9.5703125" style="354" customWidth="1"/>
    <col min="13581" max="13581" width="12" style="354" customWidth="1"/>
    <col min="13582" max="13582" width="12.5703125" style="354" customWidth="1"/>
    <col min="13583" max="13583" width="11" style="354" customWidth="1"/>
    <col min="13584" max="13584" width="10.85546875" style="354" customWidth="1"/>
    <col min="13585" max="13586" width="10.7109375" style="354" customWidth="1"/>
    <col min="13587" max="13587" width="9.140625" style="354"/>
    <col min="13588" max="13588" width="12.85546875" style="354" customWidth="1"/>
    <col min="13589" max="13589" width="36.7109375" style="354" customWidth="1"/>
    <col min="13590" max="13591" width="9.140625" style="354"/>
    <col min="13592" max="13592" width="10.5703125" style="354" bestFit="1" customWidth="1"/>
    <col min="13593" max="13593" width="11.28515625" style="354" customWidth="1"/>
    <col min="13594" max="13824" width="9.140625" style="354"/>
    <col min="13825" max="13825" width="88.85546875" style="354" customWidth="1"/>
    <col min="13826" max="13826" width="12.7109375" style="354" customWidth="1"/>
    <col min="13827" max="13827" width="12.85546875" style="354" customWidth="1"/>
    <col min="13828" max="13828" width="12.28515625" style="354" customWidth="1"/>
    <col min="13829" max="13829" width="10.28515625" style="354" customWidth="1"/>
    <col min="13830" max="13830" width="8.7109375" style="354" customWidth="1"/>
    <col min="13831" max="13831" width="11" style="354" customWidth="1"/>
    <col min="13832" max="13832" width="9.42578125" style="354" customWidth="1"/>
    <col min="13833" max="13833" width="10.42578125" style="354" customWidth="1"/>
    <col min="13834" max="13834" width="12.28515625" style="354" customWidth="1"/>
    <col min="13835" max="13836" width="9.5703125" style="354" customWidth="1"/>
    <col min="13837" max="13837" width="12" style="354" customWidth="1"/>
    <col min="13838" max="13838" width="12.5703125" style="354" customWidth="1"/>
    <col min="13839" max="13839" width="11" style="354" customWidth="1"/>
    <col min="13840" max="13840" width="10.85546875" style="354" customWidth="1"/>
    <col min="13841" max="13842" width="10.7109375" style="354" customWidth="1"/>
    <col min="13843" max="13843" width="9.140625" style="354"/>
    <col min="13844" max="13844" width="12.85546875" style="354" customWidth="1"/>
    <col min="13845" max="13845" width="36.7109375" style="354" customWidth="1"/>
    <col min="13846" max="13847" width="9.140625" style="354"/>
    <col min="13848" max="13848" width="10.5703125" style="354" bestFit="1" customWidth="1"/>
    <col min="13849" max="13849" width="11.28515625" style="354" customWidth="1"/>
    <col min="13850" max="14080" width="9.140625" style="354"/>
    <col min="14081" max="14081" width="88.85546875" style="354" customWidth="1"/>
    <col min="14082" max="14082" width="12.7109375" style="354" customWidth="1"/>
    <col min="14083" max="14083" width="12.85546875" style="354" customWidth="1"/>
    <col min="14084" max="14084" width="12.28515625" style="354" customWidth="1"/>
    <col min="14085" max="14085" width="10.28515625" style="354" customWidth="1"/>
    <col min="14086" max="14086" width="8.7109375" style="354" customWidth="1"/>
    <col min="14087" max="14087" width="11" style="354" customWidth="1"/>
    <col min="14088" max="14088" width="9.42578125" style="354" customWidth="1"/>
    <col min="14089" max="14089" width="10.42578125" style="354" customWidth="1"/>
    <col min="14090" max="14090" width="12.28515625" style="354" customWidth="1"/>
    <col min="14091" max="14092" width="9.5703125" style="354" customWidth="1"/>
    <col min="14093" max="14093" width="12" style="354" customWidth="1"/>
    <col min="14094" max="14094" width="12.5703125" style="354" customWidth="1"/>
    <col min="14095" max="14095" width="11" style="354" customWidth="1"/>
    <col min="14096" max="14096" width="10.85546875" style="354" customWidth="1"/>
    <col min="14097" max="14098" width="10.7109375" style="354" customWidth="1"/>
    <col min="14099" max="14099" width="9.140625" style="354"/>
    <col min="14100" max="14100" width="12.85546875" style="354" customWidth="1"/>
    <col min="14101" max="14101" width="36.7109375" style="354" customWidth="1"/>
    <col min="14102" max="14103" width="9.140625" style="354"/>
    <col min="14104" max="14104" width="10.5703125" style="354" bestFit="1" customWidth="1"/>
    <col min="14105" max="14105" width="11.28515625" style="354" customWidth="1"/>
    <col min="14106" max="14336" width="9.140625" style="354"/>
    <col min="14337" max="14337" width="88.85546875" style="354" customWidth="1"/>
    <col min="14338" max="14338" width="12.7109375" style="354" customWidth="1"/>
    <col min="14339" max="14339" width="12.85546875" style="354" customWidth="1"/>
    <col min="14340" max="14340" width="12.28515625" style="354" customWidth="1"/>
    <col min="14341" max="14341" width="10.28515625" style="354" customWidth="1"/>
    <col min="14342" max="14342" width="8.7109375" style="354" customWidth="1"/>
    <col min="14343" max="14343" width="11" style="354" customWidth="1"/>
    <col min="14344" max="14344" width="9.42578125" style="354" customWidth="1"/>
    <col min="14345" max="14345" width="10.42578125" style="354" customWidth="1"/>
    <col min="14346" max="14346" width="12.28515625" style="354" customWidth="1"/>
    <col min="14347" max="14348" width="9.5703125" style="354" customWidth="1"/>
    <col min="14349" max="14349" width="12" style="354" customWidth="1"/>
    <col min="14350" max="14350" width="12.5703125" style="354" customWidth="1"/>
    <col min="14351" max="14351" width="11" style="354" customWidth="1"/>
    <col min="14352" max="14352" width="10.85546875" style="354" customWidth="1"/>
    <col min="14353" max="14354" width="10.7109375" style="354" customWidth="1"/>
    <col min="14355" max="14355" width="9.140625" style="354"/>
    <col min="14356" max="14356" width="12.85546875" style="354" customWidth="1"/>
    <col min="14357" max="14357" width="36.7109375" style="354" customWidth="1"/>
    <col min="14358" max="14359" width="9.140625" style="354"/>
    <col min="14360" max="14360" width="10.5703125" style="354" bestFit="1" customWidth="1"/>
    <col min="14361" max="14361" width="11.28515625" style="354" customWidth="1"/>
    <col min="14362" max="14592" width="9.140625" style="354"/>
    <col min="14593" max="14593" width="88.85546875" style="354" customWidth="1"/>
    <col min="14594" max="14594" width="12.7109375" style="354" customWidth="1"/>
    <col min="14595" max="14595" width="12.85546875" style="354" customWidth="1"/>
    <col min="14596" max="14596" width="12.28515625" style="354" customWidth="1"/>
    <col min="14597" max="14597" width="10.28515625" style="354" customWidth="1"/>
    <col min="14598" max="14598" width="8.7109375" style="354" customWidth="1"/>
    <col min="14599" max="14599" width="11" style="354" customWidth="1"/>
    <col min="14600" max="14600" width="9.42578125" style="354" customWidth="1"/>
    <col min="14601" max="14601" width="10.42578125" style="354" customWidth="1"/>
    <col min="14602" max="14602" width="12.28515625" style="354" customWidth="1"/>
    <col min="14603" max="14604" width="9.5703125" style="354" customWidth="1"/>
    <col min="14605" max="14605" width="12" style="354" customWidth="1"/>
    <col min="14606" max="14606" width="12.5703125" style="354" customWidth="1"/>
    <col min="14607" max="14607" width="11" style="354" customWidth="1"/>
    <col min="14608" max="14608" width="10.85546875" style="354" customWidth="1"/>
    <col min="14609" max="14610" width="10.7109375" style="354" customWidth="1"/>
    <col min="14611" max="14611" width="9.140625" style="354"/>
    <col min="14612" max="14612" width="12.85546875" style="354" customWidth="1"/>
    <col min="14613" max="14613" width="36.7109375" style="354" customWidth="1"/>
    <col min="14614" max="14615" width="9.140625" style="354"/>
    <col min="14616" max="14616" width="10.5703125" style="354" bestFit="1" customWidth="1"/>
    <col min="14617" max="14617" width="11.28515625" style="354" customWidth="1"/>
    <col min="14618" max="14848" width="9.140625" style="354"/>
    <col min="14849" max="14849" width="88.85546875" style="354" customWidth="1"/>
    <col min="14850" max="14850" width="12.7109375" style="354" customWidth="1"/>
    <col min="14851" max="14851" width="12.85546875" style="354" customWidth="1"/>
    <col min="14852" max="14852" width="12.28515625" style="354" customWidth="1"/>
    <col min="14853" max="14853" width="10.28515625" style="354" customWidth="1"/>
    <col min="14854" max="14854" width="8.7109375" style="354" customWidth="1"/>
    <col min="14855" max="14855" width="11" style="354" customWidth="1"/>
    <col min="14856" max="14856" width="9.42578125" style="354" customWidth="1"/>
    <col min="14857" max="14857" width="10.42578125" style="354" customWidth="1"/>
    <col min="14858" max="14858" width="12.28515625" style="354" customWidth="1"/>
    <col min="14859" max="14860" width="9.5703125" style="354" customWidth="1"/>
    <col min="14861" max="14861" width="12" style="354" customWidth="1"/>
    <col min="14862" max="14862" width="12.5703125" style="354" customWidth="1"/>
    <col min="14863" max="14863" width="11" style="354" customWidth="1"/>
    <col min="14864" max="14864" width="10.85546875" style="354" customWidth="1"/>
    <col min="14865" max="14866" width="10.7109375" style="354" customWidth="1"/>
    <col min="14867" max="14867" width="9.140625" style="354"/>
    <col min="14868" max="14868" width="12.85546875" style="354" customWidth="1"/>
    <col min="14869" max="14869" width="36.7109375" style="354" customWidth="1"/>
    <col min="14870" max="14871" width="9.140625" style="354"/>
    <col min="14872" max="14872" width="10.5703125" style="354" bestFit="1" customWidth="1"/>
    <col min="14873" max="14873" width="11.28515625" style="354" customWidth="1"/>
    <col min="14874" max="15104" width="9.140625" style="354"/>
    <col min="15105" max="15105" width="88.85546875" style="354" customWidth="1"/>
    <col min="15106" max="15106" width="12.7109375" style="354" customWidth="1"/>
    <col min="15107" max="15107" width="12.85546875" style="354" customWidth="1"/>
    <col min="15108" max="15108" width="12.28515625" style="354" customWidth="1"/>
    <col min="15109" max="15109" width="10.28515625" style="354" customWidth="1"/>
    <col min="15110" max="15110" width="8.7109375" style="354" customWidth="1"/>
    <col min="15111" max="15111" width="11" style="354" customWidth="1"/>
    <col min="15112" max="15112" width="9.42578125" style="354" customWidth="1"/>
    <col min="15113" max="15113" width="10.42578125" style="354" customWidth="1"/>
    <col min="15114" max="15114" width="12.28515625" style="354" customWidth="1"/>
    <col min="15115" max="15116" width="9.5703125" style="354" customWidth="1"/>
    <col min="15117" max="15117" width="12" style="354" customWidth="1"/>
    <col min="15118" max="15118" width="12.5703125" style="354" customWidth="1"/>
    <col min="15119" max="15119" width="11" style="354" customWidth="1"/>
    <col min="15120" max="15120" width="10.85546875" style="354" customWidth="1"/>
    <col min="15121" max="15122" width="10.7109375" style="354" customWidth="1"/>
    <col min="15123" max="15123" width="9.140625" style="354"/>
    <col min="15124" max="15124" width="12.85546875" style="354" customWidth="1"/>
    <col min="15125" max="15125" width="36.7109375" style="354" customWidth="1"/>
    <col min="15126" max="15127" width="9.140625" style="354"/>
    <col min="15128" max="15128" width="10.5703125" style="354" bestFit="1" customWidth="1"/>
    <col min="15129" max="15129" width="11.28515625" style="354" customWidth="1"/>
    <col min="15130" max="15360" width="9.140625" style="354"/>
    <col min="15361" max="15361" width="88.85546875" style="354" customWidth="1"/>
    <col min="15362" max="15362" width="12.7109375" style="354" customWidth="1"/>
    <col min="15363" max="15363" width="12.85546875" style="354" customWidth="1"/>
    <col min="15364" max="15364" width="12.28515625" style="354" customWidth="1"/>
    <col min="15365" max="15365" width="10.28515625" style="354" customWidth="1"/>
    <col min="15366" max="15366" width="8.7109375" style="354" customWidth="1"/>
    <col min="15367" max="15367" width="11" style="354" customWidth="1"/>
    <col min="15368" max="15368" width="9.42578125" style="354" customWidth="1"/>
    <col min="15369" max="15369" width="10.42578125" style="354" customWidth="1"/>
    <col min="15370" max="15370" width="12.28515625" style="354" customWidth="1"/>
    <col min="15371" max="15372" width="9.5703125" style="354" customWidth="1"/>
    <col min="15373" max="15373" width="12" style="354" customWidth="1"/>
    <col min="15374" max="15374" width="12.5703125" style="354" customWidth="1"/>
    <col min="15375" max="15375" width="11" style="354" customWidth="1"/>
    <col min="15376" max="15376" width="10.85546875" style="354" customWidth="1"/>
    <col min="15377" max="15378" width="10.7109375" style="354" customWidth="1"/>
    <col min="15379" max="15379" width="9.140625" style="354"/>
    <col min="15380" max="15380" width="12.85546875" style="354" customWidth="1"/>
    <col min="15381" max="15381" width="36.7109375" style="354" customWidth="1"/>
    <col min="15382" max="15383" width="9.140625" style="354"/>
    <col min="15384" max="15384" width="10.5703125" style="354" bestFit="1" customWidth="1"/>
    <col min="15385" max="15385" width="11.28515625" style="354" customWidth="1"/>
    <col min="15386" max="15616" width="9.140625" style="354"/>
    <col min="15617" max="15617" width="88.85546875" style="354" customWidth="1"/>
    <col min="15618" max="15618" width="12.7109375" style="354" customWidth="1"/>
    <col min="15619" max="15619" width="12.85546875" style="354" customWidth="1"/>
    <col min="15620" max="15620" width="12.28515625" style="354" customWidth="1"/>
    <col min="15621" max="15621" width="10.28515625" style="354" customWidth="1"/>
    <col min="15622" max="15622" width="8.7109375" style="354" customWidth="1"/>
    <col min="15623" max="15623" width="11" style="354" customWidth="1"/>
    <col min="15624" max="15624" width="9.42578125" style="354" customWidth="1"/>
    <col min="15625" max="15625" width="10.42578125" style="354" customWidth="1"/>
    <col min="15626" max="15626" width="12.28515625" style="354" customWidth="1"/>
    <col min="15627" max="15628" width="9.5703125" style="354" customWidth="1"/>
    <col min="15629" max="15629" width="12" style="354" customWidth="1"/>
    <col min="15630" max="15630" width="12.5703125" style="354" customWidth="1"/>
    <col min="15631" max="15631" width="11" style="354" customWidth="1"/>
    <col min="15632" max="15632" width="10.85546875" style="354" customWidth="1"/>
    <col min="15633" max="15634" width="10.7109375" style="354" customWidth="1"/>
    <col min="15635" max="15635" width="9.140625" style="354"/>
    <col min="15636" max="15636" width="12.85546875" style="354" customWidth="1"/>
    <col min="15637" max="15637" width="36.7109375" style="354" customWidth="1"/>
    <col min="15638" max="15639" width="9.140625" style="354"/>
    <col min="15640" max="15640" width="10.5703125" style="354" bestFit="1" customWidth="1"/>
    <col min="15641" max="15641" width="11.28515625" style="354" customWidth="1"/>
    <col min="15642" max="15872" width="9.140625" style="354"/>
    <col min="15873" max="15873" width="88.85546875" style="354" customWidth="1"/>
    <col min="15874" max="15874" width="12.7109375" style="354" customWidth="1"/>
    <col min="15875" max="15875" width="12.85546875" style="354" customWidth="1"/>
    <col min="15876" max="15876" width="12.28515625" style="354" customWidth="1"/>
    <col min="15877" max="15877" width="10.28515625" style="354" customWidth="1"/>
    <col min="15878" max="15878" width="8.7109375" style="354" customWidth="1"/>
    <col min="15879" max="15879" width="11" style="354" customWidth="1"/>
    <col min="15880" max="15880" width="9.42578125" style="354" customWidth="1"/>
    <col min="15881" max="15881" width="10.42578125" style="354" customWidth="1"/>
    <col min="15882" max="15882" width="12.28515625" style="354" customWidth="1"/>
    <col min="15883" max="15884" width="9.5703125" style="354" customWidth="1"/>
    <col min="15885" max="15885" width="12" style="354" customWidth="1"/>
    <col min="15886" max="15886" width="12.5703125" style="354" customWidth="1"/>
    <col min="15887" max="15887" width="11" style="354" customWidth="1"/>
    <col min="15888" max="15888" width="10.85546875" style="354" customWidth="1"/>
    <col min="15889" max="15890" width="10.7109375" style="354" customWidth="1"/>
    <col min="15891" max="15891" width="9.140625" style="354"/>
    <col min="15892" max="15892" width="12.85546875" style="354" customWidth="1"/>
    <col min="15893" max="15893" width="36.7109375" style="354" customWidth="1"/>
    <col min="15894" max="15895" width="9.140625" style="354"/>
    <col min="15896" max="15896" width="10.5703125" style="354" bestFit="1" customWidth="1"/>
    <col min="15897" max="15897" width="11.28515625" style="354" customWidth="1"/>
    <col min="15898" max="16128" width="9.140625" style="354"/>
    <col min="16129" max="16129" width="88.85546875" style="354" customWidth="1"/>
    <col min="16130" max="16130" width="12.7109375" style="354" customWidth="1"/>
    <col min="16131" max="16131" width="12.85546875" style="354" customWidth="1"/>
    <col min="16132" max="16132" width="12.28515625" style="354" customWidth="1"/>
    <col min="16133" max="16133" width="10.28515625" style="354" customWidth="1"/>
    <col min="16134" max="16134" width="8.7109375" style="354" customWidth="1"/>
    <col min="16135" max="16135" width="11" style="354" customWidth="1"/>
    <col min="16136" max="16136" width="9.42578125" style="354" customWidth="1"/>
    <col min="16137" max="16137" width="10.42578125" style="354" customWidth="1"/>
    <col min="16138" max="16138" width="12.28515625" style="354" customWidth="1"/>
    <col min="16139" max="16140" width="9.5703125" style="354" customWidth="1"/>
    <col min="16141" max="16141" width="12" style="354" customWidth="1"/>
    <col min="16142" max="16142" width="12.5703125" style="354" customWidth="1"/>
    <col min="16143" max="16143" width="11" style="354" customWidth="1"/>
    <col min="16144" max="16144" width="10.85546875" style="354" customWidth="1"/>
    <col min="16145" max="16146" width="10.7109375" style="354" customWidth="1"/>
    <col min="16147" max="16147" width="9.140625" style="354"/>
    <col min="16148" max="16148" width="12.85546875" style="354" customWidth="1"/>
    <col min="16149" max="16149" width="36.7109375" style="354" customWidth="1"/>
    <col min="16150" max="16151" width="9.140625" style="354"/>
    <col min="16152" max="16152" width="10.5703125" style="354" bestFit="1" customWidth="1"/>
    <col min="16153" max="16153" width="11.28515625" style="354" customWidth="1"/>
    <col min="16154" max="16384" width="9.140625" style="354"/>
  </cols>
  <sheetData>
    <row r="1" spans="1:21" ht="39.75" customHeight="1" x14ac:dyDescent="0.35">
      <c r="A1" s="3416" t="s">
        <v>317</v>
      </c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6"/>
      <c r="R1" s="346"/>
      <c r="S1" s="346"/>
      <c r="T1" s="346"/>
    </row>
    <row r="2" spans="1:21" ht="19.5" customHeigh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1" ht="27" customHeight="1" x14ac:dyDescent="0.35">
      <c r="A3" s="3416" t="s">
        <v>361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3416"/>
      <c r="O3" s="3416"/>
      <c r="P3" s="3416"/>
      <c r="Q3" s="1755"/>
      <c r="R3" s="1755"/>
    </row>
    <row r="4" spans="1:21" ht="18" customHeight="1" thickBot="1" x14ac:dyDescent="0.4">
      <c r="A4" s="345"/>
    </row>
    <row r="5" spans="1:21" ht="33" customHeight="1" x14ac:dyDescent="0.35">
      <c r="A5" s="3851" t="s">
        <v>9</v>
      </c>
      <c r="B5" s="3854" t="s">
        <v>0</v>
      </c>
      <c r="C5" s="3855"/>
      <c r="D5" s="3856"/>
      <c r="E5" s="3854" t="s">
        <v>1</v>
      </c>
      <c r="F5" s="3855"/>
      <c r="G5" s="3856"/>
      <c r="H5" s="3854" t="s">
        <v>2</v>
      </c>
      <c r="I5" s="3855"/>
      <c r="J5" s="3856"/>
      <c r="K5" s="3854" t="s">
        <v>3</v>
      </c>
      <c r="L5" s="3855"/>
      <c r="M5" s="3856"/>
      <c r="N5" s="3843" t="s">
        <v>6</v>
      </c>
      <c r="O5" s="3844"/>
      <c r="P5" s="3845"/>
      <c r="Q5" s="347"/>
      <c r="R5" s="347"/>
    </row>
    <row r="6" spans="1:21" ht="11.25" customHeight="1" thickBot="1" x14ac:dyDescent="0.4">
      <c r="A6" s="3852"/>
      <c r="B6" s="3857"/>
      <c r="C6" s="3858"/>
      <c r="D6" s="3859"/>
      <c r="E6" s="3860"/>
      <c r="F6" s="3861"/>
      <c r="G6" s="3862"/>
      <c r="H6" s="3860"/>
      <c r="I6" s="3861"/>
      <c r="J6" s="3862"/>
      <c r="K6" s="3857"/>
      <c r="L6" s="3858"/>
      <c r="M6" s="3859"/>
      <c r="N6" s="3846"/>
      <c r="O6" s="3847"/>
      <c r="P6" s="3848"/>
      <c r="Q6" s="347"/>
      <c r="R6" s="347"/>
    </row>
    <row r="7" spans="1:21" ht="76.5" customHeight="1" thickBot="1" x14ac:dyDescent="0.4">
      <c r="A7" s="3853"/>
      <c r="B7" s="1043" t="s">
        <v>26</v>
      </c>
      <c r="C7" s="1043" t="s">
        <v>27</v>
      </c>
      <c r="D7" s="1020" t="s">
        <v>4</v>
      </c>
      <c r="E7" s="1043" t="s">
        <v>26</v>
      </c>
      <c r="F7" s="1043" t="s">
        <v>27</v>
      </c>
      <c r="G7" s="1020" t="s">
        <v>4</v>
      </c>
      <c r="H7" s="1043" t="s">
        <v>26</v>
      </c>
      <c r="I7" s="1043" t="s">
        <v>27</v>
      </c>
      <c r="J7" s="1020" t="s">
        <v>4</v>
      </c>
      <c r="K7" s="1043" t="s">
        <v>26</v>
      </c>
      <c r="L7" s="1043" t="s">
        <v>27</v>
      </c>
      <c r="M7" s="1020" t="s">
        <v>4</v>
      </c>
      <c r="N7" s="1043" t="s">
        <v>26</v>
      </c>
      <c r="O7" s="1043" t="s">
        <v>27</v>
      </c>
      <c r="P7" s="1020" t="s">
        <v>4</v>
      </c>
      <c r="Q7" s="347"/>
      <c r="R7" s="347"/>
    </row>
    <row r="8" spans="1:21" ht="28.5" customHeight="1" thickBot="1" x14ac:dyDescent="0.4">
      <c r="A8" s="2243" t="s">
        <v>22</v>
      </c>
      <c r="B8" s="2244"/>
      <c r="C8" s="2244"/>
      <c r="D8" s="2244"/>
      <c r="E8" s="2244"/>
      <c r="F8" s="2244"/>
      <c r="G8" s="2245"/>
      <c r="H8" s="2246"/>
      <c r="I8" s="2244"/>
      <c r="J8" s="2244"/>
      <c r="K8" s="2244"/>
      <c r="L8" s="2244"/>
      <c r="M8" s="2245"/>
      <c r="N8" s="2244"/>
      <c r="O8" s="2244"/>
      <c r="P8" s="2245"/>
      <c r="Q8" s="1760"/>
      <c r="R8" s="347"/>
    </row>
    <row r="9" spans="1:21" s="358" customFormat="1" ht="28.5" customHeight="1" x14ac:dyDescent="0.35">
      <c r="A9" s="632" t="s">
        <v>86</v>
      </c>
      <c r="B9" s="2247">
        <v>9</v>
      </c>
      <c r="C9" s="1146">
        <v>0</v>
      </c>
      <c r="D9" s="2248">
        <v>9</v>
      </c>
      <c r="E9" s="2247">
        <v>26</v>
      </c>
      <c r="F9" s="1146">
        <v>0</v>
      </c>
      <c r="G9" s="2248">
        <f>SUM(E9:F9)</f>
        <v>26</v>
      </c>
      <c r="H9" s="2247">
        <v>27</v>
      </c>
      <c r="I9" s="1146">
        <v>0</v>
      </c>
      <c r="J9" s="2248">
        <f>SUM(H9:I9)</f>
        <v>27</v>
      </c>
      <c r="K9" s="2247">
        <v>19</v>
      </c>
      <c r="L9" s="1146">
        <v>1</v>
      </c>
      <c r="M9" s="2248">
        <f>SUM(K9:L9)</f>
        <v>20</v>
      </c>
      <c r="N9" s="2249">
        <f>B9+E9+H9+K9</f>
        <v>81</v>
      </c>
      <c r="O9" s="2250">
        <f>SUM(C9)+F9+I9+L9</f>
        <v>1</v>
      </c>
      <c r="P9" s="2251">
        <f>SUM(N9:O9)</f>
        <v>82</v>
      </c>
      <c r="Q9" s="1760"/>
      <c r="R9" s="3849"/>
      <c r="S9" s="3850"/>
      <c r="T9" s="3850"/>
      <c r="U9" s="3850"/>
    </row>
    <row r="10" spans="1:21" s="358" customFormat="1" ht="33.75" customHeight="1" x14ac:dyDescent="0.35">
      <c r="A10" s="633" t="s">
        <v>90</v>
      </c>
      <c r="B10" s="677">
        <v>4</v>
      </c>
      <c r="C10" s="520">
        <v>0</v>
      </c>
      <c r="D10" s="678">
        <v>4</v>
      </c>
      <c r="E10" s="677">
        <v>18</v>
      </c>
      <c r="F10" s="520">
        <v>0</v>
      </c>
      <c r="G10" s="678">
        <f>SUM(E10:F10)</f>
        <v>18</v>
      </c>
      <c r="H10" s="677">
        <v>15</v>
      </c>
      <c r="I10" s="520">
        <v>0</v>
      </c>
      <c r="J10" s="678">
        <f>SUM(H10:I10)</f>
        <v>15</v>
      </c>
      <c r="K10" s="677">
        <v>13</v>
      </c>
      <c r="L10" s="520">
        <v>1</v>
      </c>
      <c r="M10" s="678">
        <f>SUM(K10:L10)</f>
        <v>14</v>
      </c>
      <c r="N10" s="679">
        <f>B10+E10+H10+K10</f>
        <v>50</v>
      </c>
      <c r="O10" s="634">
        <f>C10+F291+I10+L10+F10</f>
        <v>1</v>
      </c>
      <c r="P10" s="635">
        <f>SUM(N10:O10)</f>
        <v>51</v>
      </c>
      <c r="Q10" s="1760"/>
      <c r="R10" s="1760"/>
    </row>
    <row r="11" spans="1:21" s="358" customFormat="1" ht="35.25" customHeight="1" x14ac:dyDescent="0.35">
      <c r="A11" s="633" t="s">
        <v>89</v>
      </c>
      <c r="B11" s="677">
        <v>8</v>
      </c>
      <c r="C11" s="520">
        <v>0</v>
      </c>
      <c r="D11" s="678">
        <v>8</v>
      </c>
      <c r="E11" s="677">
        <v>16</v>
      </c>
      <c r="F11" s="520">
        <v>0</v>
      </c>
      <c r="G11" s="678">
        <f>SUM(E11:F11)</f>
        <v>16</v>
      </c>
      <c r="H11" s="677">
        <v>18</v>
      </c>
      <c r="I11" s="520">
        <v>0</v>
      </c>
      <c r="J11" s="678">
        <f>SUM(H11:I11)</f>
        <v>18</v>
      </c>
      <c r="K11" s="677">
        <v>15</v>
      </c>
      <c r="L11" s="520">
        <v>1</v>
      </c>
      <c r="M11" s="678">
        <f>SUM(K11:L11)</f>
        <v>16</v>
      </c>
      <c r="N11" s="679">
        <f>B11+E11+H11+K11</f>
        <v>57</v>
      </c>
      <c r="O11" s="634">
        <f>C11+F292+I11+L11+F11</f>
        <v>1</v>
      </c>
      <c r="P11" s="635">
        <f>SUM(N11:O11)</f>
        <v>58</v>
      </c>
      <c r="Q11" s="1760"/>
      <c r="R11" s="1760"/>
    </row>
    <row r="12" spans="1:21" s="358" customFormat="1" ht="33" customHeight="1" thickBot="1" x14ac:dyDescent="0.4">
      <c r="A12" s="633" t="s">
        <v>71</v>
      </c>
      <c r="B12" s="315">
        <v>0</v>
      </c>
      <c r="C12" s="982">
        <v>0</v>
      </c>
      <c r="D12" s="1126">
        <v>0</v>
      </c>
      <c r="E12" s="315">
        <v>25</v>
      </c>
      <c r="F12" s="982">
        <v>0</v>
      </c>
      <c r="G12" s="1126">
        <f>SUM(E12:F12)</f>
        <v>25</v>
      </c>
      <c r="H12" s="315">
        <v>19</v>
      </c>
      <c r="I12" s="982">
        <v>0</v>
      </c>
      <c r="J12" s="1126">
        <f>SUM(H12:I12)</f>
        <v>19</v>
      </c>
      <c r="K12" s="680">
        <v>10</v>
      </c>
      <c r="L12" s="681">
        <v>1</v>
      </c>
      <c r="M12" s="509">
        <f>SUM(K12:L12)</f>
        <v>11</v>
      </c>
      <c r="N12" s="682">
        <f>B12+E12+H12+K12</f>
        <v>54</v>
      </c>
      <c r="O12" s="683">
        <f>C12+F293+I12+L12+F12</f>
        <v>1</v>
      </c>
      <c r="P12" s="635">
        <f>SUM(N12:O12)</f>
        <v>55</v>
      </c>
      <c r="Q12" s="1760"/>
      <c r="R12" s="1760"/>
    </row>
    <row r="13" spans="1:21" s="358" customFormat="1" ht="33" customHeight="1" thickBot="1" x14ac:dyDescent="0.4">
      <c r="A13" s="2252" t="s">
        <v>12</v>
      </c>
      <c r="B13" s="1151">
        <v>21</v>
      </c>
      <c r="C13" s="2253">
        <v>0</v>
      </c>
      <c r="D13" s="1152">
        <v>21</v>
      </c>
      <c r="E13" s="1151">
        <f t="shared" ref="E13:M13" si="0">SUM(E9:E12)</f>
        <v>85</v>
      </c>
      <c r="F13" s="2253">
        <f t="shared" si="0"/>
        <v>0</v>
      </c>
      <c r="G13" s="1152">
        <f t="shared" si="0"/>
        <v>85</v>
      </c>
      <c r="H13" s="1151">
        <f t="shared" si="0"/>
        <v>79</v>
      </c>
      <c r="I13" s="2253">
        <f t="shared" si="0"/>
        <v>0</v>
      </c>
      <c r="J13" s="1152">
        <f t="shared" si="0"/>
        <v>79</v>
      </c>
      <c r="K13" s="1139">
        <f t="shared" si="0"/>
        <v>57</v>
      </c>
      <c r="L13" s="1139">
        <f t="shared" si="0"/>
        <v>4</v>
      </c>
      <c r="M13" s="1139">
        <f t="shared" si="0"/>
        <v>61</v>
      </c>
      <c r="N13" s="2254">
        <f>SUM(N9:N12)</f>
        <v>242</v>
      </c>
      <c r="O13" s="2254">
        <f>SUM(O9:O12)</f>
        <v>4</v>
      </c>
      <c r="P13" s="2254">
        <f>SUM(P9:P12)</f>
        <v>246</v>
      </c>
      <c r="Q13" s="1760"/>
      <c r="R13" s="1760"/>
    </row>
    <row r="14" spans="1:21" s="358" customFormat="1" ht="31.5" customHeight="1" thickBot="1" x14ac:dyDescent="0.4">
      <c r="A14" s="2255" t="s">
        <v>23</v>
      </c>
      <c r="B14" s="2247"/>
      <c r="C14" s="1146"/>
      <c r="D14" s="2248"/>
      <c r="E14" s="2247"/>
      <c r="F14" s="1146"/>
      <c r="G14" s="2248"/>
      <c r="H14" s="2083"/>
      <c r="I14" s="1563"/>
      <c r="J14" s="1563"/>
      <c r="K14" s="1563"/>
      <c r="L14" s="1563"/>
      <c r="M14" s="1563"/>
      <c r="N14" s="2256"/>
      <c r="O14" s="2256"/>
      <c r="P14" s="2257"/>
      <c r="Q14" s="1760"/>
      <c r="R14" s="1760"/>
    </row>
    <row r="15" spans="1:21" s="358" customFormat="1" ht="24.95" customHeight="1" x14ac:dyDescent="0.35">
      <c r="A15" s="2258" t="s">
        <v>11</v>
      </c>
      <c r="B15" s="2247"/>
      <c r="C15" s="1146"/>
      <c r="D15" s="2248"/>
      <c r="E15" s="2247"/>
      <c r="F15" s="1146"/>
      <c r="G15" s="2248"/>
      <c r="H15" s="1129"/>
      <c r="I15" s="1130"/>
      <c r="J15" s="2259"/>
      <c r="K15" s="1129"/>
      <c r="L15" s="1130"/>
      <c r="M15" s="1125"/>
      <c r="N15" s="638"/>
      <c r="O15" s="2260"/>
      <c r="P15" s="510"/>
      <c r="Q15" s="348"/>
      <c r="R15" s="348"/>
    </row>
    <row r="16" spans="1:21" s="358" customFormat="1" ht="24.95" customHeight="1" x14ac:dyDescent="0.35">
      <c r="A16" s="633" t="s">
        <v>86</v>
      </c>
      <c r="B16" s="677">
        <v>8</v>
      </c>
      <c r="C16" s="520">
        <v>0</v>
      </c>
      <c r="D16" s="678">
        <v>8</v>
      </c>
      <c r="E16" s="677">
        <v>26</v>
      </c>
      <c r="F16" s="520">
        <v>0</v>
      </c>
      <c r="G16" s="678">
        <f>SUM(E16:F16)</f>
        <v>26</v>
      </c>
      <c r="H16" s="315">
        <v>27</v>
      </c>
      <c r="I16" s="982">
        <v>0</v>
      </c>
      <c r="J16" s="1126">
        <f>SUM(H16:I16)</f>
        <v>27</v>
      </c>
      <c r="K16" s="315">
        <v>19</v>
      </c>
      <c r="L16" s="982">
        <v>1</v>
      </c>
      <c r="M16" s="1126">
        <f>SUM(K16:L16)</f>
        <v>20</v>
      </c>
      <c r="N16" s="679">
        <f t="shared" ref="N16:O19" si="1">B16+E16+H16+K16</f>
        <v>80</v>
      </c>
      <c r="O16" s="634">
        <f t="shared" si="1"/>
        <v>1</v>
      </c>
      <c r="P16" s="684">
        <f>SUM(N16:O16)</f>
        <v>81</v>
      </c>
      <c r="Q16" s="349"/>
      <c r="R16" s="349"/>
    </row>
    <row r="17" spans="1:19" s="358" customFormat="1" ht="30.75" customHeight="1" x14ac:dyDescent="0.35">
      <c r="A17" s="633" t="s">
        <v>90</v>
      </c>
      <c r="B17" s="315">
        <v>4</v>
      </c>
      <c r="C17" s="982">
        <v>0</v>
      </c>
      <c r="D17" s="1126">
        <v>4</v>
      </c>
      <c r="E17" s="315">
        <v>16</v>
      </c>
      <c r="F17" s="982">
        <v>0</v>
      </c>
      <c r="G17" s="1126">
        <f>SUM(E17:F17)</f>
        <v>16</v>
      </c>
      <c r="H17" s="677">
        <v>14</v>
      </c>
      <c r="I17" s="520">
        <v>0</v>
      </c>
      <c r="J17" s="678">
        <f>SUM(H17:I17)</f>
        <v>14</v>
      </c>
      <c r="K17" s="677">
        <v>13</v>
      </c>
      <c r="L17" s="520">
        <v>1</v>
      </c>
      <c r="M17" s="678">
        <f>SUM(K17:L17)</f>
        <v>14</v>
      </c>
      <c r="N17" s="679">
        <f t="shared" si="1"/>
        <v>47</v>
      </c>
      <c r="O17" s="634">
        <f t="shared" si="1"/>
        <v>1</v>
      </c>
      <c r="P17" s="684">
        <f>SUM(N17:O17)</f>
        <v>48</v>
      </c>
      <c r="Q17" s="349"/>
      <c r="R17" s="349"/>
    </row>
    <row r="18" spans="1:19" s="358" customFormat="1" ht="32.25" customHeight="1" x14ac:dyDescent="0.35">
      <c r="A18" s="633" t="s">
        <v>89</v>
      </c>
      <c r="B18" s="315">
        <v>8</v>
      </c>
      <c r="C18" s="982">
        <v>0</v>
      </c>
      <c r="D18" s="1126">
        <v>8</v>
      </c>
      <c r="E18" s="315">
        <v>16</v>
      </c>
      <c r="F18" s="982">
        <v>0</v>
      </c>
      <c r="G18" s="1126">
        <f>SUM(E18:F18)</f>
        <v>16</v>
      </c>
      <c r="H18" s="677">
        <v>17</v>
      </c>
      <c r="I18" s="520">
        <v>0</v>
      </c>
      <c r="J18" s="678">
        <f>SUM(H18:I18)</f>
        <v>17</v>
      </c>
      <c r="K18" s="685">
        <v>15</v>
      </c>
      <c r="L18" s="636">
        <v>1</v>
      </c>
      <c r="M18" s="678">
        <f>SUM(K18:L18)</f>
        <v>16</v>
      </c>
      <c r="N18" s="679">
        <f t="shared" si="1"/>
        <v>56</v>
      </c>
      <c r="O18" s="634">
        <f t="shared" si="1"/>
        <v>1</v>
      </c>
      <c r="P18" s="684">
        <f>SUM(N18:O18)</f>
        <v>57</v>
      </c>
      <c r="Q18" s="349"/>
      <c r="R18" s="349"/>
    </row>
    <row r="19" spans="1:19" s="358" customFormat="1" ht="29.25" customHeight="1" thickBot="1" x14ac:dyDescent="0.4">
      <c r="A19" s="639" t="s">
        <v>71</v>
      </c>
      <c r="B19" s="315">
        <v>0</v>
      </c>
      <c r="C19" s="982">
        <v>0</v>
      </c>
      <c r="D19" s="1126">
        <v>0</v>
      </c>
      <c r="E19" s="315">
        <v>25</v>
      </c>
      <c r="F19" s="982">
        <v>0</v>
      </c>
      <c r="G19" s="1126">
        <f>SUM(E19:F19)</f>
        <v>25</v>
      </c>
      <c r="H19" s="680">
        <v>19</v>
      </c>
      <c r="I19" s="681">
        <v>0</v>
      </c>
      <c r="J19" s="509">
        <f>SUM(H19:I19)</f>
        <v>19</v>
      </c>
      <c r="K19" s="686">
        <v>10</v>
      </c>
      <c r="L19" s="687">
        <v>1</v>
      </c>
      <c r="M19" s="509">
        <f>SUM(K19:L19)</f>
        <v>11</v>
      </c>
      <c r="N19" s="679">
        <f t="shared" si="1"/>
        <v>54</v>
      </c>
      <c r="O19" s="634">
        <f t="shared" si="1"/>
        <v>1</v>
      </c>
      <c r="P19" s="684">
        <f>SUM(N19:O19)</f>
        <v>55</v>
      </c>
      <c r="Q19" s="349"/>
      <c r="R19" s="349"/>
    </row>
    <row r="20" spans="1:19" s="358" customFormat="1" ht="28.5" customHeight="1" thickBot="1" x14ac:dyDescent="0.4">
      <c r="A20" s="2261" t="s">
        <v>8</v>
      </c>
      <c r="B20" s="1584">
        <v>20</v>
      </c>
      <c r="C20" s="1586">
        <v>0</v>
      </c>
      <c r="D20" s="1585">
        <v>20</v>
      </c>
      <c r="E20" s="1584">
        <f>SUM(E16:E19)</f>
        <v>83</v>
      </c>
      <c r="F20" s="1586">
        <f>SUM(F16:F19)</f>
        <v>0</v>
      </c>
      <c r="G20" s="1585">
        <f>SUM(G16:G19)</f>
        <v>83</v>
      </c>
      <c r="H20" s="2254">
        <f t="shared" ref="H20:M20" si="2">SUM(H16:H19)</f>
        <v>77</v>
      </c>
      <c r="I20" s="2254">
        <f t="shared" si="2"/>
        <v>0</v>
      </c>
      <c r="J20" s="2254">
        <f t="shared" si="2"/>
        <v>77</v>
      </c>
      <c r="K20" s="2254">
        <f t="shared" si="2"/>
        <v>57</v>
      </c>
      <c r="L20" s="2254">
        <f t="shared" si="2"/>
        <v>4</v>
      </c>
      <c r="M20" s="2254">
        <f t="shared" si="2"/>
        <v>61</v>
      </c>
      <c r="N20" s="2262">
        <f>SUM(N16:N19)</f>
        <v>237</v>
      </c>
      <c r="O20" s="2262">
        <f>SUM(O16:O19)</f>
        <v>4</v>
      </c>
      <c r="P20" s="2263">
        <f>SUM(P16:P19)</f>
        <v>241</v>
      </c>
      <c r="Q20" s="350"/>
      <c r="R20" s="350"/>
    </row>
    <row r="21" spans="1:19" s="358" customFormat="1" ht="41.25" customHeight="1" thickBot="1" x14ac:dyDescent="0.4">
      <c r="A21" s="2264" t="s">
        <v>25</v>
      </c>
      <c r="B21" s="2265"/>
      <c r="C21" s="2266"/>
      <c r="D21" s="2267"/>
      <c r="E21" s="2265"/>
      <c r="F21" s="2266"/>
      <c r="G21" s="2267"/>
      <c r="H21" s="2265"/>
      <c r="I21" s="2266"/>
      <c r="J21" s="2268"/>
      <c r="K21" s="2265"/>
      <c r="L21" s="2266"/>
      <c r="M21" s="2268"/>
      <c r="N21" s="2265"/>
      <c r="O21" s="2266"/>
      <c r="P21" s="2267"/>
      <c r="Q21" s="349"/>
      <c r="R21" s="349"/>
    </row>
    <row r="22" spans="1:19" s="358" customFormat="1" ht="29.25" customHeight="1" x14ac:dyDescent="0.35">
      <c r="A22" s="2269" t="s">
        <v>86</v>
      </c>
      <c r="B22" s="677">
        <v>1</v>
      </c>
      <c r="C22" s="520">
        <v>0</v>
      </c>
      <c r="D22" s="678">
        <v>1</v>
      </c>
      <c r="E22" s="1135">
        <v>0</v>
      </c>
      <c r="F22" s="2270">
        <v>0</v>
      </c>
      <c r="G22" s="2271">
        <v>0</v>
      </c>
      <c r="H22" s="1135">
        <v>0</v>
      </c>
      <c r="I22" s="2270">
        <v>0</v>
      </c>
      <c r="J22" s="2272">
        <f>SUM(H22:I22)</f>
        <v>0</v>
      </c>
      <c r="K22" s="1135">
        <v>0</v>
      </c>
      <c r="L22" s="2270">
        <v>0</v>
      </c>
      <c r="M22" s="2272">
        <v>0</v>
      </c>
      <c r="N22" s="2249">
        <f t="shared" ref="N22:O25" si="3">B22+E22+H22+K22</f>
        <v>1</v>
      </c>
      <c r="O22" s="2250">
        <f t="shared" si="3"/>
        <v>0</v>
      </c>
      <c r="P22" s="2273">
        <f>SUM(N22:O22)</f>
        <v>1</v>
      </c>
      <c r="Q22" s="349"/>
      <c r="R22" s="349"/>
    </row>
    <row r="23" spans="1:19" s="358" customFormat="1" ht="30.75" customHeight="1" x14ac:dyDescent="0.35">
      <c r="A23" s="633" t="s">
        <v>90</v>
      </c>
      <c r="B23" s="520">
        <v>0</v>
      </c>
      <c r="C23" s="982">
        <v>0</v>
      </c>
      <c r="D23" s="1126">
        <v>0</v>
      </c>
      <c r="E23" s="688">
        <v>2</v>
      </c>
      <c r="F23" s="640">
        <v>0</v>
      </c>
      <c r="G23" s="689">
        <f>SUM(E23:F23)</f>
        <v>2</v>
      </c>
      <c r="H23" s="688">
        <v>1</v>
      </c>
      <c r="I23" s="640">
        <v>0</v>
      </c>
      <c r="J23" s="690">
        <f>SUM(H23:I23)</f>
        <v>1</v>
      </c>
      <c r="K23" s="688">
        <v>0</v>
      </c>
      <c r="L23" s="640">
        <v>0</v>
      </c>
      <c r="M23" s="690">
        <v>0</v>
      </c>
      <c r="N23" s="679">
        <f t="shared" si="3"/>
        <v>3</v>
      </c>
      <c r="O23" s="634">
        <f t="shared" si="3"/>
        <v>0</v>
      </c>
      <c r="P23" s="684">
        <f>SUM(N23:O23)</f>
        <v>3</v>
      </c>
      <c r="Q23" s="349"/>
      <c r="R23" s="349"/>
    </row>
    <row r="24" spans="1:19" s="358" customFormat="1" ht="29.25" customHeight="1" x14ac:dyDescent="0.35">
      <c r="A24" s="633" t="s">
        <v>89</v>
      </c>
      <c r="B24" s="520">
        <v>0</v>
      </c>
      <c r="C24" s="982">
        <v>0</v>
      </c>
      <c r="D24" s="1126">
        <v>0</v>
      </c>
      <c r="E24" s="688">
        <v>0</v>
      </c>
      <c r="F24" s="640">
        <v>0</v>
      </c>
      <c r="G24" s="689">
        <v>0</v>
      </c>
      <c r="H24" s="688">
        <v>1</v>
      </c>
      <c r="I24" s="640">
        <v>0</v>
      </c>
      <c r="J24" s="690">
        <f>SUM(H24:I24)</f>
        <v>1</v>
      </c>
      <c r="K24" s="688">
        <v>0</v>
      </c>
      <c r="L24" s="641">
        <v>0</v>
      </c>
      <c r="M24" s="690">
        <v>0</v>
      </c>
      <c r="N24" s="679">
        <f t="shared" si="3"/>
        <v>1</v>
      </c>
      <c r="O24" s="634">
        <f t="shared" si="3"/>
        <v>0</v>
      </c>
      <c r="P24" s="684">
        <f>SUM(N24:O24)</f>
        <v>1</v>
      </c>
      <c r="Q24" s="349"/>
      <c r="R24" s="349"/>
    </row>
    <row r="25" spans="1:19" s="358" customFormat="1" ht="33" customHeight="1" thickBot="1" x14ac:dyDescent="0.4">
      <c r="A25" s="639" t="s">
        <v>71</v>
      </c>
      <c r="B25" s="315">
        <v>0</v>
      </c>
      <c r="C25" s="982">
        <v>0</v>
      </c>
      <c r="D25" s="1126">
        <v>0</v>
      </c>
      <c r="E25" s="2274">
        <v>0</v>
      </c>
      <c r="F25" s="2275">
        <v>0</v>
      </c>
      <c r="G25" s="2276">
        <v>0</v>
      </c>
      <c r="H25" s="688">
        <v>0</v>
      </c>
      <c r="I25" s="640">
        <v>0</v>
      </c>
      <c r="J25" s="690">
        <f>SUM(H25:I25)</f>
        <v>0</v>
      </c>
      <c r="K25" s="688">
        <v>0</v>
      </c>
      <c r="L25" s="640">
        <v>0</v>
      </c>
      <c r="M25" s="690">
        <v>0</v>
      </c>
      <c r="N25" s="679">
        <f t="shared" si="3"/>
        <v>0</v>
      </c>
      <c r="O25" s="634">
        <f t="shared" si="3"/>
        <v>0</v>
      </c>
      <c r="P25" s="684">
        <f>SUM(N25:O25)</f>
        <v>0</v>
      </c>
      <c r="Q25" s="348"/>
      <c r="R25" s="348"/>
    </row>
    <row r="26" spans="1:19" s="358" customFormat="1" ht="30" customHeight="1" thickBot="1" x14ac:dyDescent="0.4">
      <c r="A26" s="2243" t="s">
        <v>13</v>
      </c>
      <c r="B26" s="1584"/>
      <c r="C26" s="1586"/>
      <c r="D26" s="1585"/>
      <c r="E26" s="2277">
        <f t="shared" ref="E26:J26" si="4">SUM(E22:E25)</f>
        <v>2</v>
      </c>
      <c r="F26" s="2278">
        <f t="shared" si="4"/>
        <v>0</v>
      </c>
      <c r="G26" s="2279">
        <f t="shared" si="4"/>
        <v>2</v>
      </c>
      <c r="H26" s="2280">
        <f t="shared" si="4"/>
        <v>2</v>
      </c>
      <c r="I26" s="2280">
        <f t="shared" si="4"/>
        <v>0</v>
      </c>
      <c r="J26" s="2280">
        <f t="shared" si="4"/>
        <v>2</v>
      </c>
      <c r="K26" s="2280">
        <v>0</v>
      </c>
      <c r="L26" s="2280">
        <v>0</v>
      </c>
      <c r="M26" s="2281">
        <v>0</v>
      </c>
      <c r="N26" s="2280">
        <f>SUM(N22:N25)</f>
        <v>5</v>
      </c>
      <c r="O26" s="2280">
        <f>SUM(O22:O25)</f>
        <v>0</v>
      </c>
      <c r="P26" s="2281">
        <f>SUM(P22:P25)</f>
        <v>5</v>
      </c>
      <c r="Q26" s="349"/>
      <c r="R26" s="349"/>
    </row>
    <row r="27" spans="1:19" s="358" customFormat="1" ht="29.25" customHeight="1" thickBot="1" x14ac:dyDescent="0.4">
      <c r="A27" s="2282" t="s">
        <v>10</v>
      </c>
      <c r="B27" s="1584">
        <v>20</v>
      </c>
      <c r="C27" s="1586">
        <v>0</v>
      </c>
      <c r="D27" s="1585">
        <v>20</v>
      </c>
      <c r="E27" s="1584">
        <f t="shared" ref="E27:M27" si="5">E20</f>
        <v>83</v>
      </c>
      <c r="F27" s="1586">
        <f t="shared" si="5"/>
        <v>0</v>
      </c>
      <c r="G27" s="1585">
        <f t="shared" si="5"/>
        <v>83</v>
      </c>
      <c r="H27" s="2254">
        <f t="shared" si="5"/>
        <v>77</v>
      </c>
      <c r="I27" s="2283">
        <f t="shared" si="5"/>
        <v>0</v>
      </c>
      <c r="J27" s="2254">
        <f t="shared" si="5"/>
        <v>77</v>
      </c>
      <c r="K27" s="2254">
        <f t="shared" si="5"/>
        <v>57</v>
      </c>
      <c r="L27" s="2254">
        <f t="shared" si="5"/>
        <v>4</v>
      </c>
      <c r="M27" s="2284">
        <f t="shared" si="5"/>
        <v>61</v>
      </c>
      <c r="N27" s="2262">
        <f>N20</f>
        <v>237</v>
      </c>
      <c r="O27" s="2262">
        <f>O20</f>
        <v>4</v>
      </c>
      <c r="P27" s="2263">
        <f>P20</f>
        <v>241</v>
      </c>
      <c r="Q27" s="351"/>
      <c r="R27" s="351"/>
    </row>
    <row r="28" spans="1:19" s="358" customFormat="1" ht="41.25" customHeight="1" thickBot="1" x14ac:dyDescent="0.4">
      <c r="A28" s="2282" t="s">
        <v>14</v>
      </c>
      <c r="B28" s="1584">
        <v>1</v>
      </c>
      <c r="C28" s="1586">
        <v>0</v>
      </c>
      <c r="D28" s="1585">
        <v>1</v>
      </c>
      <c r="E28" s="1584">
        <f t="shared" ref="E28:M28" si="6">E26</f>
        <v>2</v>
      </c>
      <c r="F28" s="1586">
        <f t="shared" si="6"/>
        <v>0</v>
      </c>
      <c r="G28" s="1585">
        <f t="shared" si="6"/>
        <v>2</v>
      </c>
      <c r="H28" s="2280">
        <f t="shared" si="6"/>
        <v>2</v>
      </c>
      <c r="I28" s="2280">
        <f t="shared" si="6"/>
        <v>0</v>
      </c>
      <c r="J28" s="2280">
        <f t="shared" si="6"/>
        <v>2</v>
      </c>
      <c r="K28" s="2280">
        <f t="shared" si="6"/>
        <v>0</v>
      </c>
      <c r="L28" s="2280">
        <f t="shared" si="6"/>
        <v>0</v>
      </c>
      <c r="M28" s="2281">
        <f t="shared" si="6"/>
        <v>0</v>
      </c>
      <c r="N28" s="2280">
        <f>N26</f>
        <v>5</v>
      </c>
      <c r="O28" s="2280">
        <f>O26</f>
        <v>0</v>
      </c>
      <c r="P28" s="2281">
        <f>P26</f>
        <v>5</v>
      </c>
      <c r="Q28" s="352"/>
      <c r="R28" s="352"/>
    </row>
    <row r="29" spans="1:19" s="358" customFormat="1" ht="34.5" customHeight="1" thickBot="1" x14ac:dyDescent="0.4">
      <c r="A29" s="2255" t="s">
        <v>15</v>
      </c>
      <c r="B29" s="2277">
        <v>21</v>
      </c>
      <c r="C29" s="2278">
        <v>0</v>
      </c>
      <c r="D29" s="2279">
        <v>21</v>
      </c>
      <c r="E29" s="2277">
        <f t="shared" ref="E29:M29" si="7">SUM(E27:E28)</f>
        <v>85</v>
      </c>
      <c r="F29" s="2278">
        <f t="shared" si="7"/>
        <v>0</v>
      </c>
      <c r="G29" s="2279">
        <f t="shared" si="7"/>
        <v>85</v>
      </c>
      <c r="H29" s="2285">
        <f t="shared" si="7"/>
        <v>79</v>
      </c>
      <c r="I29" s="2285">
        <f t="shared" si="7"/>
        <v>0</v>
      </c>
      <c r="J29" s="2285">
        <f t="shared" si="7"/>
        <v>79</v>
      </c>
      <c r="K29" s="2280">
        <f t="shared" si="7"/>
        <v>57</v>
      </c>
      <c r="L29" s="2280">
        <f t="shared" si="7"/>
        <v>4</v>
      </c>
      <c r="M29" s="2281">
        <f t="shared" si="7"/>
        <v>61</v>
      </c>
      <c r="N29" s="2285">
        <f>SUM(N27:N28)</f>
        <v>242</v>
      </c>
      <c r="O29" s="2285">
        <f>SUM(O27:O28)</f>
        <v>4</v>
      </c>
      <c r="P29" s="2286">
        <f>SUM(P27:P28)</f>
        <v>246</v>
      </c>
      <c r="Q29" s="352"/>
      <c r="R29" s="352"/>
    </row>
    <row r="30" spans="1:19" ht="12" hidden="1" customHeight="1" x14ac:dyDescent="0.35">
      <c r="A30" s="355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2"/>
      <c r="O30" s="352"/>
      <c r="P30" s="352"/>
      <c r="Q30" s="352"/>
      <c r="R30" s="356"/>
    </row>
    <row r="31" spans="1:19" ht="25.5" hidden="1" customHeight="1" x14ac:dyDescent="0.35">
      <c r="A31" s="355"/>
      <c r="B31" s="352"/>
      <c r="C31" s="352"/>
      <c r="D31" s="352"/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2"/>
      <c r="Q31" s="353"/>
    </row>
    <row r="32" spans="1:19" ht="30.75" customHeight="1" x14ac:dyDescent="0.35">
      <c r="A32" s="355"/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  <c r="Q32" s="352"/>
      <c r="R32" s="356"/>
      <c r="S32" s="356"/>
    </row>
    <row r="33" spans="1:19" x14ac:dyDescent="0.35">
      <c r="A33" s="3388"/>
      <c r="B33" s="3388"/>
      <c r="C33" s="3388"/>
      <c r="D33" s="3388"/>
      <c r="E33" s="3388"/>
      <c r="F33" s="3388"/>
      <c r="G33" s="3388"/>
      <c r="H33" s="3388"/>
      <c r="I33" s="3388"/>
      <c r="J33" s="3388"/>
      <c r="K33" s="3388"/>
      <c r="L33" s="3388"/>
      <c r="M33" s="3388"/>
      <c r="N33" s="3388"/>
      <c r="O33" s="3388"/>
      <c r="P33" s="3388"/>
      <c r="Q33" s="3388"/>
      <c r="R33" s="3388"/>
      <c r="S33" s="3388"/>
    </row>
    <row r="34" spans="1:19" ht="45" customHeight="1" x14ac:dyDescent="0.35">
      <c r="A34" s="355"/>
      <c r="B34" s="356"/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6"/>
      <c r="O34" s="356"/>
      <c r="P34" s="356"/>
      <c r="Q34" s="356"/>
      <c r="R34" s="356"/>
      <c r="S34" s="356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10" zoomScale="50" zoomScaleNormal="50" workbookViewId="0">
      <selection activeCell="B36" sqref="B36"/>
    </sheetView>
  </sheetViews>
  <sheetFormatPr defaultRowHeight="25.5" x14ac:dyDescent="0.35"/>
  <cols>
    <col min="1" max="1" width="3" style="354" customWidth="1"/>
    <col min="2" max="2" width="79.28515625" style="354" customWidth="1"/>
    <col min="3" max="3" width="12.7109375" style="354" customWidth="1"/>
    <col min="4" max="4" width="16.85546875" style="354" customWidth="1"/>
    <col min="5" max="5" width="12.28515625" style="354" customWidth="1"/>
    <col min="6" max="6" width="12.5703125" style="354" customWidth="1"/>
    <col min="7" max="7" width="13" style="354" customWidth="1"/>
    <col min="8" max="8" width="11" style="354" customWidth="1"/>
    <col min="9" max="9" width="14.85546875" style="354" customWidth="1"/>
    <col min="10" max="10" width="13.85546875" style="354" customWidth="1"/>
    <col min="11" max="11" width="14.28515625" style="354" customWidth="1"/>
    <col min="12" max="12" width="13.5703125" style="354" customWidth="1"/>
    <col min="13" max="13" width="15.85546875" style="354" customWidth="1"/>
    <col min="14" max="15" width="12" style="354" customWidth="1"/>
    <col min="16" max="16" width="14.28515625" style="354" customWidth="1"/>
    <col min="17" max="17" width="12" style="354" customWidth="1"/>
    <col min="18" max="18" width="12.5703125" style="354" customWidth="1"/>
    <col min="19" max="19" width="14.42578125" style="354" customWidth="1"/>
    <col min="20" max="20" width="13.140625" style="354" customWidth="1"/>
    <col min="21" max="21" width="14.28515625" style="354" customWidth="1"/>
    <col min="22" max="22" width="10.5703125" style="354" bestFit="1" customWidth="1"/>
    <col min="23" max="23" width="23" style="354" customWidth="1"/>
    <col min="24" max="256" width="9.140625" style="354"/>
    <col min="257" max="257" width="3" style="354" customWidth="1"/>
    <col min="258" max="258" width="79.28515625" style="354" customWidth="1"/>
    <col min="259" max="259" width="12.7109375" style="354" customWidth="1"/>
    <col min="260" max="260" width="12.85546875" style="354" customWidth="1"/>
    <col min="261" max="261" width="12.28515625" style="354" customWidth="1"/>
    <col min="262" max="262" width="10.28515625" style="354" customWidth="1"/>
    <col min="263" max="263" width="8.7109375" style="354" customWidth="1"/>
    <col min="264" max="264" width="11" style="354" customWidth="1"/>
    <col min="265" max="265" width="9.42578125" style="354" customWidth="1"/>
    <col min="266" max="266" width="10.42578125" style="354" customWidth="1"/>
    <col min="267" max="267" width="14.28515625" style="354" customWidth="1"/>
    <col min="268" max="268" width="13.5703125" style="354" customWidth="1"/>
    <col min="269" max="269" width="9.5703125" style="354" customWidth="1"/>
    <col min="270" max="273" width="12" style="354" customWidth="1"/>
    <col min="274" max="274" width="12.5703125" style="354" customWidth="1"/>
    <col min="275" max="275" width="11" style="354" customWidth="1"/>
    <col min="276" max="276" width="10.85546875" style="354" customWidth="1"/>
    <col min="277" max="277" width="14.28515625" style="354" customWidth="1"/>
    <col min="278" max="278" width="10.5703125" style="354" bestFit="1" customWidth="1"/>
    <col min="279" max="279" width="23" style="354" customWidth="1"/>
    <col min="280" max="512" width="9.140625" style="354"/>
    <col min="513" max="513" width="3" style="354" customWidth="1"/>
    <col min="514" max="514" width="79.28515625" style="354" customWidth="1"/>
    <col min="515" max="515" width="12.7109375" style="354" customWidth="1"/>
    <col min="516" max="516" width="12.85546875" style="354" customWidth="1"/>
    <col min="517" max="517" width="12.28515625" style="354" customWidth="1"/>
    <col min="518" max="518" width="10.28515625" style="354" customWidth="1"/>
    <col min="519" max="519" width="8.7109375" style="354" customWidth="1"/>
    <col min="520" max="520" width="11" style="354" customWidth="1"/>
    <col min="521" max="521" width="9.42578125" style="354" customWidth="1"/>
    <col min="522" max="522" width="10.42578125" style="354" customWidth="1"/>
    <col min="523" max="523" width="14.28515625" style="354" customWidth="1"/>
    <col min="524" max="524" width="13.5703125" style="354" customWidth="1"/>
    <col min="525" max="525" width="9.5703125" style="354" customWidth="1"/>
    <col min="526" max="529" width="12" style="354" customWidth="1"/>
    <col min="530" max="530" width="12.5703125" style="354" customWidth="1"/>
    <col min="531" max="531" width="11" style="354" customWidth="1"/>
    <col min="532" max="532" width="10.85546875" style="354" customWidth="1"/>
    <col min="533" max="533" width="14.28515625" style="354" customWidth="1"/>
    <col min="534" max="534" width="10.5703125" style="354" bestFit="1" customWidth="1"/>
    <col min="535" max="535" width="23" style="354" customWidth="1"/>
    <col min="536" max="768" width="9.140625" style="354"/>
    <col min="769" max="769" width="3" style="354" customWidth="1"/>
    <col min="770" max="770" width="79.28515625" style="354" customWidth="1"/>
    <col min="771" max="771" width="12.7109375" style="354" customWidth="1"/>
    <col min="772" max="772" width="12.85546875" style="354" customWidth="1"/>
    <col min="773" max="773" width="12.28515625" style="354" customWidth="1"/>
    <col min="774" max="774" width="10.28515625" style="354" customWidth="1"/>
    <col min="775" max="775" width="8.7109375" style="354" customWidth="1"/>
    <col min="776" max="776" width="11" style="354" customWidth="1"/>
    <col min="777" max="777" width="9.42578125" style="354" customWidth="1"/>
    <col min="778" max="778" width="10.42578125" style="354" customWidth="1"/>
    <col min="779" max="779" width="14.28515625" style="354" customWidth="1"/>
    <col min="780" max="780" width="13.5703125" style="354" customWidth="1"/>
    <col min="781" max="781" width="9.5703125" style="354" customWidth="1"/>
    <col min="782" max="785" width="12" style="354" customWidth="1"/>
    <col min="786" max="786" width="12.5703125" style="354" customWidth="1"/>
    <col min="787" max="787" width="11" style="354" customWidth="1"/>
    <col min="788" max="788" width="10.85546875" style="354" customWidth="1"/>
    <col min="789" max="789" width="14.28515625" style="354" customWidth="1"/>
    <col min="790" max="790" width="10.5703125" style="354" bestFit="1" customWidth="1"/>
    <col min="791" max="791" width="23" style="354" customWidth="1"/>
    <col min="792" max="1024" width="9.140625" style="354"/>
    <col min="1025" max="1025" width="3" style="354" customWidth="1"/>
    <col min="1026" max="1026" width="79.28515625" style="354" customWidth="1"/>
    <col min="1027" max="1027" width="12.7109375" style="354" customWidth="1"/>
    <col min="1028" max="1028" width="12.85546875" style="354" customWidth="1"/>
    <col min="1029" max="1029" width="12.28515625" style="354" customWidth="1"/>
    <col min="1030" max="1030" width="10.28515625" style="354" customWidth="1"/>
    <col min="1031" max="1031" width="8.7109375" style="354" customWidth="1"/>
    <col min="1032" max="1032" width="11" style="354" customWidth="1"/>
    <col min="1033" max="1033" width="9.42578125" style="354" customWidth="1"/>
    <col min="1034" max="1034" width="10.42578125" style="354" customWidth="1"/>
    <col min="1035" max="1035" width="14.28515625" style="354" customWidth="1"/>
    <col min="1036" max="1036" width="13.5703125" style="354" customWidth="1"/>
    <col min="1037" max="1037" width="9.5703125" style="354" customWidth="1"/>
    <col min="1038" max="1041" width="12" style="354" customWidth="1"/>
    <col min="1042" max="1042" width="12.5703125" style="354" customWidth="1"/>
    <col min="1043" max="1043" width="11" style="354" customWidth="1"/>
    <col min="1044" max="1044" width="10.85546875" style="354" customWidth="1"/>
    <col min="1045" max="1045" width="14.28515625" style="354" customWidth="1"/>
    <col min="1046" max="1046" width="10.5703125" style="354" bestFit="1" customWidth="1"/>
    <col min="1047" max="1047" width="23" style="354" customWidth="1"/>
    <col min="1048" max="1280" width="9.140625" style="354"/>
    <col min="1281" max="1281" width="3" style="354" customWidth="1"/>
    <col min="1282" max="1282" width="79.28515625" style="354" customWidth="1"/>
    <col min="1283" max="1283" width="12.7109375" style="354" customWidth="1"/>
    <col min="1284" max="1284" width="12.85546875" style="354" customWidth="1"/>
    <col min="1285" max="1285" width="12.28515625" style="354" customWidth="1"/>
    <col min="1286" max="1286" width="10.28515625" style="354" customWidth="1"/>
    <col min="1287" max="1287" width="8.7109375" style="354" customWidth="1"/>
    <col min="1288" max="1288" width="11" style="354" customWidth="1"/>
    <col min="1289" max="1289" width="9.42578125" style="354" customWidth="1"/>
    <col min="1290" max="1290" width="10.42578125" style="354" customWidth="1"/>
    <col min="1291" max="1291" width="14.28515625" style="354" customWidth="1"/>
    <col min="1292" max="1292" width="13.5703125" style="354" customWidth="1"/>
    <col min="1293" max="1293" width="9.5703125" style="354" customWidth="1"/>
    <col min="1294" max="1297" width="12" style="354" customWidth="1"/>
    <col min="1298" max="1298" width="12.5703125" style="354" customWidth="1"/>
    <col min="1299" max="1299" width="11" style="354" customWidth="1"/>
    <col min="1300" max="1300" width="10.85546875" style="354" customWidth="1"/>
    <col min="1301" max="1301" width="14.28515625" style="354" customWidth="1"/>
    <col min="1302" max="1302" width="10.5703125" style="354" bestFit="1" customWidth="1"/>
    <col min="1303" max="1303" width="23" style="354" customWidth="1"/>
    <col min="1304" max="1536" width="9.140625" style="354"/>
    <col min="1537" max="1537" width="3" style="354" customWidth="1"/>
    <col min="1538" max="1538" width="79.28515625" style="354" customWidth="1"/>
    <col min="1539" max="1539" width="12.7109375" style="354" customWidth="1"/>
    <col min="1540" max="1540" width="12.85546875" style="354" customWidth="1"/>
    <col min="1541" max="1541" width="12.28515625" style="354" customWidth="1"/>
    <col min="1542" max="1542" width="10.28515625" style="354" customWidth="1"/>
    <col min="1543" max="1543" width="8.7109375" style="354" customWidth="1"/>
    <col min="1544" max="1544" width="11" style="354" customWidth="1"/>
    <col min="1545" max="1545" width="9.42578125" style="354" customWidth="1"/>
    <col min="1546" max="1546" width="10.42578125" style="354" customWidth="1"/>
    <col min="1547" max="1547" width="14.28515625" style="354" customWidth="1"/>
    <col min="1548" max="1548" width="13.5703125" style="354" customWidth="1"/>
    <col min="1549" max="1549" width="9.5703125" style="354" customWidth="1"/>
    <col min="1550" max="1553" width="12" style="354" customWidth="1"/>
    <col min="1554" max="1554" width="12.5703125" style="354" customWidth="1"/>
    <col min="1555" max="1555" width="11" style="354" customWidth="1"/>
    <col min="1556" max="1556" width="10.85546875" style="354" customWidth="1"/>
    <col min="1557" max="1557" width="14.28515625" style="354" customWidth="1"/>
    <col min="1558" max="1558" width="10.5703125" style="354" bestFit="1" customWidth="1"/>
    <col min="1559" max="1559" width="23" style="354" customWidth="1"/>
    <col min="1560" max="1792" width="9.140625" style="354"/>
    <col min="1793" max="1793" width="3" style="354" customWidth="1"/>
    <col min="1794" max="1794" width="79.28515625" style="354" customWidth="1"/>
    <col min="1795" max="1795" width="12.7109375" style="354" customWidth="1"/>
    <col min="1796" max="1796" width="12.85546875" style="354" customWidth="1"/>
    <col min="1797" max="1797" width="12.28515625" style="354" customWidth="1"/>
    <col min="1798" max="1798" width="10.28515625" style="354" customWidth="1"/>
    <col min="1799" max="1799" width="8.7109375" style="354" customWidth="1"/>
    <col min="1800" max="1800" width="11" style="354" customWidth="1"/>
    <col min="1801" max="1801" width="9.42578125" style="354" customWidth="1"/>
    <col min="1802" max="1802" width="10.42578125" style="354" customWidth="1"/>
    <col min="1803" max="1803" width="14.28515625" style="354" customWidth="1"/>
    <col min="1804" max="1804" width="13.5703125" style="354" customWidth="1"/>
    <col min="1805" max="1805" width="9.5703125" style="354" customWidth="1"/>
    <col min="1806" max="1809" width="12" style="354" customWidth="1"/>
    <col min="1810" max="1810" width="12.5703125" style="354" customWidth="1"/>
    <col min="1811" max="1811" width="11" style="354" customWidth="1"/>
    <col min="1812" max="1812" width="10.85546875" style="354" customWidth="1"/>
    <col min="1813" max="1813" width="14.28515625" style="354" customWidth="1"/>
    <col min="1814" max="1814" width="10.5703125" style="354" bestFit="1" customWidth="1"/>
    <col min="1815" max="1815" width="23" style="354" customWidth="1"/>
    <col min="1816" max="2048" width="9.140625" style="354"/>
    <col min="2049" max="2049" width="3" style="354" customWidth="1"/>
    <col min="2050" max="2050" width="79.28515625" style="354" customWidth="1"/>
    <col min="2051" max="2051" width="12.7109375" style="354" customWidth="1"/>
    <col min="2052" max="2052" width="12.85546875" style="354" customWidth="1"/>
    <col min="2053" max="2053" width="12.28515625" style="354" customWidth="1"/>
    <col min="2054" max="2054" width="10.28515625" style="354" customWidth="1"/>
    <col min="2055" max="2055" width="8.7109375" style="354" customWidth="1"/>
    <col min="2056" max="2056" width="11" style="354" customWidth="1"/>
    <col min="2057" max="2057" width="9.42578125" style="354" customWidth="1"/>
    <col min="2058" max="2058" width="10.42578125" style="354" customWidth="1"/>
    <col min="2059" max="2059" width="14.28515625" style="354" customWidth="1"/>
    <col min="2060" max="2060" width="13.5703125" style="354" customWidth="1"/>
    <col min="2061" max="2061" width="9.5703125" style="354" customWidth="1"/>
    <col min="2062" max="2065" width="12" style="354" customWidth="1"/>
    <col min="2066" max="2066" width="12.5703125" style="354" customWidth="1"/>
    <col min="2067" max="2067" width="11" style="354" customWidth="1"/>
    <col min="2068" max="2068" width="10.85546875" style="354" customWidth="1"/>
    <col min="2069" max="2069" width="14.28515625" style="354" customWidth="1"/>
    <col min="2070" max="2070" width="10.5703125" style="354" bestFit="1" customWidth="1"/>
    <col min="2071" max="2071" width="23" style="354" customWidth="1"/>
    <col min="2072" max="2304" width="9.140625" style="354"/>
    <col min="2305" max="2305" width="3" style="354" customWidth="1"/>
    <col min="2306" max="2306" width="79.28515625" style="354" customWidth="1"/>
    <col min="2307" max="2307" width="12.7109375" style="354" customWidth="1"/>
    <col min="2308" max="2308" width="12.85546875" style="354" customWidth="1"/>
    <col min="2309" max="2309" width="12.28515625" style="354" customWidth="1"/>
    <col min="2310" max="2310" width="10.28515625" style="354" customWidth="1"/>
    <col min="2311" max="2311" width="8.7109375" style="354" customWidth="1"/>
    <col min="2312" max="2312" width="11" style="354" customWidth="1"/>
    <col min="2313" max="2313" width="9.42578125" style="354" customWidth="1"/>
    <col min="2314" max="2314" width="10.42578125" style="354" customWidth="1"/>
    <col min="2315" max="2315" width="14.28515625" style="354" customWidth="1"/>
    <col min="2316" max="2316" width="13.5703125" style="354" customWidth="1"/>
    <col min="2317" max="2317" width="9.5703125" style="354" customWidth="1"/>
    <col min="2318" max="2321" width="12" style="354" customWidth="1"/>
    <col min="2322" max="2322" width="12.5703125" style="354" customWidth="1"/>
    <col min="2323" max="2323" width="11" style="354" customWidth="1"/>
    <col min="2324" max="2324" width="10.85546875" style="354" customWidth="1"/>
    <col min="2325" max="2325" width="14.28515625" style="354" customWidth="1"/>
    <col min="2326" max="2326" width="10.5703125" style="354" bestFit="1" customWidth="1"/>
    <col min="2327" max="2327" width="23" style="354" customWidth="1"/>
    <col min="2328" max="2560" width="9.140625" style="354"/>
    <col min="2561" max="2561" width="3" style="354" customWidth="1"/>
    <col min="2562" max="2562" width="79.28515625" style="354" customWidth="1"/>
    <col min="2563" max="2563" width="12.7109375" style="354" customWidth="1"/>
    <col min="2564" max="2564" width="12.85546875" style="354" customWidth="1"/>
    <col min="2565" max="2565" width="12.28515625" style="354" customWidth="1"/>
    <col min="2566" max="2566" width="10.28515625" style="354" customWidth="1"/>
    <col min="2567" max="2567" width="8.7109375" style="354" customWidth="1"/>
    <col min="2568" max="2568" width="11" style="354" customWidth="1"/>
    <col min="2569" max="2569" width="9.42578125" style="354" customWidth="1"/>
    <col min="2570" max="2570" width="10.42578125" style="354" customWidth="1"/>
    <col min="2571" max="2571" width="14.28515625" style="354" customWidth="1"/>
    <col min="2572" max="2572" width="13.5703125" style="354" customWidth="1"/>
    <col min="2573" max="2573" width="9.5703125" style="354" customWidth="1"/>
    <col min="2574" max="2577" width="12" style="354" customWidth="1"/>
    <col min="2578" max="2578" width="12.5703125" style="354" customWidth="1"/>
    <col min="2579" max="2579" width="11" style="354" customWidth="1"/>
    <col min="2580" max="2580" width="10.85546875" style="354" customWidth="1"/>
    <col min="2581" max="2581" width="14.28515625" style="354" customWidth="1"/>
    <col min="2582" max="2582" width="10.5703125" style="354" bestFit="1" customWidth="1"/>
    <col min="2583" max="2583" width="23" style="354" customWidth="1"/>
    <col min="2584" max="2816" width="9.140625" style="354"/>
    <col min="2817" max="2817" width="3" style="354" customWidth="1"/>
    <col min="2818" max="2818" width="79.28515625" style="354" customWidth="1"/>
    <col min="2819" max="2819" width="12.7109375" style="354" customWidth="1"/>
    <col min="2820" max="2820" width="12.85546875" style="354" customWidth="1"/>
    <col min="2821" max="2821" width="12.28515625" style="354" customWidth="1"/>
    <col min="2822" max="2822" width="10.28515625" style="354" customWidth="1"/>
    <col min="2823" max="2823" width="8.7109375" style="354" customWidth="1"/>
    <col min="2824" max="2824" width="11" style="354" customWidth="1"/>
    <col min="2825" max="2825" width="9.42578125" style="354" customWidth="1"/>
    <col min="2826" max="2826" width="10.42578125" style="354" customWidth="1"/>
    <col min="2827" max="2827" width="14.28515625" style="354" customWidth="1"/>
    <col min="2828" max="2828" width="13.5703125" style="354" customWidth="1"/>
    <col min="2829" max="2829" width="9.5703125" style="354" customWidth="1"/>
    <col min="2830" max="2833" width="12" style="354" customWidth="1"/>
    <col min="2834" max="2834" width="12.5703125" style="354" customWidth="1"/>
    <col min="2835" max="2835" width="11" style="354" customWidth="1"/>
    <col min="2836" max="2836" width="10.85546875" style="354" customWidth="1"/>
    <col min="2837" max="2837" width="14.28515625" style="354" customWidth="1"/>
    <col min="2838" max="2838" width="10.5703125" style="354" bestFit="1" customWidth="1"/>
    <col min="2839" max="2839" width="23" style="354" customWidth="1"/>
    <col min="2840" max="3072" width="9.140625" style="354"/>
    <col min="3073" max="3073" width="3" style="354" customWidth="1"/>
    <col min="3074" max="3074" width="79.28515625" style="354" customWidth="1"/>
    <col min="3075" max="3075" width="12.7109375" style="354" customWidth="1"/>
    <col min="3076" max="3076" width="12.85546875" style="354" customWidth="1"/>
    <col min="3077" max="3077" width="12.28515625" style="354" customWidth="1"/>
    <col min="3078" max="3078" width="10.28515625" style="354" customWidth="1"/>
    <col min="3079" max="3079" width="8.7109375" style="354" customWidth="1"/>
    <col min="3080" max="3080" width="11" style="354" customWidth="1"/>
    <col min="3081" max="3081" width="9.42578125" style="354" customWidth="1"/>
    <col min="3082" max="3082" width="10.42578125" style="354" customWidth="1"/>
    <col min="3083" max="3083" width="14.28515625" style="354" customWidth="1"/>
    <col min="3084" max="3084" width="13.5703125" style="354" customWidth="1"/>
    <col min="3085" max="3085" width="9.5703125" style="354" customWidth="1"/>
    <col min="3086" max="3089" width="12" style="354" customWidth="1"/>
    <col min="3090" max="3090" width="12.5703125" style="354" customWidth="1"/>
    <col min="3091" max="3091" width="11" style="354" customWidth="1"/>
    <col min="3092" max="3092" width="10.85546875" style="354" customWidth="1"/>
    <col min="3093" max="3093" width="14.28515625" style="354" customWidth="1"/>
    <col min="3094" max="3094" width="10.5703125" style="354" bestFit="1" customWidth="1"/>
    <col min="3095" max="3095" width="23" style="354" customWidth="1"/>
    <col min="3096" max="3328" width="9.140625" style="354"/>
    <col min="3329" max="3329" width="3" style="354" customWidth="1"/>
    <col min="3330" max="3330" width="79.28515625" style="354" customWidth="1"/>
    <col min="3331" max="3331" width="12.7109375" style="354" customWidth="1"/>
    <col min="3332" max="3332" width="12.85546875" style="354" customWidth="1"/>
    <col min="3333" max="3333" width="12.28515625" style="354" customWidth="1"/>
    <col min="3334" max="3334" width="10.28515625" style="354" customWidth="1"/>
    <col min="3335" max="3335" width="8.7109375" style="354" customWidth="1"/>
    <col min="3336" max="3336" width="11" style="354" customWidth="1"/>
    <col min="3337" max="3337" width="9.42578125" style="354" customWidth="1"/>
    <col min="3338" max="3338" width="10.42578125" style="354" customWidth="1"/>
    <col min="3339" max="3339" width="14.28515625" style="354" customWidth="1"/>
    <col min="3340" max="3340" width="13.5703125" style="354" customWidth="1"/>
    <col min="3341" max="3341" width="9.5703125" style="354" customWidth="1"/>
    <col min="3342" max="3345" width="12" style="354" customWidth="1"/>
    <col min="3346" max="3346" width="12.5703125" style="354" customWidth="1"/>
    <col min="3347" max="3347" width="11" style="354" customWidth="1"/>
    <col min="3348" max="3348" width="10.85546875" style="354" customWidth="1"/>
    <col min="3349" max="3349" width="14.28515625" style="354" customWidth="1"/>
    <col min="3350" max="3350" width="10.5703125" style="354" bestFit="1" customWidth="1"/>
    <col min="3351" max="3351" width="23" style="354" customWidth="1"/>
    <col min="3352" max="3584" width="9.140625" style="354"/>
    <col min="3585" max="3585" width="3" style="354" customWidth="1"/>
    <col min="3586" max="3586" width="79.28515625" style="354" customWidth="1"/>
    <col min="3587" max="3587" width="12.7109375" style="354" customWidth="1"/>
    <col min="3588" max="3588" width="12.85546875" style="354" customWidth="1"/>
    <col min="3589" max="3589" width="12.28515625" style="354" customWidth="1"/>
    <col min="3590" max="3590" width="10.28515625" style="354" customWidth="1"/>
    <col min="3591" max="3591" width="8.7109375" style="354" customWidth="1"/>
    <col min="3592" max="3592" width="11" style="354" customWidth="1"/>
    <col min="3593" max="3593" width="9.42578125" style="354" customWidth="1"/>
    <col min="3594" max="3594" width="10.42578125" style="354" customWidth="1"/>
    <col min="3595" max="3595" width="14.28515625" style="354" customWidth="1"/>
    <col min="3596" max="3596" width="13.5703125" style="354" customWidth="1"/>
    <col min="3597" max="3597" width="9.5703125" style="354" customWidth="1"/>
    <col min="3598" max="3601" width="12" style="354" customWidth="1"/>
    <col min="3602" max="3602" width="12.5703125" style="354" customWidth="1"/>
    <col min="3603" max="3603" width="11" style="354" customWidth="1"/>
    <col min="3604" max="3604" width="10.85546875" style="354" customWidth="1"/>
    <col min="3605" max="3605" width="14.28515625" style="354" customWidth="1"/>
    <col min="3606" max="3606" width="10.5703125" style="354" bestFit="1" customWidth="1"/>
    <col min="3607" max="3607" width="23" style="354" customWidth="1"/>
    <col min="3608" max="3840" width="9.140625" style="354"/>
    <col min="3841" max="3841" width="3" style="354" customWidth="1"/>
    <col min="3842" max="3842" width="79.28515625" style="354" customWidth="1"/>
    <col min="3843" max="3843" width="12.7109375" style="354" customWidth="1"/>
    <col min="3844" max="3844" width="12.85546875" style="354" customWidth="1"/>
    <col min="3845" max="3845" width="12.28515625" style="354" customWidth="1"/>
    <col min="3846" max="3846" width="10.28515625" style="354" customWidth="1"/>
    <col min="3847" max="3847" width="8.7109375" style="354" customWidth="1"/>
    <col min="3848" max="3848" width="11" style="354" customWidth="1"/>
    <col min="3849" max="3849" width="9.42578125" style="354" customWidth="1"/>
    <col min="3850" max="3850" width="10.42578125" style="354" customWidth="1"/>
    <col min="3851" max="3851" width="14.28515625" style="354" customWidth="1"/>
    <col min="3852" max="3852" width="13.5703125" style="354" customWidth="1"/>
    <col min="3853" max="3853" width="9.5703125" style="354" customWidth="1"/>
    <col min="3854" max="3857" width="12" style="354" customWidth="1"/>
    <col min="3858" max="3858" width="12.5703125" style="354" customWidth="1"/>
    <col min="3859" max="3859" width="11" style="354" customWidth="1"/>
    <col min="3860" max="3860" width="10.85546875" style="354" customWidth="1"/>
    <col min="3861" max="3861" width="14.28515625" style="354" customWidth="1"/>
    <col min="3862" max="3862" width="10.5703125" style="354" bestFit="1" customWidth="1"/>
    <col min="3863" max="3863" width="23" style="354" customWidth="1"/>
    <col min="3864" max="4096" width="9.140625" style="354"/>
    <col min="4097" max="4097" width="3" style="354" customWidth="1"/>
    <col min="4098" max="4098" width="79.28515625" style="354" customWidth="1"/>
    <col min="4099" max="4099" width="12.7109375" style="354" customWidth="1"/>
    <col min="4100" max="4100" width="12.85546875" style="354" customWidth="1"/>
    <col min="4101" max="4101" width="12.28515625" style="354" customWidth="1"/>
    <col min="4102" max="4102" width="10.28515625" style="354" customWidth="1"/>
    <col min="4103" max="4103" width="8.7109375" style="354" customWidth="1"/>
    <col min="4104" max="4104" width="11" style="354" customWidth="1"/>
    <col min="4105" max="4105" width="9.42578125" style="354" customWidth="1"/>
    <col min="4106" max="4106" width="10.42578125" style="354" customWidth="1"/>
    <col min="4107" max="4107" width="14.28515625" style="354" customWidth="1"/>
    <col min="4108" max="4108" width="13.5703125" style="354" customWidth="1"/>
    <col min="4109" max="4109" width="9.5703125" style="354" customWidth="1"/>
    <col min="4110" max="4113" width="12" style="354" customWidth="1"/>
    <col min="4114" max="4114" width="12.5703125" style="354" customWidth="1"/>
    <col min="4115" max="4115" width="11" style="354" customWidth="1"/>
    <col min="4116" max="4116" width="10.85546875" style="354" customWidth="1"/>
    <col min="4117" max="4117" width="14.28515625" style="354" customWidth="1"/>
    <col min="4118" max="4118" width="10.5703125" style="354" bestFit="1" customWidth="1"/>
    <col min="4119" max="4119" width="23" style="354" customWidth="1"/>
    <col min="4120" max="4352" width="9.140625" style="354"/>
    <col min="4353" max="4353" width="3" style="354" customWidth="1"/>
    <col min="4354" max="4354" width="79.28515625" style="354" customWidth="1"/>
    <col min="4355" max="4355" width="12.7109375" style="354" customWidth="1"/>
    <col min="4356" max="4356" width="12.85546875" style="354" customWidth="1"/>
    <col min="4357" max="4357" width="12.28515625" style="354" customWidth="1"/>
    <col min="4358" max="4358" width="10.28515625" style="354" customWidth="1"/>
    <col min="4359" max="4359" width="8.7109375" style="354" customWidth="1"/>
    <col min="4360" max="4360" width="11" style="354" customWidth="1"/>
    <col min="4361" max="4361" width="9.42578125" style="354" customWidth="1"/>
    <col min="4362" max="4362" width="10.42578125" style="354" customWidth="1"/>
    <col min="4363" max="4363" width="14.28515625" style="354" customWidth="1"/>
    <col min="4364" max="4364" width="13.5703125" style="354" customWidth="1"/>
    <col min="4365" max="4365" width="9.5703125" style="354" customWidth="1"/>
    <col min="4366" max="4369" width="12" style="354" customWidth="1"/>
    <col min="4370" max="4370" width="12.5703125" style="354" customWidth="1"/>
    <col min="4371" max="4371" width="11" style="354" customWidth="1"/>
    <col min="4372" max="4372" width="10.85546875" style="354" customWidth="1"/>
    <col min="4373" max="4373" width="14.28515625" style="354" customWidth="1"/>
    <col min="4374" max="4374" width="10.5703125" style="354" bestFit="1" customWidth="1"/>
    <col min="4375" max="4375" width="23" style="354" customWidth="1"/>
    <col min="4376" max="4608" width="9.140625" style="354"/>
    <col min="4609" max="4609" width="3" style="354" customWidth="1"/>
    <col min="4610" max="4610" width="79.28515625" style="354" customWidth="1"/>
    <col min="4611" max="4611" width="12.7109375" style="354" customWidth="1"/>
    <col min="4612" max="4612" width="12.85546875" style="354" customWidth="1"/>
    <col min="4613" max="4613" width="12.28515625" style="354" customWidth="1"/>
    <col min="4614" max="4614" width="10.28515625" style="354" customWidth="1"/>
    <col min="4615" max="4615" width="8.7109375" style="354" customWidth="1"/>
    <col min="4616" max="4616" width="11" style="354" customWidth="1"/>
    <col min="4617" max="4617" width="9.42578125" style="354" customWidth="1"/>
    <col min="4618" max="4618" width="10.42578125" style="354" customWidth="1"/>
    <col min="4619" max="4619" width="14.28515625" style="354" customWidth="1"/>
    <col min="4620" max="4620" width="13.5703125" style="354" customWidth="1"/>
    <col min="4621" max="4621" width="9.5703125" style="354" customWidth="1"/>
    <col min="4622" max="4625" width="12" style="354" customWidth="1"/>
    <col min="4626" max="4626" width="12.5703125" style="354" customWidth="1"/>
    <col min="4627" max="4627" width="11" style="354" customWidth="1"/>
    <col min="4628" max="4628" width="10.85546875" style="354" customWidth="1"/>
    <col min="4629" max="4629" width="14.28515625" style="354" customWidth="1"/>
    <col min="4630" max="4630" width="10.5703125" style="354" bestFit="1" customWidth="1"/>
    <col min="4631" max="4631" width="23" style="354" customWidth="1"/>
    <col min="4632" max="4864" width="9.140625" style="354"/>
    <col min="4865" max="4865" width="3" style="354" customWidth="1"/>
    <col min="4866" max="4866" width="79.28515625" style="354" customWidth="1"/>
    <col min="4867" max="4867" width="12.7109375" style="354" customWidth="1"/>
    <col min="4868" max="4868" width="12.85546875" style="354" customWidth="1"/>
    <col min="4869" max="4869" width="12.28515625" style="354" customWidth="1"/>
    <col min="4870" max="4870" width="10.28515625" style="354" customWidth="1"/>
    <col min="4871" max="4871" width="8.7109375" style="354" customWidth="1"/>
    <col min="4872" max="4872" width="11" style="354" customWidth="1"/>
    <col min="4873" max="4873" width="9.42578125" style="354" customWidth="1"/>
    <col min="4874" max="4874" width="10.42578125" style="354" customWidth="1"/>
    <col min="4875" max="4875" width="14.28515625" style="354" customWidth="1"/>
    <col min="4876" max="4876" width="13.5703125" style="354" customWidth="1"/>
    <col min="4877" max="4877" width="9.5703125" style="354" customWidth="1"/>
    <col min="4878" max="4881" width="12" style="354" customWidth="1"/>
    <col min="4882" max="4882" width="12.5703125" style="354" customWidth="1"/>
    <col min="4883" max="4883" width="11" style="354" customWidth="1"/>
    <col min="4884" max="4884" width="10.85546875" style="354" customWidth="1"/>
    <col min="4885" max="4885" width="14.28515625" style="354" customWidth="1"/>
    <col min="4886" max="4886" width="10.5703125" style="354" bestFit="1" customWidth="1"/>
    <col min="4887" max="4887" width="23" style="354" customWidth="1"/>
    <col min="4888" max="5120" width="9.140625" style="354"/>
    <col min="5121" max="5121" width="3" style="354" customWidth="1"/>
    <col min="5122" max="5122" width="79.28515625" style="354" customWidth="1"/>
    <col min="5123" max="5123" width="12.7109375" style="354" customWidth="1"/>
    <col min="5124" max="5124" width="12.85546875" style="354" customWidth="1"/>
    <col min="5125" max="5125" width="12.28515625" style="354" customWidth="1"/>
    <col min="5126" max="5126" width="10.28515625" style="354" customWidth="1"/>
    <col min="5127" max="5127" width="8.7109375" style="354" customWidth="1"/>
    <col min="5128" max="5128" width="11" style="354" customWidth="1"/>
    <col min="5129" max="5129" width="9.42578125" style="354" customWidth="1"/>
    <col min="5130" max="5130" width="10.42578125" style="354" customWidth="1"/>
    <col min="5131" max="5131" width="14.28515625" style="354" customWidth="1"/>
    <col min="5132" max="5132" width="13.5703125" style="354" customWidth="1"/>
    <col min="5133" max="5133" width="9.5703125" style="354" customWidth="1"/>
    <col min="5134" max="5137" width="12" style="354" customWidth="1"/>
    <col min="5138" max="5138" width="12.5703125" style="354" customWidth="1"/>
    <col min="5139" max="5139" width="11" style="354" customWidth="1"/>
    <col min="5140" max="5140" width="10.85546875" style="354" customWidth="1"/>
    <col min="5141" max="5141" width="14.28515625" style="354" customWidth="1"/>
    <col min="5142" max="5142" width="10.5703125" style="354" bestFit="1" customWidth="1"/>
    <col min="5143" max="5143" width="23" style="354" customWidth="1"/>
    <col min="5144" max="5376" width="9.140625" style="354"/>
    <col min="5377" max="5377" width="3" style="354" customWidth="1"/>
    <col min="5378" max="5378" width="79.28515625" style="354" customWidth="1"/>
    <col min="5379" max="5379" width="12.7109375" style="354" customWidth="1"/>
    <col min="5380" max="5380" width="12.85546875" style="354" customWidth="1"/>
    <col min="5381" max="5381" width="12.28515625" style="354" customWidth="1"/>
    <col min="5382" max="5382" width="10.28515625" style="354" customWidth="1"/>
    <col min="5383" max="5383" width="8.7109375" style="354" customWidth="1"/>
    <col min="5384" max="5384" width="11" style="354" customWidth="1"/>
    <col min="5385" max="5385" width="9.42578125" style="354" customWidth="1"/>
    <col min="5386" max="5386" width="10.42578125" style="354" customWidth="1"/>
    <col min="5387" max="5387" width="14.28515625" style="354" customWidth="1"/>
    <col min="5388" max="5388" width="13.5703125" style="354" customWidth="1"/>
    <col min="5389" max="5389" width="9.5703125" style="354" customWidth="1"/>
    <col min="5390" max="5393" width="12" style="354" customWidth="1"/>
    <col min="5394" max="5394" width="12.5703125" style="354" customWidth="1"/>
    <col min="5395" max="5395" width="11" style="354" customWidth="1"/>
    <col min="5396" max="5396" width="10.85546875" style="354" customWidth="1"/>
    <col min="5397" max="5397" width="14.28515625" style="354" customWidth="1"/>
    <col min="5398" max="5398" width="10.5703125" style="354" bestFit="1" customWidth="1"/>
    <col min="5399" max="5399" width="23" style="354" customWidth="1"/>
    <col min="5400" max="5632" width="9.140625" style="354"/>
    <col min="5633" max="5633" width="3" style="354" customWidth="1"/>
    <col min="5634" max="5634" width="79.28515625" style="354" customWidth="1"/>
    <col min="5635" max="5635" width="12.7109375" style="354" customWidth="1"/>
    <col min="5636" max="5636" width="12.85546875" style="354" customWidth="1"/>
    <col min="5637" max="5637" width="12.28515625" style="354" customWidth="1"/>
    <col min="5638" max="5638" width="10.28515625" style="354" customWidth="1"/>
    <col min="5639" max="5639" width="8.7109375" style="354" customWidth="1"/>
    <col min="5640" max="5640" width="11" style="354" customWidth="1"/>
    <col min="5641" max="5641" width="9.42578125" style="354" customWidth="1"/>
    <col min="5642" max="5642" width="10.42578125" style="354" customWidth="1"/>
    <col min="5643" max="5643" width="14.28515625" style="354" customWidth="1"/>
    <col min="5644" max="5644" width="13.5703125" style="354" customWidth="1"/>
    <col min="5645" max="5645" width="9.5703125" style="354" customWidth="1"/>
    <col min="5646" max="5649" width="12" style="354" customWidth="1"/>
    <col min="5650" max="5650" width="12.5703125" style="354" customWidth="1"/>
    <col min="5651" max="5651" width="11" style="354" customWidth="1"/>
    <col min="5652" max="5652" width="10.85546875" style="354" customWidth="1"/>
    <col min="5653" max="5653" width="14.28515625" style="354" customWidth="1"/>
    <col min="5654" max="5654" width="10.5703125" style="354" bestFit="1" customWidth="1"/>
    <col min="5655" max="5655" width="23" style="354" customWidth="1"/>
    <col min="5656" max="5888" width="9.140625" style="354"/>
    <col min="5889" max="5889" width="3" style="354" customWidth="1"/>
    <col min="5890" max="5890" width="79.28515625" style="354" customWidth="1"/>
    <col min="5891" max="5891" width="12.7109375" style="354" customWidth="1"/>
    <col min="5892" max="5892" width="12.85546875" style="354" customWidth="1"/>
    <col min="5893" max="5893" width="12.28515625" style="354" customWidth="1"/>
    <col min="5894" max="5894" width="10.28515625" style="354" customWidth="1"/>
    <col min="5895" max="5895" width="8.7109375" style="354" customWidth="1"/>
    <col min="5896" max="5896" width="11" style="354" customWidth="1"/>
    <col min="5897" max="5897" width="9.42578125" style="354" customWidth="1"/>
    <col min="5898" max="5898" width="10.42578125" style="354" customWidth="1"/>
    <col min="5899" max="5899" width="14.28515625" style="354" customWidth="1"/>
    <col min="5900" max="5900" width="13.5703125" style="354" customWidth="1"/>
    <col min="5901" max="5901" width="9.5703125" style="354" customWidth="1"/>
    <col min="5902" max="5905" width="12" style="354" customWidth="1"/>
    <col min="5906" max="5906" width="12.5703125" style="354" customWidth="1"/>
    <col min="5907" max="5907" width="11" style="354" customWidth="1"/>
    <col min="5908" max="5908" width="10.85546875" style="354" customWidth="1"/>
    <col min="5909" max="5909" width="14.28515625" style="354" customWidth="1"/>
    <col min="5910" max="5910" width="10.5703125" style="354" bestFit="1" customWidth="1"/>
    <col min="5911" max="5911" width="23" style="354" customWidth="1"/>
    <col min="5912" max="6144" width="9.140625" style="354"/>
    <col min="6145" max="6145" width="3" style="354" customWidth="1"/>
    <col min="6146" max="6146" width="79.28515625" style="354" customWidth="1"/>
    <col min="6147" max="6147" width="12.7109375" style="354" customWidth="1"/>
    <col min="6148" max="6148" width="12.85546875" style="354" customWidth="1"/>
    <col min="6149" max="6149" width="12.28515625" style="354" customWidth="1"/>
    <col min="6150" max="6150" width="10.28515625" style="354" customWidth="1"/>
    <col min="6151" max="6151" width="8.7109375" style="354" customWidth="1"/>
    <col min="6152" max="6152" width="11" style="354" customWidth="1"/>
    <col min="6153" max="6153" width="9.42578125" style="354" customWidth="1"/>
    <col min="6154" max="6154" width="10.42578125" style="354" customWidth="1"/>
    <col min="6155" max="6155" width="14.28515625" style="354" customWidth="1"/>
    <col min="6156" max="6156" width="13.5703125" style="354" customWidth="1"/>
    <col min="6157" max="6157" width="9.5703125" style="354" customWidth="1"/>
    <col min="6158" max="6161" width="12" style="354" customWidth="1"/>
    <col min="6162" max="6162" width="12.5703125" style="354" customWidth="1"/>
    <col min="6163" max="6163" width="11" style="354" customWidth="1"/>
    <col min="6164" max="6164" width="10.85546875" style="354" customWidth="1"/>
    <col min="6165" max="6165" width="14.28515625" style="354" customWidth="1"/>
    <col min="6166" max="6166" width="10.5703125" style="354" bestFit="1" customWidth="1"/>
    <col min="6167" max="6167" width="23" style="354" customWidth="1"/>
    <col min="6168" max="6400" width="9.140625" style="354"/>
    <col min="6401" max="6401" width="3" style="354" customWidth="1"/>
    <col min="6402" max="6402" width="79.28515625" style="354" customWidth="1"/>
    <col min="6403" max="6403" width="12.7109375" style="354" customWidth="1"/>
    <col min="6404" max="6404" width="12.85546875" style="354" customWidth="1"/>
    <col min="6405" max="6405" width="12.28515625" style="354" customWidth="1"/>
    <col min="6406" max="6406" width="10.28515625" style="354" customWidth="1"/>
    <col min="6407" max="6407" width="8.7109375" style="354" customWidth="1"/>
    <col min="6408" max="6408" width="11" style="354" customWidth="1"/>
    <col min="6409" max="6409" width="9.42578125" style="354" customWidth="1"/>
    <col min="6410" max="6410" width="10.42578125" style="354" customWidth="1"/>
    <col min="6411" max="6411" width="14.28515625" style="354" customWidth="1"/>
    <col min="6412" max="6412" width="13.5703125" style="354" customWidth="1"/>
    <col min="6413" max="6413" width="9.5703125" style="354" customWidth="1"/>
    <col min="6414" max="6417" width="12" style="354" customWidth="1"/>
    <col min="6418" max="6418" width="12.5703125" style="354" customWidth="1"/>
    <col min="6419" max="6419" width="11" style="354" customWidth="1"/>
    <col min="6420" max="6420" width="10.85546875" style="354" customWidth="1"/>
    <col min="6421" max="6421" width="14.28515625" style="354" customWidth="1"/>
    <col min="6422" max="6422" width="10.5703125" style="354" bestFit="1" customWidth="1"/>
    <col min="6423" max="6423" width="23" style="354" customWidth="1"/>
    <col min="6424" max="6656" width="9.140625" style="354"/>
    <col min="6657" max="6657" width="3" style="354" customWidth="1"/>
    <col min="6658" max="6658" width="79.28515625" style="354" customWidth="1"/>
    <col min="6659" max="6659" width="12.7109375" style="354" customWidth="1"/>
    <col min="6660" max="6660" width="12.85546875" style="354" customWidth="1"/>
    <col min="6661" max="6661" width="12.28515625" style="354" customWidth="1"/>
    <col min="6662" max="6662" width="10.28515625" style="354" customWidth="1"/>
    <col min="6663" max="6663" width="8.7109375" style="354" customWidth="1"/>
    <col min="6664" max="6664" width="11" style="354" customWidth="1"/>
    <col min="6665" max="6665" width="9.42578125" style="354" customWidth="1"/>
    <col min="6666" max="6666" width="10.42578125" style="354" customWidth="1"/>
    <col min="6667" max="6667" width="14.28515625" style="354" customWidth="1"/>
    <col min="6668" max="6668" width="13.5703125" style="354" customWidth="1"/>
    <col min="6669" max="6669" width="9.5703125" style="354" customWidth="1"/>
    <col min="6670" max="6673" width="12" style="354" customWidth="1"/>
    <col min="6674" max="6674" width="12.5703125" style="354" customWidth="1"/>
    <col min="6675" max="6675" width="11" style="354" customWidth="1"/>
    <col min="6676" max="6676" width="10.85546875" style="354" customWidth="1"/>
    <col min="6677" max="6677" width="14.28515625" style="354" customWidth="1"/>
    <col min="6678" max="6678" width="10.5703125" style="354" bestFit="1" customWidth="1"/>
    <col min="6679" max="6679" width="23" style="354" customWidth="1"/>
    <col min="6680" max="6912" width="9.140625" style="354"/>
    <col min="6913" max="6913" width="3" style="354" customWidth="1"/>
    <col min="6914" max="6914" width="79.28515625" style="354" customWidth="1"/>
    <col min="6915" max="6915" width="12.7109375" style="354" customWidth="1"/>
    <col min="6916" max="6916" width="12.85546875" style="354" customWidth="1"/>
    <col min="6917" max="6917" width="12.28515625" style="354" customWidth="1"/>
    <col min="6918" max="6918" width="10.28515625" style="354" customWidth="1"/>
    <col min="6919" max="6919" width="8.7109375" style="354" customWidth="1"/>
    <col min="6920" max="6920" width="11" style="354" customWidth="1"/>
    <col min="6921" max="6921" width="9.42578125" style="354" customWidth="1"/>
    <col min="6922" max="6922" width="10.42578125" style="354" customWidth="1"/>
    <col min="6923" max="6923" width="14.28515625" style="354" customWidth="1"/>
    <col min="6924" max="6924" width="13.5703125" style="354" customWidth="1"/>
    <col min="6925" max="6925" width="9.5703125" style="354" customWidth="1"/>
    <col min="6926" max="6929" width="12" style="354" customWidth="1"/>
    <col min="6930" max="6930" width="12.5703125" style="354" customWidth="1"/>
    <col min="6931" max="6931" width="11" style="354" customWidth="1"/>
    <col min="6932" max="6932" width="10.85546875" style="354" customWidth="1"/>
    <col min="6933" max="6933" width="14.28515625" style="354" customWidth="1"/>
    <col min="6934" max="6934" width="10.5703125" style="354" bestFit="1" customWidth="1"/>
    <col min="6935" max="6935" width="23" style="354" customWidth="1"/>
    <col min="6936" max="7168" width="9.140625" style="354"/>
    <col min="7169" max="7169" width="3" style="354" customWidth="1"/>
    <col min="7170" max="7170" width="79.28515625" style="354" customWidth="1"/>
    <col min="7171" max="7171" width="12.7109375" style="354" customWidth="1"/>
    <col min="7172" max="7172" width="12.85546875" style="354" customWidth="1"/>
    <col min="7173" max="7173" width="12.28515625" style="354" customWidth="1"/>
    <col min="7174" max="7174" width="10.28515625" style="354" customWidth="1"/>
    <col min="7175" max="7175" width="8.7109375" style="354" customWidth="1"/>
    <col min="7176" max="7176" width="11" style="354" customWidth="1"/>
    <col min="7177" max="7177" width="9.42578125" style="354" customWidth="1"/>
    <col min="7178" max="7178" width="10.42578125" style="354" customWidth="1"/>
    <col min="7179" max="7179" width="14.28515625" style="354" customWidth="1"/>
    <col min="7180" max="7180" width="13.5703125" style="354" customWidth="1"/>
    <col min="7181" max="7181" width="9.5703125" style="354" customWidth="1"/>
    <col min="7182" max="7185" width="12" style="354" customWidth="1"/>
    <col min="7186" max="7186" width="12.5703125" style="354" customWidth="1"/>
    <col min="7187" max="7187" width="11" style="354" customWidth="1"/>
    <col min="7188" max="7188" width="10.85546875" style="354" customWidth="1"/>
    <col min="7189" max="7189" width="14.28515625" style="354" customWidth="1"/>
    <col min="7190" max="7190" width="10.5703125" style="354" bestFit="1" customWidth="1"/>
    <col min="7191" max="7191" width="23" style="354" customWidth="1"/>
    <col min="7192" max="7424" width="9.140625" style="354"/>
    <col min="7425" max="7425" width="3" style="354" customWidth="1"/>
    <col min="7426" max="7426" width="79.28515625" style="354" customWidth="1"/>
    <col min="7427" max="7427" width="12.7109375" style="354" customWidth="1"/>
    <col min="7428" max="7428" width="12.85546875" style="354" customWidth="1"/>
    <col min="7429" max="7429" width="12.28515625" style="354" customWidth="1"/>
    <col min="7430" max="7430" width="10.28515625" style="354" customWidth="1"/>
    <col min="7431" max="7431" width="8.7109375" style="354" customWidth="1"/>
    <col min="7432" max="7432" width="11" style="354" customWidth="1"/>
    <col min="7433" max="7433" width="9.42578125" style="354" customWidth="1"/>
    <col min="7434" max="7434" width="10.42578125" style="354" customWidth="1"/>
    <col min="7435" max="7435" width="14.28515625" style="354" customWidth="1"/>
    <col min="7436" max="7436" width="13.5703125" style="354" customWidth="1"/>
    <col min="7437" max="7437" width="9.5703125" style="354" customWidth="1"/>
    <col min="7438" max="7441" width="12" style="354" customWidth="1"/>
    <col min="7442" max="7442" width="12.5703125" style="354" customWidth="1"/>
    <col min="7443" max="7443" width="11" style="354" customWidth="1"/>
    <col min="7444" max="7444" width="10.85546875" style="354" customWidth="1"/>
    <col min="7445" max="7445" width="14.28515625" style="354" customWidth="1"/>
    <col min="7446" max="7446" width="10.5703125" style="354" bestFit="1" customWidth="1"/>
    <col min="7447" max="7447" width="23" style="354" customWidth="1"/>
    <col min="7448" max="7680" width="9.140625" style="354"/>
    <col min="7681" max="7681" width="3" style="354" customWidth="1"/>
    <col min="7682" max="7682" width="79.28515625" style="354" customWidth="1"/>
    <col min="7683" max="7683" width="12.7109375" style="354" customWidth="1"/>
    <col min="7684" max="7684" width="12.85546875" style="354" customWidth="1"/>
    <col min="7685" max="7685" width="12.28515625" style="354" customWidth="1"/>
    <col min="7686" max="7686" width="10.28515625" style="354" customWidth="1"/>
    <col min="7687" max="7687" width="8.7109375" style="354" customWidth="1"/>
    <col min="7688" max="7688" width="11" style="354" customWidth="1"/>
    <col min="7689" max="7689" width="9.42578125" style="354" customWidth="1"/>
    <col min="7690" max="7690" width="10.42578125" style="354" customWidth="1"/>
    <col min="7691" max="7691" width="14.28515625" style="354" customWidth="1"/>
    <col min="7692" max="7692" width="13.5703125" style="354" customWidth="1"/>
    <col min="7693" max="7693" width="9.5703125" style="354" customWidth="1"/>
    <col min="7694" max="7697" width="12" style="354" customWidth="1"/>
    <col min="7698" max="7698" width="12.5703125" style="354" customWidth="1"/>
    <col min="7699" max="7699" width="11" style="354" customWidth="1"/>
    <col min="7700" max="7700" width="10.85546875" style="354" customWidth="1"/>
    <col min="7701" max="7701" width="14.28515625" style="354" customWidth="1"/>
    <col min="7702" max="7702" width="10.5703125" style="354" bestFit="1" customWidth="1"/>
    <col min="7703" max="7703" width="23" style="354" customWidth="1"/>
    <col min="7704" max="7936" width="9.140625" style="354"/>
    <col min="7937" max="7937" width="3" style="354" customWidth="1"/>
    <col min="7938" max="7938" width="79.28515625" style="354" customWidth="1"/>
    <col min="7939" max="7939" width="12.7109375" style="354" customWidth="1"/>
    <col min="7940" max="7940" width="12.85546875" style="354" customWidth="1"/>
    <col min="7941" max="7941" width="12.28515625" style="354" customWidth="1"/>
    <col min="7942" max="7942" width="10.28515625" style="354" customWidth="1"/>
    <col min="7943" max="7943" width="8.7109375" style="354" customWidth="1"/>
    <col min="7944" max="7944" width="11" style="354" customWidth="1"/>
    <col min="7945" max="7945" width="9.42578125" style="354" customWidth="1"/>
    <col min="7946" max="7946" width="10.42578125" style="354" customWidth="1"/>
    <col min="7947" max="7947" width="14.28515625" style="354" customWidth="1"/>
    <col min="7948" max="7948" width="13.5703125" style="354" customWidth="1"/>
    <col min="7949" max="7949" width="9.5703125" style="354" customWidth="1"/>
    <col min="7950" max="7953" width="12" style="354" customWidth="1"/>
    <col min="7954" max="7954" width="12.5703125" style="354" customWidth="1"/>
    <col min="7955" max="7955" width="11" style="354" customWidth="1"/>
    <col min="7956" max="7956" width="10.85546875" style="354" customWidth="1"/>
    <col min="7957" max="7957" width="14.28515625" style="354" customWidth="1"/>
    <col min="7958" max="7958" width="10.5703125" style="354" bestFit="1" customWidth="1"/>
    <col min="7959" max="7959" width="23" style="354" customWidth="1"/>
    <col min="7960" max="8192" width="9.140625" style="354"/>
    <col min="8193" max="8193" width="3" style="354" customWidth="1"/>
    <col min="8194" max="8194" width="79.28515625" style="354" customWidth="1"/>
    <col min="8195" max="8195" width="12.7109375" style="354" customWidth="1"/>
    <col min="8196" max="8196" width="12.85546875" style="354" customWidth="1"/>
    <col min="8197" max="8197" width="12.28515625" style="354" customWidth="1"/>
    <col min="8198" max="8198" width="10.28515625" style="354" customWidth="1"/>
    <col min="8199" max="8199" width="8.7109375" style="354" customWidth="1"/>
    <col min="8200" max="8200" width="11" style="354" customWidth="1"/>
    <col min="8201" max="8201" width="9.42578125" style="354" customWidth="1"/>
    <col min="8202" max="8202" width="10.42578125" style="354" customWidth="1"/>
    <col min="8203" max="8203" width="14.28515625" style="354" customWidth="1"/>
    <col min="8204" max="8204" width="13.5703125" style="354" customWidth="1"/>
    <col min="8205" max="8205" width="9.5703125" style="354" customWidth="1"/>
    <col min="8206" max="8209" width="12" style="354" customWidth="1"/>
    <col min="8210" max="8210" width="12.5703125" style="354" customWidth="1"/>
    <col min="8211" max="8211" width="11" style="354" customWidth="1"/>
    <col min="8212" max="8212" width="10.85546875" style="354" customWidth="1"/>
    <col min="8213" max="8213" width="14.28515625" style="354" customWidth="1"/>
    <col min="8214" max="8214" width="10.5703125" style="354" bestFit="1" customWidth="1"/>
    <col min="8215" max="8215" width="23" style="354" customWidth="1"/>
    <col min="8216" max="8448" width="9.140625" style="354"/>
    <col min="8449" max="8449" width="3" style="354" customWidth="1"/>
    <col min="8450" max="8450" width="79.28515625" style="354" customWidth="1"/>
    <col min="8451" max="8451" width="12.7109375" style="354" customWidth="1"/>
    <col min="8452" max="8452" width="12.85546875" style="354" customWidth="1"/>
    <col min="8453" max="8453" width="12.28515625" style="354" customWidth="1"/>
    <col min="8454" max="8454" width="10.28515625" style="354" customWidth="1"/>
    <col min="8455" max="8455" width="8.7109375" style="354" customWidth="1"/>
    <col min="8456" max="8456" width="11" style="354" customWidth="1"/>
    <col min="8457" max="8457" width="9.42578125" style="354" customWidth="1"/>
    <col min="8458" max="8458" width="10.42578125" style="354" customWidth="1"/>
    <col min="8459" max="8459" width="14.28515625" style="354" customWidth="1"/>
    <col min="8460" max="8460" width="13.5703125" style="354" customWidth="1"/>
    <col min="8461" max="8461" width="9.5703125" style="354" customWidth="1"/>
    <col min="8462" max="8465" width="12" style="354" customWidth="1"/>
    <col min="8466" max="8466" width="12.5703125" style="354" customWidth="1"/>
    <col min="8467" max="8467" width="11" style="354" customWidth="1"/>
    <col min="8468" max="8468" width="10.85546875" style="354" customWidth="1"/>
    <col min="8469" max="8469" width="14.28515625" style="354" customWidth="1"/>
    <col min="8470" max="8470" width="10.5703125" style="354" bestFit="1" customWidth="1"/>
    <col min="8471" max="8471" width="23" style="354" customWidth="1"/>
    <col min="8472" max="8704" width="9.140625" style="354"/>
    <col min="8705" max="8705" width="3" style="354" customWidth="1"/>
    <col min="8706" max="8706" width="79.28515625" style="354" customWidth="1"/>
    <col min="8707" max="8707" width="12.7109375" style="354" customWidth="1"/>
    <col min="8708" max="8708" width="12.85546875" style="354" customWidth="1"/>
    <col min="8709" max="8709" width="12.28515625" style="354" customWidth="1"/>
    <col min="8710" max="8710" width="10.28515625" style="354" customWidth="1"/>
    <col min="8711" max="8711" width="8.7109375" style="354" customWidth="1"/>
    <col min="8712" max="8712" width="11" style="354" customWidth="1"/>
    <col min="8713" max="8713" width="9.42578125" style="354" customWidth="1"/>
    <col min="8714" max="8714" width="10.42578125" style="354" customWidth="1"/>
    <col min="8715" max="8715" width="14.28515625" style="354" customWidth="1"/>
    <col min="8716" max="8716" width="13.5703125" style="354" customWidth="1"/>
    <col min="8717" max="8717" width="9.5703125" style="354" customWidth="1"/>
    <col min="8718" max="8721" width="12" style="354" customWidth="1"/>
    <col min="8722" max="8722" width="12.5703125" style="354" customWidth="1"/>
    <col min="8723" max="8723" width="11" style="354" customWidth="1"/>
    <col min="8724" max="8724" width="10.85546875" style="354" customWidth="1"/>
    <col min="8725" max="8725" width="14.28515625" style="354" customWidth="1"/>
    <col min="8726" max="8726" width="10.5703125" style="354" bestFit="1" customWidth="1"/>
    <col min="8727" max="8727" width="23" style="354" customWidth="1"/>
    <col min="8728" max="8960" width="9.140625" style="354"/>
    <col min="8961" max="8961" width="3" style="354" customWidth="1"/>
    <col min="8962" max="8962" width="79.28515625" style="354" customWidth="1"/>
    <col min="8963" max="8963" width="12.7109375" style="354" customWidth="1"/>
    <col min="8964" max="8964" width="12.85546875" style="354" customWidth="1"/>
    <col min="8965" max="8965" width="12.28515625" style="354" customWidth="1"/>
    <col min="8966" max="8966" width="10.28515625" style="354" customWidth="1"/>
    <col min="8967" max="8967" width="8.7109375" style="354" customWidth="1"/>
    <col min="8968" max="8968" width="11" style="354" customWidth="1"/>
    <col min="8969" max="8969" width="9.42578125" style="354" customWidth="1"/>
    <col min="8970" max="8970" width="10.42578125" style="354" customWidth="1"/>
    <col min="8971" max="8971" width="14.28515625" style="354" customWidth="1"/>
    <col min="8972" max="8972" width="13.5703125" style="354" customWidth="1"/>
    <col min="8973" max="8973" width="9.5703125" style="354" customWidth="1"/>
    <col min="8974" max="8977" width="12" style="354" customWidth="1"/>
    <col min="8978" max="8978" width="12.5703125" style="354" customWidth="1"/>
    <col min="8979" max="8979" width="11" style="354" customWidth="1"/>
    <col min="8980" max="8980" width="10.85546875" style="354" customWidth="1"/>
    <col min="8981" max="8981" width="14.28515625" style="354" customWidth="1"/>
    <col min="8982" max="8982" width="10.5703125" style="354" bestFit="1" customWidth="1"/>
    <col min="8983" max="8983" width="23" style="354" customWidth="1"/>
    <col min="8984" max="9216" width="9.140625" style="354"/>
    <col min="9217" max="9217" width="3" style="354" customWidth="1"/>
    <col min="9218" max="9218" width="79.28515625" style="354" customWidth="1"/>
    <col min="9219" max="9219" width="12.7109375" style="354" customWidth="1"/>
    <col min="9220" max="9220" width="12.85546875" style="354" customWidth="1"/>
    <col min="9221" max="9221" width="12.28515625" style="354" customWidth="1"/>
    <col min="9222" max="9222" width="10.28515625" style="354" customWidth="1"/>
    <col min="9223" max="9223" width="8.7109375" style="354" customWidth="1"/>
    <col min="9224" max="9224" width="11" style="354" customWidth="1"/>
    <col min="9225" max="9225" width="9.42578125" style="354" customWidth="1"/>
    <col min="9226" max="9226" width="10.42578125" style="354" customWidth="1"/>
    <col min="9227" max="9227" width="14.28515625" style="354" customWidth="1"/>
    <col min="9228" max="9228" width="13.5703125" style="354" customWidth="1"/>
    <col min="9229" max="9229" width="9.5703125" style="354" customWidth="1"/>
    <col min="9230" max="9233" width="12" style="354" customWidth="1"/>
    <col min="9234" max="9234" width="12.5703125" style="354" customWidth="1"/>
    <col min="9235" max="9235" width="11" style="354" customWidth="1"/>
    <col min="9236" max="9236" width="10.85546875" style="354" customWidth="1"/>
    <col min="9237" max="9237" width="14.28515625" style="354" customWidth="1"/>
    <col min="9238" max="9238" width="10.5703125" style="354" bestFit="1" customWidth="1"/>
    <col min="9239" max="9239" width="23" style="354" customWidth="1"/>
    <col min="9240" max="9472" width="9.140625" style="354"/>
    <col min="9473" max="9473" width="3" style="354" customWidth="1"/>
    <col min="9474" max="9474" width="79.28515625" style="354" customWidth="1"/>
    <col min="9475" max="9475" width="12.7109375" style="354" customWidth="1"/>
    <col min="9476" max="9476" width="12.85546875" style="354" customWidth="1"/>
    <col min="9477" max="9477" width="12.28515625" style="354" customWidth="1"/>
    <col min="9478" max="9478" width="10.28515625" style="354" customWidth="1"/>
    <col min="9479" max="9479" width="8.7109375" style="354" customWidth="1"/>
    <col min="9480" max="9480" width="11" style="354" customWidth="1"/>
    <col min="9481" max="9481" width="9.42578125" style="354" customWidth="1"/>
    <col min="9482" max="9482" width="10.42578125" style="354" customWidth="1"/>
    <col min="9483" max="9483" width="14.28515625" style="354" customWidth="1"/>
    <col min="9484" max="9484" width="13.5703125" style="354" customWidth="1"/>
    <col min="9485" max="9485" width="9.5703125" style="354" customWidth="1"/>
    <col min="9486" max="9489" width="12" style="354" customWidth="1"/>
    <col min="9490" max="9490" width="12.5703125" style="354" customWidth="1"/>
    <col min="9491" max="9491" width="11" style="354" customWidth="1"/>
    <col min="9492" max="9492" width="10.85546875" style="354" customWidth="1"/>
    <col min="9493" max="9493" width="14.28515625" style="354" customWidth="1"/>
    <col min="9494" max="9494" width="10.5703125" style="354" bestFit="1" customWidth="1"/>
    <col min="9495" max="9495" width="23" style="354" customWidth="1"/>
    <col min="9496" max="9728" width="9.140625" style="354"/>
    <col min="9729" max="9729" width="3" style="354" customWidth="1"/>
    <col min="9730" max="9730" width="79.28515625" style="354" customWidth="1"/>
    <col min="9731" max="9731" width="12.7109375" style="354" customWidth="1"/>
    <col min="9732" max="9732" width="12.85546875" style="354" customWidth="1"/>
    <col min="9733" max="9733" width="12.28515625" style="354" customWidth="1"/>
    <col min="9734" max="9734" width="10.28515625" style="354" customWidth="1"/>
    <col min="9735" max="9735" width="8.7109375" style="354" customWidth="1"/>
    <col min="9736" max="9736" width="11" style="354" customWidth="1"/>
    <col min="9737" max="9737" width="9.42578125" style="354" customWidth="1"/>
    <col min="9738" max="9738" width="10.42578125" style="354" customWidth="1"/>
    <col min="9739" max="9739" width="14.28515625" style="354" customWidth="1"/>
    <col min="9740" max="9740" width="13.5703125" style="354" customWidth="1"/>
    <col min="9741" max="9741" width="9.5703125" style="354" customWidth="1"/>
    <col min="9742" max="9745" width="12" style="354" customWidth="1"/>
    <col min="9746" max="9746" width="12.5703125" style="354" customWidth="1"/>
    <col min="9747" max="9747" width="11" style="354" customWidth="1"/>
    <col min="9748" max="9748" width="10.85546875" style="354" customWidth="1"/>
    <col min="9749" max="9749" width="14.28515625" style="354" customWidth="1"/>
    <col min="9750" max="9750" width="10.5703125" style="354" bestFit="1" customWidth="1"/>
    <col min="9751" max="9751" width="23" style="354" customWidth="1"/>
    <col min="9752" max="9984" width="9.140625" style="354"/>
    <col min="9985" max="9985" width="3" style="354" customWidth="1"/>
    <col min="9986" max="9986" width="79.28515625" style="354" customWidth="1"/>
    <col min="9987" max="9987" width="12.7109375" style="354" customWidth="1"/>
    <col min="9988" max="9988" width="12.85546875" style="354" customWidth="1"/>
    <col min="9989" max="9989" width="12.28515625" style="354" customWidth="1"/>
    <col min="9990" max="9990" width="10.28515625" style="354" customWidth="1"/>
    <col min="9991" max="9991" width="8.7109375" style="354" customWidth="1"/>
    <col min="9992" max="9992" width="11" style="354" customWidth="1"/>
    <col min="9993" max="9993" width="9.42578125" style="354" customWidth="1"/>
    <col min="9994" max="9994" width="10.42578125" style="354" customWidth="1"/>
    <col min="9995" max="9995" width="14.28515625" style="354" customWidth="1"/>
    <col min="9996" max="9996" width="13.5703125" style="354" customWidth="1"/>
    <col min="9997" max="9997" width="9.5703125" style="354" customWidth="1"/>
    <col min="9998" max="10001" width="12" style="354" customWidth="1"/>
    <col min="10002" max="10002" width="12.5703125" style="354" customWidth="1"/>
    <col min="10003" max="10003" width="11" style="354" customWidth="1"/>
    <col min="10004" max="10004" width="10.85546875" style="354" customWidth="1"/>
    <col min="10005" max="10005" width="14.28515625" style="354" customWidth="1"/>
    <col min="10006" max="10006" width="10.5703125" style="354" bestFit="1" customWidth="1"/>
    <col min="10007" max="10007" width="23" style="354" customWidth="1"/>
    <col min="10008" max="10240" width="9.140625" style="354"/>
    <col min="10241" max="10241" width="3" style="354" customWidth="1"/>
    <col min="10242" max="10242" width="79.28515625" style="354" customWidth="1"/>
    <col min="10243" max="10243" width="12.7109375" style="354" customWidth="1"/>
    <col min="10244" max="10244" width="12.85546875" style="354" customWidth="1"/>
    <col min="10245" max="10245" width="12.28515625" style="354" customWidth="1"/>
    <col min="10246" max="10246" width="10.28515625" style="354" customWidth="1"/>
    <col min="10247" max="10247" width="8.7109375" style="354" customWidth="1"/>
    <col min="10248" max="10248" width="11" style="354" customWidth="1"/>
    <col min="10249" max="10249" width="9.42578125" style="354" customWidth="1"/>
    <col min="10250" max="10250" width="10.42578125" style="354" customWidth="1"/>
    <col min="10251" max="10251" width="14.28515625" style="354" customWidth="1"/>
    <col min="10252" max="10252" width="13.5703125" style="354" customWidth="1"/>
    <col min="10253" max="10253" width="9.5703125" style="354" customWidth="1"/>
    <col min="10254" max="10257" width="12" style="354" customWidth="1"/>
    <col min="10258" max="10258" width="12.5703125" style="354" customWidth="1"/>
    <col min="10259" max="10259" width="11" style="354" customWidth="1"/>
    <col min="10260" max="10260" width="10.85546875" style="354" customWidth="1"/>
    <col min="10261" max="10261" width="14.28515625" style="354" customWidth="1"/>
    <col min="10262" max="10262" width="10.5703125" style="354" bestFit="1" customWidth="1"/>
    <col min="10263" max="10263" width="23" style="354" customWidth="1"/>
    <col min="10264" max="10496" width="9.140625" style="354"/>
    <col min="10497" max="10497" width="3" style="354" customWidth="1"/>
    <col min="10498" max="10498" width="79.28515625" style="354" customWidth="1"/>
    <col min="10499" max="10499" width="12.7109375" style="354" customWidth="1"/>
    <col min="10500" max="10500" width="12.85546875" style="354" customWidth="1"/>
    <col min="10501" max="10501" width="12.28515625" style="354" customWidth="1"/>
    <col min="10502" max="10502" width="10.28515625" style="354" customWidth="1"/>
    <col min="10503" max="10503" width="8.7109375" style="354" customWidth="1"/>
    <col min="10504" max="10504" width="11" style="354" customWidth="1"/>
    <col min="10505" max="10505" width="9.42578125" style="354" customWidth="1"/>
    <col min="10506" max="10506" width="10.42578125" style="354" customWidth="1"/>
    <col min="10507" max="10507" width="14.28515625" style="354" customWidth="1"/>
    <col min="10508" max="10508" width="13.5703125" style="354" customWidth="1"/>
    <col min="10509" max="10509" width="9.5703125" style="354" customWidth="1"/>
    <col min="10510" max="10513" width="12" style="354" customWidth="1"/>
    <col min="10514" max="10514" width="12.5703125" style="354" customWidth="1"/>
    <col min="10515" max="10515" width="11" style="354" customWidth="1"/>
    <col min="10516" max="10516" width="10.85546875" style="354" customWidth="1"/>
    <col min="10517" max="10517" width="14.28515625" style="354" customWidth="1"/>
    <col min="10518" max="10518" width="10.5703125" style="354" bestFit="1" customWidth="1"/>
    <col min="10519" max="10519" width="23" style="354" customWidth="1"/>
    <col min="10520" max="10752" width="9.140625" style="354"/>
    <col min="10753" max="10753" width="3" style="354" customWidth="1"/>
    <col min="10754" max="10754" width="79.28515625" style="354" customWidth="1"/>
    <col min="10755" max="10755" width="12.7109375" style="354" customWidth="1"/>
    <col min="10756" max="10756" width="12.85546875" style="354" customWidth="1"/>
    <col min="10757" max="10757" width="12.28515625" style="354" customWidth="1"/>
    <col min="10758" max="10758" width="10.28515625" style="354" customWidth="1"/>
    <col min="10759" max="10759" width="8.7109375" style="354" customWidth="1"/>
    <col min="10760" max="10760" width="11" style="354" customWidth="1"/>
    <col min="10761" max="10761" width="9.42578125" style="354" customWidth="1"/>
    <col min="10762" max="10762" width="10.42578125" style="354" customWidth="1"/>
    <col min="10763" max="10763" width="14.28515625" style="354" customWidth="1"/>
    <col min="10764" max="10764" width="13.5703125" style="354" customWidth="1"/>
    <col min="10765" max="10765" width="9.5703125" style="354" customWidth="1"/>
    <col min="10766" max="10769" width="12" style="354" customWidth="1"/>
    <col min="10770" max="10770" width="12.5703125" style="354" customWidth="1"/>
    <col min="10771" max="10771" width="11" style="354" customWidth="1"/>
    <col min="10772" max="10772" width="10.85546875" style="354" customWidth="1"/>
    <col min="10773" max="10773" width="14.28515625" style="354" customWidth="1"/>
    <col min="10774" max="10774" width="10.5703125" style="354" bestFit="1" customWidth="1"/>
    <col min="10775" max="10775" width="23" style="354" customWidth="1"/>
    <col min="10776" max="11008" width="9.140625" style="354"/>
    <col min="11009" max="11009" width="3" style="354" customWidth="1"/>
    <col min="11010" max="11010" width="79.28515625" style="354" customWidth="1"/>
    <col min="11011" max="11011" width="12.7109375" style="354" customWidth="1"/>
    <col min="11012" max="11012" width="12.85546875" style="354" customWidth="1"/>
    <col min="11013" max="11013" width="12.28515625" style="354" customWidth="1"/>
    <col min="11014" max="11014" width="10.28515625" style="354" customWidth="1"/>
    <col min="11015" max="11015" width="8.7109375" style="354" customWidth="1"/>
    <col min="11016" max="11016" width="11" style="354" customWidth="1"/>
    <col min="11017" max="11017" width="9.42578125" style="354" customWidth="1"/>
    <col min="11018" max="11018" width="10.42578125" style="354" customWidth="1"/>
    <col min="11019" max="11019" width="14.28515625" style="354" customWidth="1"/>
    <col min="11020" max="11020" width="13.5703125" style="354" customWidth="1"/>
    <col min="11021" max="11021" width="9.5703125" style="354" customWidth="1"/>
    <col min="11022" max="11025" width="12" style="354" customWidth="1"/>
    <col min="11026" max="11026" width="12.5703125" style="354" customWidth="1"/>
    <col min="11027" max="11027" width="11" style="354" customWidth="1"/>
    <col min="11028" max="11028" width="10.85546875" style="354" customWidth="1"/>
    <col min="11029" max="11029" width="14.28515625" style="354" customWidth="1"/>
    <col min="11030" max="11030" width="10.5703125" style="354" bestFit="1" customWidth="1"/>
    <col min="11031" max="11031" width="23" style="354" customWidth="1"/>
    <col min="11032" max="11264" width="9.140625" style="354"/>
    <col min="11265" max="11265" width="3" style="354" customWidth="1"/>
    <col min="11266" max="11266" width="79.28515625" style="354" customWidth="1"/>
    <col min="11267" max="11267" width="12.7109375" style="354" customWidth="1"/>
    <col min="11268" max="11268" width="12.85546875" style="354" customWidth="1"/>
    <col min="11269" max="11269" width="12.28515625" style="354" customWidth="1"/>
    <col min="11270" max="11270" width="10.28515625" style="354" customWidth="1"/>
    <col min="11271" max="11271" width="8.7109375" style="354" customWidth="1"/>
    <col min="11272" max="11272" width="11" style="354" customWidth="1"/>
    <col min="11273" max="11273" width="9.42578125" style="354" customWidth="1"/>
    <col min="11274" max="11274" width="10.42578125" style="354" customWidth="1"/>
    <col min="11275" max="11275" width="14.28515625" style="354" customWidth="1"/>
    <col min="11276" max="11276" width="13.5703125" style="354" customWidth="1"/>
    <col min="11277" max="11277" width="9.5703125" style="354" customWidth="1"/>
    <col min="11278" max="11281" width="12" style="354" customWidth="1"/>
    <col min="11282" max="11282" width="12.5703125" style="354" customWidth="1"/>
    <col min="11283" max="11283" width="11" style="354" customWidth="1"/>
    <col min="11284" max="11284" width="10.85546875" style="354" customWidth="1"/>
    <col min="11285" max="11285" width="14.28515625" style="354" customWidth="1"/>
    <col min="11286" max="11286" width="10.5703125" style="354" bestFit="1" customWidth="1"/>
    <col min="11287" max="11287" width="23" style="354" customWidth="1"/>
    <col min="11288" max="11520" width="9.140625" style="354"/>
    <col min="11521" max="11521" width="3" style="354" customWidth="1"/>
    <col min="11522" max="11522" width="79.28515625" style="354" customWidth="1"/>
    <col min="11523" max="11523" width="12.7109375" style="354" customWidth="1"/>
    <col min="11524" max="11524" width="12.85546875" style="354" customWidth="1"/>
    <col min="11525" max="11525" width="12.28515625" style="354" customWidth="1"/>
    <col min="11526" max="11526" width="10.28515625" style="354" customWidth="1"/>
    <col min="11527" max="11527" width="8.7109375" style="354" customWidth="1"/>
    <col min="11528" max="11528" width="11" style="354" customWidth="1"/>
    <col min="11529" max="11529" width="9.42578125" style="354" customWidth="1"/>
    <col min="11530" max="11530" width="10.42578125" style="354" customWidth="1"/>
    <col min="11531" max="11531" width="14.28515625" style="354" customWidth="1"/>
    <col min="11532" max="11532" width="13.5703125" style="354" customWidth="1"/>
    <col min="11533" max="11533" width="9.5703125" style="354" customWidth="1"/>
    <col min="11534" max="11537" width="12" style="354" customWidth="1"/>
    <col min="11538" max="11538" width="12.5703125" style="354" customWidth="1"/>
    <col min="11539" max="11539" width="11" style="354" customWidth="1"/>
    <col min="11540" max="11540" width="10.85546875" style="354" customWidth="1"/>
    <col min="11541" max="11541" width="14.28515625" style="354" customWidth="1"/>
    <col min="11542" max="11542" width="10.5703125" style="354" bestFit="1" customWidth="1"/>
    <col min="11543" max="11543" width="23" style="354" customWidth="1"/>
    <col min="11544" max="11776" width="9.140625" style="354"/>
    <col min="11777" max="11777" width="3" style="354" customWidth="1"/>
    <col min="11778" max="11778" width="79.28515625" style="354" customWidth="1"/>
    <col min="11779" max="11779" width="12.7109375" style="354" customWidth="1"/>
    <col min="11780" max="11780" width="12.85546875" style="354" customWidth="1"/>
    <col min="11781" max="11781" width="12.28515625" style="354" customWidth="1"/>
    <col min="11782" max="11782" width="10.28515625" style="354" customWidth="1"/>
    <col min="11783" max="11783" width="8.7109375" style="354" customWidth="1"/>
    <col min="11784" max="11784" width="11" style="354" customWidth="1"/>
    <col min="11785" max="11785" width="9.42578125" style="354" customWidth="1"/>
    <col min="11786" max="11786" width="10.42578125" style="354" customWidth="1"/>
    <col min="11787" max="11787" width="14.28515625" style="354" customWidth="1"/>
    <col min="11788" max="11788" width="13.5703125" style="354" customWidth="1"/>
    <col min="11789" max="11789" width="9.5703125" style="354" customWidth="1"/>
    <col min="11790" max="11793" width="12" style="354" customWidth="1"/>
    <col min="11794" max="11794" width="12.5703125" style="354" customWidth="1"/>
    <col min="11795" max="11795" width="11" style="354" customWidth="1"/>
    <col min="11796" max="11796" width="10.85546875" style="354" customWidth="1"/>
    <col min="11797" max="11797" width="14.28515625" style="354" customWidth="1"/>
    <col min="11798" max="11798" width="10.5703125" style="354" bestFit="1" customWidth="1"/>
    <col min="11799" max="11799" width="23" style="354" customWidth="1"/>
    <col min="11800" max="12032" width="9.140625" style="354"/>
    <col min="12033" max="12033" width="3" style="354" customWidth="1"/>
    <col min="12034" max="12034" width="79.28515625" style="354" customWidth="1"/>
    <col min="12035" max="12035" width="12.7109375" style="354" customWidth="1"/>
    <col min="12036" max="12036" width="12.85546875" style="354" customWidth="1"/>
    <col min="12037" max="12037" width="12.28515625" style="354" customWidth="1"/>
    <col min="12038" max="12038" width="10.28515625" style="354" customWidth="1"/>
    <col min="12039" max="12039" width="8.7109375" style="354" customWidth="1"/>
    <col min="12040" max="12040" width="11" style="354" customWidth="1"/>
    <col min="12041" max="12041" width="9.42578125" style="354" customWidth="1"/>
    <col min="12042" max="12042" width="10.42578125" style="354" customWidth="1"/>
    <col min="12043" max="12043" width="14.28515625" style="354" customWidth="1"/>
    <col min="12044" max="12044" width="13.5703125" style="354" customWidth="1"/>
    <col min="12045" max="12045" width="9.5703125" style="354" customWidth="1"/>
    <col min="12046" max="12049" width="12" style="354" customWidth="1"/>
    <col min="12050" max="12050" width="12.5703125" style="354" customWidth="1"/>
    <col min="12051" max="12051" width="11" style="354" customWidth="1"/>
    <col min="12052" max="12052" width="10.85546875" style="354" customWidth="1"/>
    <col min="12053" max="12053" width="14.28515625" style="354" customWidth="1"/>
    <col min="12054" max="12054" width="10.5703125" style="354" bestFit="1" customWidth="1"/>
    <col min="12055" max="12055" width="23" style="354" customWidth="1"/>
    <col min="12056" max="12288" width="9.140625" style="354"/>
    <col min="12289" max="12289" width="3" style="354" customWidth="1"/>
    <col min="12290" max="12290" width="79.28515625" style="354" customWidth="1"/>
    <col min="12291" max="12291" width="12.7109375" style="354" customWidth="1"/>
    <col min="12292" max="12292" width="12.85546875" style="354" customWidth="1"/>
    <col min="12293" max="12293" width="12.28515625" style="354" customWidth="1"/>
    <col min="12294" max="12294" width="10.28515625" style="354" customWidth="1"/>
    <col min="12295" max="12295" width="8.7109375" style="354" customWidth="1"/>
    <col min="12296" max="12296" width="11" style="354" customWidth="1"/>
    <col min="12297" max="12297" width="9.42578125" style="354" customWidth="1"/>
    <col min="12298" max="12298" width="10.42578125" style="354" customWidth="1"/>
    <col min="12299" max="12299" width="14.28515625" style="354" customWidth="1"/>
    <col min="12300" max="12300" width="13.5703125" style="354" customWidth="1"/>
    <col min="12301" max="12301" width="9.5703125" style="354" customWidth="1"/>
    <col min="12302" max="12305" width="12" style="354" customWidth="1"/>
    <col min="12306" max="12306" width="12.5703125" style="354" customWidth="1"/>
    <col min="12307" max="12307" width="11" style="354" customWidth="1"/>
    <col min="12308" max="12308" width="10.85546875" style="354" customWidth="1"/>
    <col min="12309" max="12309" width="14.28515625" style="354" customWidth="1"/>
    <col min="12310" max="12310" width="10.5703125" style="354" bestFit="1" customWidth="1"/>
    <col min="12311" max="12311" width="23" style="354" customWidth="1"/>
    <col min="12312" max="12544" width="9.140625" style="354"/>
    <col min="12545" max="12545" width="3" style="354" customWidth="1"/>
    <col min="12546" max="12546" width="79.28515625" style="354" customWidth="1"/>
    <col min="12547" max="12547" width="12.7109375" style="354" customWidth="1"/>
    <col min="12548" max="12548" width="12.85546875" style="354" customWidth="1"/>
    <col min="12549" max="12549" width="12.28515625" style="354" customWidth="1"/>
    <col min="12550" max="12550" width="10.28515625" style="354" customWidth="1"/>
    <col min="12551" max="12551" width="8.7109375" style="354" customWidth="1"/>
    <col min="12552" max="12552" width="11" style="354" customWidth="1"/>
    <col min="12553" max="12553" width="9.42578125" style="354" customWidth="1"/>
    <col min="12554" max="12554" width="10.42578125" style="354" customWidth="1"/>
    <col min="12555" max="12555" width="14.28515625" style="354" customWidth="1"/>
    <col min="12556" max="12556" width="13.5703125" style="354" customWidth="1"/>
    <col min="12557" max="12557" width="9.5703125" style="354" customWidth="1"/>
    <col min="12558" max="12561" width="12" style="354" customWidth="1"/>
    <col min="12562" max="12562" width="12.5703125" style="354" customWidth="1"/>
    <col min="12563" max="12563" width="11" style="354" customWidth="1"/>
    <col min="12564" max="12564" width="10.85546875" style="354" customWidth="1"/>
    <col min="12565" max="12565" width="14.28515625" style="354" customWidth="1"/>
    <col min="12566" max="12566" width="10.5703125" style="354" bestFit="1" customWidth="1"/>
    <col min="12567" max="12567" width="23" style="354" customWidth="1"/>
    <col min="12568" max="12800" width="9.140625" style="354"/>
    <col min="12801" max="12801" width="3" style="354" customWidth="1"/>
    <col min="12802" max="12802" width="79.28515625" style="354" customWidth="1"/>
    <col min="12803" max="12803" width="12.7109375" style="354" customWidth="1"/>
    <col min="12804" max="12804" width="12.85546875" style="354" customWidth="1"/>
    <col min="12805" max="12805" width="12.28515625" style="354" customWidth="1"/>
    <col min="12806" max="12806" width="10.28515625" style="354" customWidth="1"/>
    <col min="12807" max="12807" width="8.7109375" style="354" customWidth="1"/>
    <col min="12808" max="12808" width="11" style="354" customWidth="1"/>
    <col min="12809" max="12809" width="9.42578125" style="354" customWidth="1"/>
    <col min="12810" max="12810" width="10.42578125" style="354" customWidth="1"/>
    <col min="12811" max="12811" width="14.28515625" style="354" customWidth="1"/>
    <col min="12812" max="12812" width="13.5703125" style="354" customWidth="1"/>
    <col min="12813" max="12813" width="9.5703125" style="354" customWidth="1"/>
    <col min="12814" max="12817" width="12" style="354" customWidth="1"/>
    <col min="12818" max="12818" width="12.5703125" style="354" customWidth="1"/>
    <col min="12819" max="12819" width="11" style="354" customWidth="1"/>
    <col min="12820" max="12820" width="10.85546875" style="354" customWidth="1"/>
    <col min="12821" max="12821" width="14.28515625" style="354" customWidth="1"/>
    <col min="12822" max="12822" width="10.5703125" style="354" bestFit="1" customWidth="1"/>
    <col min="12823" max="12823" width="23" style="354" customWidth="1"/>
    <col min="12824" max="13056" width="9.140625" style="354"/>
    <col min="13057" max="13057" width="3" style="354" customWidth="1"/>
    <col min="13058" max="13058" width="79.28515625" style="354" customWidth="1"/>
    <col min="13059" max="13059" width="12.7109375" style="354" customWidth="1"/>
    <col min="13060" max="13060" width="12.85546875" style="354" customWidth="1"/>
    <col min="13061" max="13061" width="12.28515625" style="354" customWidth="1"/>
    <col min="13062" max="13062" width="10.28515625" style="354" customWidth="1"/>
    <col min="13063" max="13063" width="8.7109375" style="354" customWidth="1"/>
    <col min="13064" max="13064" width="11" style="354" customWidth="1"/>
    <col min="13065" max="13065" width="9.42578125" style="354" customWidth="1"/>
    <col min="13066" max="13066" width="10.42578125" style="354" customWidth="1"/>
    <col min="13067" max="13067" width="14.28515625" style="354" customWidth="1"/>
    <col min="13068" max="13068" width="13.5703125" style="354" customWidth="1"/>
    <col min="13069" max="13069" width="9.5703125" style="354" customWidth="1"/>
    <col min="13070" max="13073" width="12" style="354" customWidth="1"/>
    <col min="13074" max="13074" width="12.5703125" style="354" customWidth="1"/>
    <col min="13075" max="13075" width="11" style="354" customWidth="1"/>
    <col min="13076" max="13076" width="10.85546875" style="354" customWidth="1"/>
    <col min="13077" max="13077" width="14.28515625" style="354" customWidth="1"/>
    <col min="13078" max="13078" width="10.5703125" style="354" bestFit="1" customWidth="1"/>
    <col min="13079" max="13079" width="23" style="354" customWidth="1"/>
    <col min="13080" max="13312" width="9.140625" style="354"/>
    <col min="13313" max="13313" width="3" style="354" customWidth="1"/>
    <col min="13314" max="13314" width="79.28515625" style="354" customWidth="1"/>
    <col min="13315" max="13315" width="12.7109375" style="354" customWidth="1"/>
    <col min="13316" max="13316" width="12.85546875" style="354" customWidth="1"/>
    <col min="13317" max="13317" width="12.28515625" style="354" customWidth="1"/>
    <col min="13318" max="13318" width="10.28515625" style="354" customWidth="1"/>
    <col min="13319" max="13319" width="8.7109375" style="354" customWidth="1"/>
    <col min="13320" max="13320" width="11" style="354" customWidth="1"/>
    <col min="13321" max="13321" width="9.42578125" style="354" customWidth="1"/>
    <col min="13322" max="13322" width="10.42578125" style="354" customWidth="1"/>
    <col min="13323" max="13323" width="14.28515625" style="354" customWidth="1"/>
    <col min="13324" max="13324" width="13.5703125" style="354" customWidth="1"/>
    <col min="13325" max="13325" width="9.5703125" style="354" customWidth="1"/>
    <col min="13326" max="13329" width="12" style="354" customWidth="1"/>
    <col min="13330" max="13330" width="12.5703125" style="354" customWidth="1"/>
    <col min="13331" max="13331" width="11" style="354" customWidth="1"/>
    <col min="13332" max="13332" width="10.85546875" style="354" customWidth="1"/>
    <col min="13333" max="13333" width="14.28515625" style="354" customWidth="1"/>
    <col min="13334" max="13334" width="10.5703125" style="354" bestFit="1" customWidth="1"/>
    <col min="13335" max="13335" width="23" style="354" customWidth="1"/>
    <col min="13336" max="13568" width="9.140625" style="354"/>
    <col min="13569" max="13569" width="3" style="354" customWidth="1"/>
    <col min="13570" max="13570" width="79.28515625" style="354" customWidth="1"/>
    <col min="13571" max="13571" width="12.7109375" style="354" customWidth="1"/>
    <col min="13572" max="13572" width="12.85546875" style="354" customWidth="1"/>
    <col min="13573" max="13573" width="12.28515625" style="354" customWidth="1"/>
    <col min="13574" max="13574" width="10.28515625" style="354" customWidth="1"/>
    <col min="13575" max="13575" width="8.7109375" style="354" customWidth="1"/>
    <col min="13576" max="13576" width="11" style="354" customWidth="1"/>
    <col min="13577" max="13577" width="9.42578125" style="354" customWidth="1"/>
    <col min="13578" max="13578" width="10.42578125" style="354" customWidth="1"/>
    <col min="13579" max="13579" width="14.28515625" style="354" customWidth="1"/>
    <col min="13580" max="13580" width="13.5703125" style="354" customWidth="1"/>
    <col min="13581" max="13581" width="9.5703125" style="354" customWidth="1"/>
    <col min="13582" max="13585" width="12" style="354" customWidth="1"/>
    <col min="13586" max="13586" width="12.5703125" style="354" customWidth="1"/>
    <col min="13587" max="13587" width="11" style="354" customWidth="1"/>
    <col min="13588" max="13588" width="10.85546875" style="354" customWidth="1"/>
    <col min="13589" max="13589" width="14.28515625" style="354" customWidth="1"/>
    <col min="13590" max="13590" width="10.5703125" style="354" bestFit="1" customWidth="1"/>
    <col min="13591" max="13591" width="23" style="354" customWidth="1"/>
    <col min="13592" max="13824" width="9.140625" style="354"/>
    <col min="13825" max="13825" width="3" style="354" customWidth="1"/>
    <col min="13826" max="13826" width="79.28515625" style="354" customWidth="1"/>
    <col min="13827" max="13827" width="12.7109375" style="354" customWidth="1"/>
    <col min="13828" max="13828" width="12.85546875" style="354" customWidth="1"/>
    <col min="13829" max="13829" width="12.28515625" style="354" customWidth="1"/>
    <col min="13830" max="13830" width="10.28515625" style="354" customWidth="1"/>
    <col min="13831" max="13831" width="8.7109375" style="354" customWidth="1"/>
    <col min="13832" max="13832" width="11" style="354" customWidth="1"/>
    <col min="13833" max="13833" width="9.42578125" style="354" customWidth="1"/>
    <col min="13834" max="13834" width="10.42578125" style="354" customWidth="1"/>
    <col min="13835" max="13835" width="14.28515625" style="354" customWidth="1"/>
    <col min="13836" max="13836" width="13.5703125" style="354" customWidth="1"/>
    <col min="13837" max="13837" width="9.5703125" style="354" customWidth="1"/>
    <col min="13838" max="13841" width="12" style="354" customWidth="1"/>
    <col min="13842" max="13842" width="12.5703125" style="354" customWidth="1"/>
    <col min="13843" max="13843" width="11" style="354" customWidth="1"/>
    <col min="13844" max="13844" width="10.85546875" style="354" customWidth="1"/>
    <col min="13845" max="13845" width="14.28515625" style="354" customWidth="1"/>
    <col min="13846" max="13846" width="10.5703125" style="354" bestFit="1" customWidth="1"/>
    <col min="13847" max="13847" width="23" style="354" customWidth="1"/>
    <col min="13848" max="14080" width="9.140625" style="354"/>
    <col min="14081" max="14081" width="3" style="354" customWidth="1"/>
    <col min="14082" max="14082" width="79.28515625" style="354" customWidth="1"/>
    <col min="14083" max="14083" width="12.7109375" style="354" customWidth="1"/>
    <col min="14084" max="14084" width="12.85546875" style="354" customWidth="1"/>
    <col min="14085" max="14085" width="12.28515625" style="354" customWidth="1"/>
    <col min="14086" max="14086" width="10.28515625" style="354" customWidth="1"/>
    <col min="14087" max="14087" width="8.7109375" style="354" customWidth="1"/>
    <col min="14088" max="14088" width="11" style="354" customWidth="1"/>
    <col min="14089" max="14089" width="9.42578125" style="354" customWidth="1"/>
    <col min="14090" max="14090" width="10.42578125" style="354" customWidth="1"/>
    <col min="14091" max="14091" width="14.28515625" style="354" customWidth="1"/>
    <col min="14092" max="14092" width="13.5703125" style="354" customWidth="1"/>
    <col min="14093" max="14093" width="9.5703125" style="354" customWidth="1"/>
    <col min="14094" max="14097" width="12" style="354" customWidth="1"/>
    <col min="14098" max="14098" width="12.5703125" style="354" customWidth="1"/>
    <col min="14099" max="14099" width="11" style="354" customWidth="1"/>
    <col min="14100" max="14100" width="10.85546875" style="354" customWidth="1"/>
    <col min="14101" max="14101" width="14.28515625" style="354" customWidth="1"/>
    <col min="14102" max="14102" width="10.5703125" style="354" bestFit="1" customWidth="1"/>
    <col min="14103" max="14103" width="23" style="354" customWidth="1"/>
    <col min="14104" max="14336" width="9.140625" style="354"/>
    <col min="14337" max="14337" width="3" style="354" customWidth="1"/>
    <col min="14338" max="14338" width="79.28515625" style="354" customWidth="1"/>
    <col min="14339" max="14339" width="12.7109375" style="354" customWidth="1"/>
    <col min="14340" max="14340" width="12.85546875" style="354" customWidth="1"/>
    <col min="14341" max="14341" width="12.28515625" style="354" customWidth="1"/>
    <col min="14342" max="14342" width="10.28515625" style="354" customWidth="1"/>
    <col min="14343" max="14343" width="8.7109375" style="354" customWidth="1"/>
    <col min="14344" max="14344" width="11" style="354" customWidth="1"/>
    <col min="14345" max="14345" width="9.42578125" style="354" customWidth="1"/>
    <col min="14346" max="14346" width="10.42578125" style="354" customWidth="1"/>
    <col min="14347" max="14347" width="14.28515625" style="354" customWidth="1"/>
    <col min="14348" max="14348" width="13.5703125" style="354" customWidth="1"/>
    <col min="14349" max="14349" width="9.5703125" style="354" customWidth="1"/>
    <col min="14350" max="14353" width="12" style="354" customWidth="1"/>
    <col min="14354" max="14354" width="12.5703125" style="354" customWidth="1"/>
    <col min="14355" max="14355" width="11" style="354" customWidth="1"/>
    <col min="14356" max="14356" width="10.85546875" style="354" customWidth="1"/>
    <col min="14357" max="14357" width="14.28515625" style="354" customWidth="1"/>
    <col min="14358" max="14358" width="10.5703125" style="354" bestFit="1" customWidth="1"/>
    <col min="14359" max="14359" width="23" style="354" customWidth="1"/>
    <col min="14360" max="14592" width="9.140625" style="354"/>
    <col min="14593" max="14593" width="3" style="354" customWidth="1"/>
    <col min="14594" max="14594" width="79.28515625" style="354" customWidth="1"/>
    <col min="14595" max="14595" width="12.7109375" style="354" customWidth="1"/>
    <col min="14596" max="14596" width="12.85546875" style="354" customWidth="1"/>
    <col min="14597" max="14597" width="12.28515625" style="354" customWidth="1"/>
    <col min="14598" max="14598" width="10.28515625" style="354" customWidth="1"/>
    <col min="14599" max="14599" width="8.7109375" style="354" customWidth="1"/>
    <col min="14600" max="14600" width="11" style="354" customWidth="1"/>
    <col min="14601" max="14601" width="9.42578125" style="354" customWidth="1"/>
    <col min="14602" max="14602" width="10.42578125" style="354" customWidth="1"/>
    <col min="14603" max="14603" width="14.28515625" style="354" customWidth="1"/>
    <col min="14604" max="14604" width="13.5703125" style="354" customWidth="1"/>
    <col min="14605" max="14605" width="9.5703125" style="354" customWidth="1"/>
    <col min="14606" max="14609" width="12" style="354" customWidth="1"/>
    <col min="14610" max="14610" width="12.5703125" style="354" customWidth="1"/>
    <col min="14611" max="14611" width="11" style="354" customWidth="1"/>
    <col min="14612" max="14612" width="10.85546875" style="354" customWidth="1"/>
    <col min="14613" max="14613" width="14.28515625" style="354" customWidth="1"/>
    <col min="14614" max="14614" width="10.5703125" style="354" bestFit="1" customWidth="1"/>
    <col min="14615" max="14615" width="23" style="354" customWidth="1"/>
    <col min="14616" max="14848" width="9.140625" style="354"/>
    <col min="14849" max="14849" width="3" style="354" customWidth="1"/>
    <col min="14850" max="14850" width="79.28515625" style="354" customWidth="1"/>
    <col min="14851" max="14851" width="12.7109375" style="354" customWidth="1"/>
    <col min="14852" max="14852" width="12.85546875" style="354" customWidth="1"/>
    <col min="14853" max="14853" width="12.28515625" style="354" customWidth="1"/>
    <col min="14854" max="14854" width="10.28515625" style="354" customWidth="1"/>
    <col min="14855" max="14855" width="8.7109375" style="354" customWidth="1"/>
    <col min="14856" max="14856" width="11" style="354" customWidth="1"/>
    <col min="14857" max="14857" width="9.42578125" style="354" customWidth="1"/>
    <col min="14858" max="14858" width="10.42578125" style="354" customWidth="1"/>
    <col min="14859" max="14859" width="14.28515625" style="354" customWidth="1"/>
    <col min="14860" max="14860" width="13.5703125" style="354" customWidth="1"/>
    <col min="14861" max="14861" width="9.5703125" style="354" customWidth="1"/>
    <col min="14862" max="14865" width="12" style="354" customWidth="1"/>
    <col min="14866" max="14866" width="12.5703125" style="354" customWidth="1"/>
    <col min="14867" max="14867" width="11" style="354" customWidth="1"/>
    <col min="14868" max="14868" width="10.85546875" style="354" customWidth="1"/>
    <col min="14869" max="14869" width="14.28515625" style="354" customWidth="1"/>
    <col min="14870" max="14870" width="10.5703125" style="354" bestFit="1" customWidth="1"/>
    <col min="14871" max="14871" width="23" style="354" customWidth="1"/>
    <col min="14872" max="15104" width="9.140625" style="354"/>
    <col min="15105" max="15105" width="3" style="354" customWidth="1"/>
    <col min="15106" max="15106" width="79.28515625" style="354" customWidth="1"/>
    <col min="15107" max="15107" width="12.7109375" style="354" customWidth="1"/>
    <col min="15108" max="15108" width="12.85546875" style="354" customWidth="1"/>
    <col min="15109" max="15109" width="12.28515625" style="354" customWidth="1"/>
    <col min="15110" max="15110" width="10.28515625" style="354" customWidth="1"/>
    <col min="15111" max="15111" width="8.7109375" style="354" customWidth="1"/>
    <col min="15112" max="15112" width="11" style="354" customWidth="1"/>
    <col min="15113" max="15113" width="9.42578125" style="354" customWidth="1"/>
    <col min="15114" max="15114" width="10.42578125" style="354" customWidth="1"/>
    <col min="15115" max="15115" width="14.28515625" style="354" customWidth="1"/>
    <col min="15116" max="15116" width="13.5703125" style="354" customWidth="1"/>
    <col min="15117" max="15117" width="9.5703125" style="354" customWidth="1"/>
    <col min="15118" max="15121" width="12" style="354" customWidth="1"/>
    <col min="15122" max="15122" width="12.5703125" style="354" customWidth="1"/>
    <col min="15123" max="15123" width="11" style="354" customWidth="1"/>
    <col min="15124" max="15124" width="10.85546875" style="354" customWidth="1"/>
    <col min="15125" max="15125" width="14.28515625" style="354" customWidth="1"/>
    <col min="15126" max="15126" width="10.5703125" style="354" bestFit="1" customWidth="1"/>
    <col min="15127" max="15127" width="23" style="354" customWidth="1"/>
    <col min="15128" max="15360" width="9.140625" style="354"/>
    <col min="15361" max="15361" width="3" style="354" customWidth="1"/>
    <col min="15362" max="15362" width="79.28515625" style="354" customWidth="1"/>
    <col min="15363" max="15363" width="12.7109375" style="354" customWidth="1"/>
    <col min="15364" max="15364" width="12.85546875" style="354" customWidth="1"/>
    <col min="15365" max="15365" width="12.28515625" style="354" customWidth="1"/>
    <col min="15366" max="15366" width="10.28515625" style="354" customWidth="1"/>
    <col min="15367" max="15367" width="8.7109375" style="354" customWidth="1"/>
    <col min="15368" max="15368" width="11" style="354" customWidth="1"/>
    <col min="15369" max="15369" width="9.42578125" style="354" customWidth="1"/>
    <col min="15370" max="15370" width="10.42578125" style="354" customWidth="1"/>
    <col min="15371" max="15371" width="14.28515625" style="354" customWidth="1"/>
    <col min="15372" max="15372" width="13.5703125" style="354" customWidth="1"/>
    <col min="15373" max="15373" width="9.5703125" style="354" customWidth="1"/>
    <col min="15374" max="15377" width="12" style="354" customWidth="1"/>
    <col min="15378" max="15378" width="12.5703125" style="354" customWidth="1"/>
    <col min="15379" max="15379" width="11" style="354" customWidth="1"/>
    <col min="15380" max="15380" width="10.85546875" style="354" customWidth="1"/>
    <col min="15381" max="15381" width="14.28515625" style="354" customWidth="1"/>
    <col min="15382" max="15382" width="10.5703125" style="354" bestFit="1" customWidth="1"/>
    <col min="15383" max="15383" width="23" style="354" customWidth="1"/>
    <col min="15384" max="15616" width="9.140625" style="354"/>
    <col min="15617" max="15617" width="3" style="354" customWidth="1"/>
    <col min="15618" max="15618" width="79.28515625" style="354" customWidth="1"/>
    <col min="15619" max="15619" width="12.7109375" style="354" customWidth="1"/>
    <col min="15620" max="15620" width="12.85546875" style="354" customWidth="1"/>
    <col min="15621" max="15621" width="12.28515625" style="354" customWidth="1"/>
    <col min="15622" max="15622" width="10.28515625" style="354" customWidth="1"/>
    <col min="15623" max="15623" width="8.7109375" style="354" customWidth="1"/>
    <col min="15624" max="15624" width="11" style="354" customWidth="1"/>
    <col min="15625" max="15625" width="9.42578125" style="354" customWidth="1"/>
    <col min="15626" max="15626" width="10.42578125" style="354" customWidth="1"/>
    <col min="15627" max="15627" width="14.28515625" style="354" customWidth="1"/>
    <col min="15628" max="15628" width="13.5703125" style="354" customWidth="1"/>
    <col min="15629" max="15629" width="9.5703125" style="354" customWidth="1"/>
    <col min="15630" max="15633" width="12" style="354" customWidth="1"/>
    <col min="15634" max="15634" width="12.5703125" style="354" customWidth="1"/>
    <col min="15635" max="15635" width="11" style="354" customWidth="1"/>
    <col min="15636" max="15636" width="10.85546875" style="354" customWidth="1"/>
    <col min="15637" max="15637" width="14.28515625" style="354" customWidth="1"/>
    <col min="15638" max="15638" width="10.5703125" style="354" bestFit="1" customWidth="1"/>
    <col min="15639" max="15639" width="23" style="354" customWidth="1"/>
    <col min="15640" max="15872" width="9.140625" style="354"/>
    <col min="15873" max="15873" width="3" style="354" customWidth="1"/>
    <col min="15874" max="15874" width="79.28515625" style="354" customWidth="1"/>
    <col min="15875" max="15875" width="12.7109375" style="354" customWidth="1"/>
    <col min="15876" max="15876" width="12.85546875" style="354" customWidth="1"/>
    <col min="15877" max="15877" width="12.28515625" style="354" customWidth="1"/>
    <col min="15878" max="15878" width="10.28515625" style="354" customWidth="1"/>
    <col min="15879" max="15879" width="8.7109375" style="354" customWidth="1"/>
    <col min="15880" max="15880" width="11" style="354" customWidth="1"/>
    <col min="15881" max="15881" width="9.42578125" style="354" customWidth="1"/>
    <col min="15882" max="15882" width="10.42578125" style="354" customWidth="1"/>
    <col min="15883" max="15883" width="14.28515625" style="354" customWidth="1"/>
    <col min="15884" max="15884" width="13.5703125" style="354" customWidth="1"/>
    <col min="15885" max="15885" width="9.5703125" style="354" customWidth="1"/>
    <col min="15886" max="15889" width="12" style="354" customWidth="1"/>
    <col min="15890" max="15890" width="12.5703125" style="354" customWidth="1"/>
    <col min="15891" max="15891" width="11" style="354" customWidth="1"/>
    <col min="15892" max="15892" width="10.85546875" style="354" customWidth="1"/>
    <col min="15893" max="15893" width="14.28515625" style="354" customWidth="1"/>
    <col min="15894" max="15894" width="10.5703125" style="354" bestFit="1" customWidth="1"/>
    <col min="15895" max="15895" width="23" style="354" customWidth="1"/>
    <col min="15896" max="16128" width="9.140625" style="354"/>
    <col min="16129" max="16129" width="3" style="354" customWidth="1"/>
    <col min="16130" max="16130" width="79.28515625" style="354" customWidth="1"/>
    <col min="16131" max="16131" width="12.7109375" style="354" customWidth="1"/>
    <col min="16132" max="16132" width="12.85546875" style="354" customWidth="1"/>
    <col min="16133" max="16133" width="12.28515625" style="354" customWidth="1"/>
    <col min="16134" max="16134" width="10.28515625" style="354" customWidth="1"/>
    <col min="16135" max="16135" width="8.7109375" style="354" customWidth="1"/>
    <col min="16136" max="16136" width="11" style="354" customWidth="1"/>
    <col min="16137" max="16137" width="9.42578125" style="354" customWidth="1"/>
    <col min="16138" max="16138" width="10.42578125" style="354" customWidth="1"/>
    <col min="16139" max="16139" width="14.28515625" style="354" customWidth="1"/>
    <col min="16140" max="16140" width="13.5703125" style="354" customWidth="1"/>
    <col min="16141" max="16141" width="9.5703125" style="354" customWidth="1"/>
    <col min="16142" max="16145" width="12" style="354" customWidth="1"/>
    <col min="16146" max="16146" width="12.5703125" style="354" customWidth="1"/>
    <col min="16147" max="16147" width="11" style="354" customWidth="1"/>
    <col min="16148" max="16148" width="10.85546875" style="354" customWidth="1"/>
    <col min="16149" max="16149" width="14.28515625" style="354" customWidth="1"/>
    <col min="16150" max="16150" width="10.5703125" style="354" bestFit="1" customWidth="1"/>
    <col min="16151" max="16151" width="23" style="354" customWidth="1"/>
    <col min="16152" max="16384" width="9.140625" style="354"/>
  </cols>
  <sheetData>
    <row r="1" spans="1:24" ht="25.5" customHeight="1" x14ac:dyDescent="0.35">
      <c r="A1" s="3416" t="s">
        <v>317</v>
      </c>
      <c r="B1" s="3416"/>
      <c r="C1" s="3416"/>
      <c r="D1" s="3416"/>
      <c r="E1" s="3416"/>
      <c r="F1" s="3416"/>
      <c r="G1" s="3416"/>
      <c r="H1" s="3416"/>
      <c r="I1" s="3416"/>
      <c r="J1" s="3416"/>
      <c r="K1" s="3416"/>
      <c r="L1" s="3416"/>
      <c r="M1" s="3416"/>
      <c r="N1" s="3416"/>
      <c r="O1" s="3416"/>
      <c r="P1" s="3416"/>
      <c r="Q1" s="3416"/>
      <c r="R1" s="3416"/>
      <c r="S1" s="3416"/>
      <c r="T1" s="3416"/>
    </row>
    <row r="2" spans="1:24" ht="17.25" customHeight="1" x14ac:dyDescent="0.35">
      <c r="A2" s="3430"/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0"/>
      <c r="T2" s="3430"/>
    </row>
    <row r="3" spans="1:24" ht="24" customHeight="1" x14ac:dyDescent="0.35">
      <c r="A3" s="3863" t="s">
        <v>362</v>
      </c>
      <c r="B3" s="3863"/>
      <c r="C3" s="3863"/>
      <c r="D3" s="3863"/>
      <c r="E3" s="3863"/>
      <c r="F3" s="3863"/>
      <c r="G3" s="3863"/>
      <c r="H3" s="3863"/>
      <c r="I3" s="3863"/>
      <c r="J3" s="3863"/>
      <c r="K3" s="3863"/>
      <c r="L3" s="3863"/>
      <c r="M3" s="3863"/>
      <c r="N3" s="3863"/>
      <c r="O3" s="3863"/>
      <c r="P3" s="3863"/>
      <c r="Q3" s="3863"/>
      <c r="R3" s="3863"/>
      <c r="S3" s="3863"/>
      <c r="T3" s="3863"/>
    </row>
    <row r="4" spans="1:24" ht="27" customHeight="1" thickBot="1" x14ac:dyDescent="0.4">
      <c r="A4" s="358">
        <v>2</v>
      </c>
      <c r="B4" s="359"/>
      <c r="C4" s="358"/>
      <c r="D4" s="358"/>
      <c r="E4" s="358"/>
      <c r="F4" s="358"/>
      <c r="G4" s="358"/>
      <c r="H4" s="358"/>
      <c r="I4" s="358"/>
      <c r="J4" s="358"/>
      <c r="K4" s="358"/>
      <c r="L4" s="358"/>
      <c r="M4" s="358"/>
      <c r="N4" s="358"/>
      <c r="O4" s="358"/>
      <c r="P4" s="358"/>
      <c r="Q4" s="358"/>
      <c r="R4" s="358"/>
      <c r="S4" s="358"/>
      <c r="T4" s="358"/>
      <c r="W4" s="357"/>
      <c r="X4" s="357"/>
    </row>
    <row r="5" spans="1:24" ht="33" customHeight="1" x14ac:dyDescent="0.35">
      <c r="A5" s="358"/>
      <c r="B5" s="3851" t="s">
        <v>9</v>
      </c>
      <c r="C5" s="3854" t="s">
        <v>0</v>
      </c>
      <c r="D5" s="3864"/>
      <c r="E5" s="3864"/>
      <c r="F5" s="3854" t="s">
        <v>1</v>
      </c>
      <c r="G5" s="3864"/>
      <c r="H5" s="3867"/>
      <c r="I5" s="3855" t="s">
        <v>2</v>
      </c>
      <c r="J5" s="3864"/>
      <c r="K5" s="3864"/>
      <c r="L5" s="3854" t="s">
        <v>3</v>
      </c>
      <c r="M5" s="3864"/>
      <c r="N5" s="3867"/>
      <c r="O5" s="3854">
        <v>5</v>
      </c>
      <c r="P5" s="3864"/>
      <c r="Q5" s="3864"/>
      <c r="R5" s="3843" t="s">
        <v>6</v>
      </c>
      <c r="S5" s="3844"/>
      <c r="T5" s="3845"/>
      <c r="W5" s="357"/>
      <c r="X5" s="357"/>
    </row>
    <row r="6" spans="1:24" ht="18" customHeight="1" thickBot="1" x14ac:dyDescent="0.4">
      <c r="A6" s="358"/>
      <c r="B6" s="3852"/>
      <c r="C6" s="3865"/>
      <c r="D6" s="3866"/>
      <c r="E6" s="3866"/>
      <c r="F6" s="3868"/>
      <c r="G6" s="3869"/>
      <c r="H6" s="3870"/>
      <c r="I6" s="3869"/>
      <c r="J6" s="3869"/>
      <c r="K6" s="3869"/>
      <c r="L6" s="3871"/>
      <c r="M6" s="3872"/>
      <c r="N6" s="3873"/>
      <c r="O6" s="3865"/>
      <c r="P6" s="3866"/>
      <c r="Q6" s="3866"/>
      <c r="R6" s="3846"/>
      <c r="S6" s="3847"/>
      <c r="T6" s="3848"/>
      <c r="W6" s="357"/>
      <c r="X6" s="357"/>
    </row>
    <row r="7" spans="1:24" ht="98.25" customHeight="1" thickBot="1" x14ac:dyDescent="0.4">
      <c r="A7" s="358"/>
      <c r="B7" s="3853"/>
      <c r="C7" s="2287" t="s">
        <v>26</v>
      </c>
      <c r="D7" s="2287" t="s">
        <v>27</v>
      </c>
      <c r="E7" s="2288" t="s">
        <v>4</v>
      </c>
      <c r="F7" s="2287" t="s">
        <v>26</v>
      </c>
      <c r="G7" s="2287" t="s">
        <v>27</v>
      </c>
      <c r="H7" s="2288" t="s">
        <v>4</v>
      </c>
      <c r="I7" s="2287" t="s">
        <v>26</v>
      </c>
      <c r="J7" s="2287" t="s">
        <v>27</v>
      </c>
      <c r="K7" s="2288" t="s">
        <v>4</v>
      </c>
      <c r="L7" s="2287" t="s">
        <v>26</v>
      </c>
      <c r="M7" s="2287" t="s">
        <v>27</v>
      </c>
      <c r="N7" s="2288" t="s">
        <v>4</v>
      </c>
      <c r="O7" s="2287" t="s">
        <v>26</v>
      </c>
      <c r="P7" s="2287" t="s">
        <v>27</v>
      </c>
      <c r="Q7" s="2288" t="s">
        <v>4</v>
      </c>
      <c r="R7" s="2287" t="s">
        <v>26</v>
      </c>
      <c r="S7" s="2287" t="s">
        <v>27</v>
      </c>
      <c r="T7" s="2288" t="s">
        <v>4</v>
      </c>
      <c r="W7" s="357"/>
      <c r="X7" s="357"/>
    </row>
    <row r="8" spans="1:24" ht="34.5" customHeight="1" thickBot="1" x14ac:dyDescent="0.4">
      <c r="A8" s="358"/>
      <c r="B8" s="2289" t="s">
        <v>22</v>
      </c>
      <c r="C8" s="2296"/>
      <c r="D8" s="2296"/>
      <c r="E8" s="2297"/>
      <c r="F8" s="2296"/>
      <c r="G8" s="2296"/>
      <c r="H8" s="2297"/>
      <c r="I8" s="2296"/>
      <c r="J8" s="2296"/>
      <c r="K8" s="2297"/>
      <c r="L8" s="2296"/>
      <c r="M8" s="2296"/>
      <c r="N8" s="2297"/>
      <c r="O8" s="2298"/>
      <c r="P8" s="2298"/>
      <c r="Q8" s="2297"/>
      <c r="R8" s="2299"/>
      <c r="S8" s="2299"/>
      <c r="T8" s="2299"/>
      <c r="W8" s="357"/>
      <c r="X8" s="357"/>
    </row>
    <row r="9" spans="1:24" ht="34.5" customHeight="1" x14ac:dyDescent="0.35">
      <c r="A9" s="358"/>
      <c r="B9" s="2300" t="s">
        <v>86</v>
      </c>
      <c r="C9" s="2301">
        <v>10</v>
      </c>
      <c r="D9" s="2301">
        <v>2</v>
      </c>
      <c r="E9" s="2301">
        <v>12</v>
      </c>
      <c r="F9" s="2301">
        <v>6</v>
      </c>
      <c r="G9" s="2301">
        <v>11</v>
      </c>
      <c r="H9" s="2301">
        <f>F9+G9</f>
        <v>17</v>
      </c>
      <c r="I9" s="2301">
        <v>7</v>
      </c>
      <c r="J9" s="2301">
        <v>0</v>
      </c>
      <c r="K9" s="2301">
        <f>I9+J9</f>
        <v>7</v>
      </c>
      <c r="L9" s="2301">
        <v>12</v>
      </c>
      <c r="M9" s="2301">
        <v>7</v>
      </c>
      <c r="N9" s="2301">
        <f>L9+M9</f>
        <v>19</v>
      </c>
      <c r="O9" s="2301">
        <v>1</v>
      </c>
      <c r="P9" s="2301">
        <v>27</v>
      </c>
      <c r="Q9" s="2301">
        <f>O9+P9</f>
        <v>28</v>
      </c>
      <c r="R9" s="2302">
        <f t="shared" ref="R9:S11" si="0">C9+F9+I9+L9+O9</f>
        <v>36</v>
      </c>
      <c r="S9" s="2302">
        <f t="shared" si="0"/>
        <v>47</v>
      </c>
      <c r="T9" s="2302">
        <f>SUM(R9:S9)</f>
        <v>83</v>
      </c>
      <c r="W9" s="362"/>
      <c r="X9" s="357"/>
    </row>
    <row r="10" spans="1:24" ht="31.5" customHeight="1" x14ac:dyDescent="0.35">
      <c r="A10" s="358"/>
      <c r="B10" s="691" t="s">
        <v>90</v>
      </c>
      <c r="C10" s="692">
        <v>10</v>
      </c>
      <c r="D10" s="692">
        <v>2</v>
      </c>
      <c r="E10" s="692">
        <v>12</v>
      </c>
      <c r="F10" s="692">
        <v>1</v>
      </c>
      <c r="G10" s="692">
        <v>1</v>
      </c>
      <c r="H10" s="692">
        <f>F10+G10</f>
        <v>2</v>
      </c>
      <c r="I10" s="692">
        <v>14</v>
      </c>
      <c r="J10" s="692">
        <v>0</v>
      </c>
      <c r="K10" s="692">
        <f>I10+J10</f>
        <v>14</v>
      </c>
      <c r="L10" s="692">
        <v>10</v>
      </c>
      <c r="M10" s="692">
        <v>1</v>
      </c>
      <c r="N10" s="692">
        <f>SUM(L10:M10)</f>
        <v>11</v>
      </c>
      <c r="O10" s="692">
        <v>10</v>
      </c>
      <c r="P10" s="692">
        <v>4</v>
      </c>
      <c r="Q10" s="692">
        <f>SUM(O10:P10)</f>
        <v>14</v>
      </c>
      <c r="R10" s="693">
        <f t="shared" si="0"/>
        <v>45</v>
      </c>
      <c r="S10" s="693">
        <f t="shared" si="0"/>
        <v>8</v>
      </c>
      <c r="T10" s="693">
        <f>SUM(R10:S10)</f>
        <v>53</v>
      </c>
      <c r="W10" s="361"/>
      <c r="X10" s="357"/>
    </row>
    <row r="11" spans="1:24" ht="32.25" customHeight="1" x14ac:dyDescent="0.35">
      <c r="A11" s="358"/>
      <c r="B11" s="691" t="s">
        <v>89</v>
      </c>
      <c r="C11" s="692">
        <v>10</v>
      </c>
      <c r="D11" s="692">
        <v>4</v>
      </c>
      <c r="E11" s="692">
        <v>14</v>
      </c>
      <c r="F11" s="692">
        <v>10</v>
      </c>
      <c r="G11" s="692">
        <v>8</v>
      </c>
      <c r="H11" s="692">
        <f>F11+G11</f>
        <v>18</v>
      </c>
      <c r="I11" s="692">
        <v>10</v>
      </c>
      <c r="J11" s="692">
        <v>2</v>
      </c>
      <c r="K11" s="692">
        <f>I11+J11</f>
        <v>12</v>
      </c>
      <c r="L11" s="692">
        <v>3</v>
      </c>
      <c r="M11" s="692">
        <v>6</v>
      </c>
      <c r="N11" s="692">
        <f>L11+M11</f>
        <v>9</v>
      </c>
      <c r="O11" s="692">
        <v>0</v>
      </c>
      <c r="P11" s="692">
        <v>6</v>
      </c>
      <c r="Q11" s="692">
        <f>SUM(O11:P11)</f>
        <v>6</v>
      </c>
      <c r="R11" s="693">
        <f t="shared" si="0"/>
        <v>33</v>
      </c>
      <c r="S11" s="693">
        <f t="shared" si="0"/>
        <v>26</v>
      </c>
      <c r="T11" s="693">
        <f>SUM(R11:S11)</f>
        <v>59</v>
      </c>
      <c r="W11" s="360"/>
      <c r="X11" s="357"/>
    </row>
    <row r="12" spans="1:24" ht="27" customHeight="1" thickBot="1" x14ac:dyDescent="0.4">
      <c r="A12" s="358"/>
      <c r="B12" s="2303" t="s">
        <v>71</v>
      </c>
      <c r="C12" s="508">
        <v>0</v>
      </c>
      <c r="D12" s="508">
        <v>6</v>
      </c>
      <c r="E12" s="508">
        <v>6</v>
      </c>
      <c r="F12" s="508">
        <v>0</v>
      </c>
      <c r="G12" s="508">
        <v>7</v>
      </c>
      <c r="H12" s="508">
        <f>F12+G12</f>
        <v>7</v>
      </c>
      <c r="I12" s="508">
        <v>0</v>
      </c>
      <c r="J12" s="508">
        <v>4</v>
      </c>
      <c r="K12" s="508">
        <f>I12+J12</f>
        <v>4</v>
      </c>
      <c r="L12" s="508">
        <v>0</v>
      </c>
      <c r="M12" s="508">
        <v>9</v>
      </c>
      <c r="N12" s="508">
        <f>L12+M12</f>
        <v>9</v>
      </c>
      <c r="O12" s="508">
        <v>0</v>
      </c>
      <c r="P12" s="508">
        <v>18</v>
      </c>
      <c r="Q12" s="508">
        <f>SUM(O12:P12)</f>
        <v>18</v>
      </c>
      <c r="R12" s="694">
        <f>C12+F12+I12+L12+O12</f>
        <v>0</v>
      </c>
      <c r="S12" s="694">
        <f>D12+G12+J12+M12+P12</f>
        <v>44</v>
      </c>
      <c r="T12" s="694">
        <f>SUM(R12:S12)</f>
        <v>44</v>
      </c>
      <c r="W12" s="360"/>
      <c r="X12" s="357"/>
    </row>
    <row r="13" spans="1:24" ht="34.5" customHeight="1" thickBot="1" x14ac:dyDescent="0.4">
      <c r="A13" s="358"/>
      <c r="B13" s="2289" t="s">
        <v>16</v>
      </c>
      <c r="C13" s="1035">
        <v>30</v>
      </c>
      <c r="D13" s="1035">
        <v>14</v>
      </c>
      <c r="E13" s="1035">
        <v>44</v>
      </c>
      <c r="F13" s="1035">
        <f t="shared" ref="F13:S13" si="1">SUM(F9:F12)</f>
        <v>17</v>
      </c>
      <c r="G13" s="1035">
        <f t="shared" si="1"/>
        <v>27</v>
      </c>
      <c r="H13" s="1035">
        <f t="shared" si="1"/>
        <v>44</v>
      </c>
      <c r="I13" s="1027">
        <f t="shared" si="1"/>
        <v>31</v>
      </c>
      <c r="J13" s="1027">
        <f t="shared" si="1"/>
        <v>6</v>
      </c>
      <c r="K13" s="1027">
        <f t="shared" si="1"/>
        <v>37</v>
      </c>
      <c r="L13" s="1027">
        <f t="shared" si="1"/>
        <v>25</v>
      </c>
      <c r="M13" s="1027">
        <f t="shared" si="1"/>
        <v>23</v>
      </c>
      <c r="N13" s="1027">
        <f t="shared" si="1"/>
        <v>48</v>
      </c>
      <c r="O13" s="1027">
        <f t="shared" si="1"/>
        <v>11</v>
      </c>
      <c r="P13" s="1027">
        <f t="shared" si="1"/>
        <v>55</v>
      </c>
      <c r="Q13" s="1027">
        <f t="shared" si="1"/>
        <v>66</v>
      </c>
      <c r="R13" s="2281">
        <f t="shared" si="1"/>
        <v>114</v>
      </c>
      <c r="S13" s="2281">
        <f t="shared" si="1"/>
        <v>125</v>
      </c>
      <c r="T13" s="2281">
        <f>SUM(T9:T12)</f>
        <v>239</v>
      </c>
      <c r="W13" s="357"/>
      <c r="X13" s="357"/>
    </row>
    <row r="14" spans="1:24" ht="30.75" customHeight="1" thickBot="1" x14ac:dyDescent="0.4">
      <c r="A14" s="358"/>
      <c r="B14" s="2291" t="s">
        <v>23</v>
      </c>
      <c r="C14" s="2290"/>
      <c r="D14" s="2290"/>
      <c r="E14" s="2290"/>
      <c r="F14" s="2290"/>
      <c r="G14" s="2290"/>
      <c r="H14" s="2290"/>
      <c r="I14" s="1027"/>
      <c r="J14" s="1027"/>
      <c r="K14" s="1027"/>
      <c r="L14" s="1027"/>
      <c r="M14" s="1027"/>
      <c r="N14" s="1027"/>
      <c r="O14" s="1027"/>
      <c r="P14" s="1027"/>
      <c r="Q14" s="1027"/>
      <c r="R14" s="2281"/>
      <c r="S14" s="2281"/>
      <c r="T14" s="2281"/>
      <c r="W14" s="357"/>
      <c r="X14" s="357"/>
    </row>
    <row r="15" spans="1:24" ht="30.75" customHeight="1" thickBot="1" x14ac:dyDescent="0.4">
      <c r="A15" s="358"/>
      <c r="B15" s="2258" t="s">
        <v>11</v>
      </c>
      <c r="C15" s="2304"/>
      <c r="D15" s="2304"/>
      <c r="E15" s="2304"/>
      <c r="F15" s="2304"/>
      <c r="G15" s="2304"/>
      <c r="H15" s="2304"/>
      <c r="I15" s="2305"/>
      <c r="J15" s="2305"/>
      <c r="K15" s="2306"/>
      <c r="L15" s="2305"/>
      <c r="M15" s="2305"/>
      <c r="N15" s="2306"/>
      <c r="O15" s="2305"/>
      <c r="P15" s="2305"/>
      <c r="Q15" s="2306"/>
      <c r="R15" s="2299"/>
      <c r="S15" s="2299"/>
      <c r="T15" s="2299"/>
      <c r="W15" s="357"/>
      <c r="X15" s="357"/>
    </row>
    <row r="16" spans="1:24" ht="30" customHeight="1" x14ac:dyDescent="0.35">
      <c r="A16" s="358"/>
      <c r="B16" s="2300" t="s">
        <v>86</v>
      </c>
      <c r="C16" s="2301">
        <v>10</v>
      </c>
      <c r="D16" s="2301">
        <v>2</v>
      </c>
      <c r="E16" s="2301">
        <v>12</v>
      </c>
      <c r="F16" s="2301">
        <v>6</v>
      </c>
      <c r="G16" s="2301">
        <v>10</v>
      </c>
      <c r="H16" s="2301">
        <f>F16+G16</f>
        <v>16</v>
      </c>
      <c r="I16" s="2301">
        <v>7</v>
      </c>
      <c r="J16" s="2301">
        <v>0</v>
      </c>
      <c r="K16" s="2301">
        <f>I16+J16</f>
        <v>7</v>
      </c>
      <c r="L16" s="2301">
        <v>12</v>
      </c>
      <c r="M16" s="2301">
        <v>7</v>
      </c>
      <c r="N16" s="2301">
        <v>19</v>
      </c>
      <c r="O16" s="2301">
        <v>1</v>
      </c>
      <c r="P16" s="2301">
        <v>27</v>
      </c>
      <c r="Q16" s="2301">
        <f>SUM(O16:P16)</f>
        <v>28</v>
      </c>
      <c r="R16" s="2302">
        <f>C16+F16+I16+L16+O16</f>
        <v>36</v>
      </c>
      <c r="S16" s="2302">
        <f t="shared" ref="R16:S18" si="2">D16+G16+J16+M16+P16</f>
        <v>46</v>
      </c>
      <c r="T16" s="2302">
        <f>SUM(R16:S16)</f>
        <v>82</v>
      </c>
      <c r="W16" s="357"/>
      <c r="X16" s="357"/>
    </row>
    <row r="17" spans="1:24" ht="36" customHeight="1" x14ac:dyDescent="0.35">
      <c r="A17" s="358"/>
      <c r="B17" s="691" t="s">
        <v>90</v>
      </c>
      <c r="C17" s="692">
        <v>9</v>
      </c>
      <c r="D17" s="692">
        <v>2</v>
      </c>
      <c r="E17" s="692">
        <v>11</v>
      </c>
      <c r="F17" s="692">
        <v>1</v>
      </c>
      <c r="G17" s="692">
        <v>1</v>
      </c>
      <c r="H17" s="692">
        <f>F17+G17</f>
        <v>2</v>
      </c>
      <c r="I17" s="692">
        <v>14</v>
      </c>
      <c r="J17" s="692">
        <v>0</v>
      </c>
      <c r="K17" s="692">
        <v>14</v>
      </c>
      <c r="L17" s="692">
        <v>10</v>
      </c>
      <c r="M17" s="692">
        <v>1</v>
      </c>
      <c r="N17" s="692">
        <f>SUM(L17:M17)</f>
        <v>11</v>
      </c>
      <c r="O17" s="692">
        <v>10</v>
      </c>
      <c r="P17" s="692">
        <v>4</v>
      </c>
      <c r="Q17" s="692">
        <f>SUM(O17:P17)</f>
        <v>14</v>
      </c>
      <c r="R17" s="693">
        <f>C17+F17+I17+L17+O17</f>
        <v>44</v>
      </c>
      <c r="S17" s="693">
        <f t="shared" si="2"/>
        <v>8</v>
      </c>
      <c r="T17" s="693">
        <f>SUM(R17:S17)</f>
        <v>52</v>
      </c>
      <c r="W17" s="357"/>
      <c r="X17" s="357"/>
    </row>
    <row r="18" spans="1:24" ht="36" customHeight="1" x14ac:dyDescent="0.35">
      <c r="A18" s="358"/>
      <c r="B18" s="691" t="s">
        <v>89</v>
      </c>
      <c r="C18" s="692">
        <v>10</v>
      </c>
      <c r="D18" s="692">
        <v>2</v>
      </c>
      <c r="E18" s="692">
        <v>12</v>
      </c>
      <c r="F18" s="692">
        <v>10</v>
      </c>
      <c r="G18" s="692">
        <v>8</v>
      </c>
      <c r="H18" s="692">
        <f>F18+G18</f>
        <v>18</v>
      </c>
      <c r="I18" s="692">
        <v>10</v>
      </c>
      <c r="J18" s="692">
        <v>2</v>
      </c>
      <c r="K18" s="692">
        <v>12</v>
      </c>
      <c r="L18" s="692">
        <v>3</v>
      </c>
      <c r="M18" s="692">
        <v>6</v>
      </c>
      <c r="N18" s="692">
        <f>SUM(L18:M18)</f>
        <v>9</v>
      </c>
      <c r="O18" s="692">
        <v>0</v>
      </c>
      <c r="P18" s="692">
        <v>6</v>
      </c>
      <c r="Q18" s="692">
        <f>SUM(O18:P18)</f>
        <v>6</v>
      </c>
      <c r="R18" s="693">
        <f t="shared" si="2"/>
        <v>33</v>
      </c>
      <c r="S18" s="693">
        <f t="shared" si="2"/>
        <v>24</v>
      </c>
      <c r="T18" s="693">
        <f>SUM(R18:S18)</f>
        <v>57</v>
      </c>
    </row>
    <row r="19" spans="1:24" ht="31.5" customHeight="1" thickBot="1" x14ac:dyDescent="0.4">
      <c r="A19" s="358"/>
      <c r="B19" s="2303" t="s">
        <v>71</v>
      </c>
      <c r="C19" s="508">
        <v>0</v>
      </c>
      <c r="D19" s="508">
        <v>6</v>
      </c>
      <c r="E19" s="508">
        <v>6</v>
      </c>
      <c r="F19" s="508">
        <v>0</v>
      </c>
      <c r="G19" s="508">
        <v>7</v>
      </c>
      <c r="H19" s="508">
        <f>F19+G19</f>
        <v>7</v>
      </c>
      <c r="I19" s="508">
        <v>0</v>
      </c>
      <c r="J19" s="508">
        <v>4</v>
      </c>
      <c r="K19" s="508">
        <f>I19+J19</f>
        <v>4</v>
      </c>
      <c r="L19" s="508">
        <v>0</v>
      </c>
      <c r="M19" s="508">
        <v>9</v>
      </c>
      <c r="N19" s="508">
        <f>SUM(L19:M19)</f>
        <v>9</v>
      </c>
      <c r="O19" s="508">
        <v>0</v>
      </c>
      <c r="P19" s="508">
        <v>18</v>
      </c>
      <c r="Q19" s="508">
        <f>SUM(O19:P19)</f>
        <v>18</v>
      </c>
      <c r="R19" s="694">
        <f>C19+F19+I19+L19+O19</f>
        <v>0</v>
      </c>
      <c r="S19" s="694">
        <f>D19+G19+J19+M19+P19</f>
        <v>44</v>
      </c>
      <c r="T19" s="694">
        <f>SUM(R19:S19)</f>
        <v>44</v>
      </c>
    </row>
    <row r="20" spans="1:24" ht="35.25" customHeight="1" thickBot="1" x14ac:dyDescent="0.4">
      <c r="A20" s="358"/>
      <c r="B20" s="2292" t="s">
        <v>8</v>
      </c>
      <c r="C20" s="1035">
        <v>29</v>
      </c>
      <c r="D20" s="1035">
        <v>12</v>
      </c>
      <c r="E20" s="1035">
        <v>41</v>
      </c>
      <c r="F20" s="2263">
        <f>SUM(F16:F19)</f>
        <v>17</v>
      </c>
      <c r="G20" s="2263">
        <f>SUM(G16:G19)</f>
        <v>26</v>
      </c>
      <c r="H20" s="2263">
        <f>SUM(H16:H19)</f>
        <v>43</v>
      </c>
      <c r="I20" s="2281">
        <f>SUM(I16:I19)</f>
        <v>31</v>
      </c>
      <c r="J20" s="2281">
        <f t="shared" ref="J20:Q20" si="3">SUM(J16:J19)</f>
        <v>6</v>
      </c>
      <c r="K20" s="2281">
        <f t="shared" si="3"/>
        <v>37</v>
      </c>
      <c r="L20" s="2281">
        <f t="shared" si="3"/>
        <v>25</v>
      </c>
      <c r="M20" s="2281">
        <f t="shared" si="3"/>
        <v>23</v>
      </c>
      <c r="N20" s="2281">
        <f t="shared" si="3"/>
        <v>48</v>
      </c>
      <c r="O20" s="2281">
        <f t="shared" si="3"/>
        <v>11</v>
      </c>
      <c r="P20" s="2281">
        <f t="shared" si="3"/>
        <v>55</v>
      </c>
      <c r="Q20" s="2281">
        <f t="shared" si="3"/>
        <v>66</v>
      </c>
      <c r="R20" s="2281">
        <f>SUM(R16:R19)</f>
        <v>113</v>
      </c>
      <c r="S20" s="2281">
        <f>SUM(S16:S19)</f>
        <v>122</v>
      </c>
      <c r="T20" s="2281">
        <f>SUM(T16:T19)</f>
        <v>235</v>
      </c>
    </row>
    <row r="21" spans="1:24" ht="57.75" customHeight="1" thickBot="1" x14ac:dyDescent="0.4">
      <c r="A21" s="358"/>
      <c r="B21" s="2264" t="s">
        <v>25</v>
      </c>
      <c r="C21" s="2297"/>
      <c r="D21" s="2297"/>
      <c r="E21" s="2297"/>
      <c r="F21" s="2297"/>
      <c r="G21" s="2297"/>
      <c r="H21" s="2297"/>
      <c r="I21" s="2307"/>
      <c r="J21" s="2307"/>
      <c r="K21" s="2307"/>
      <c r="L21" s="2307"/>
      <c r="M21" s="2307"/>
      <c r="N21" s="2307"/>
      <c r="O21" s="2307"/>
      <c r="P21" s="2307"/>
      <c r="Q21" s="2307"/>
      <c r="R21" s="2307"/>
      <c r="S21" s="2307"/>
      <c r="T21" s="2307"/>
    </row>
    <row r="22" spans="1:24" ht="35.25" customHeight="1" x14ac:dyDescent="0.35">
      <c r="A22" s="358"/>
      <c r="B22" s="2300" t="s">
        <v>86</v>
      </c>
      <c r="C22" s="2308">
        <v>0</v>
      </c>
      <c r="D22" s="2308">
        <v>0</v>
      </c>
      <c r="E22" s="2308">
        <v>0</v>
      </c>
      <c r="F22" s="2308">
        <v>0</v>
      </c>
      <c r="G22" s="2308">
        <v>1</v>
      </c>
      <c r="H22" s="2308">
        <v>1</v>
      </c>
      <c r="I22" s="2309">
        <v>0</v>
      </c>
      <c r="J22" s="2309">
        <v>0</v>
      </c>
      <c r="K22" s="2308">
        <v>0</v>
      </c>
      <c r="L22" s="2309">
        <v>0</v>
      </c>
      <c r="M22" s="2309">
        <v>0</v>
      </c>
      <c r="N22" s="2308">
        <v>0</v>
      </c>
      <c r="O22" s="2309">
        <v>0</v>
      </c>
      <c r="P22" s="2309">
        <v>0</v>
      </c>
      <c r="Q22" s="2308">
        <f>SUM(O22:P22)</f>
        <v>0</v>
      </c>
      <c r="R22" s="2302">
        <f t="shared" ref="R22:S24" si="4">C22+F22+I22+L22+O22</f>
        <v>0</v>
      </c>
      <c r="S22" s="2302">
        <f t="shared" si="4"/>
        <v>1</v>
      </c>
      <c r="T22" s="2302">
        <f>SUM(R22:S22)</f>
        <v>1</v>
      </c>
    </row>
    <row r="23" spans="1:24" ht="30.75" customHeight="1" x14ac:dyDescent="0.35">
      <c r="A23" s="358"/>
      <c r="B23" s="691" t="s">
        <v>90</v>
      </c>
      <c r="C23" s="695">
        <v>1</v>
      </c>
      <c r="D23" s="695">
        <v>0</v>
      </c>
      <c r="E23" s="695">
        <v>1</v>
      </c>
      <c r="F23" s="695">
        <v>0</v>
      </c>
      <c r="G23" s="695">
        <v>0</v>
      </c>
      <c r="H23" s="695">
        <v>0</v>
      </c>
      <c r="I23" s="696">
        <v>0</v>
      </c>
      <c r="J23" s="696">
        <v>0</v>
      </c>
      <c r="K23" s="695">
        <f>SUM(I23:J23)</f>
        <v>0</v>
      </c>
      <c r="L23" s="696">
        <v>0</v>
      </c>
      <c r="M23" s="696">
        <v>0</v>
      </c>
      <c r="N23" s="695">
        <f>SUM(L23:M23)</f>
        <v>0</v>
      </c>
      <c r="O23" s="695">
        <v>0</v>
      </c>
      <c r="P23" s="695">
        <v>0</v>
      </c>
      <c r="Q23" s="695">
        <f>SUM(O23:P23)</f>
        <v>0</v>
      </c>
      <c r="R23" s="693">
        <v>1</v>
      </c>
      <c r="S23" s="693">
        <f t="shared" si="4"/>
        <v>0</v>
      </c>
      <c r="T23" s="693">
        <f>SUM(R23:S23)</f>
        <v>1</v>
      </c>
    </row>
    <row r="24" spans="1:24" ht="34.5" customHeight="1" x14ac:dyDescent="0.35">
      <c r="A24" s="358"/>
      <c r="B24" s="691" t="s">
        <v>89</v>
      </c>
      <c r="C24" s="695">
        <v>0</v>
      </c>
      <c r="D24" s="695">
        <v>2</v>
      </c>
      <c r="E24" s="695">
        <v>2</v>
      </c>
      <c r="F24" s="695">
        <v>0</v>
      </c>
      <c r="G24" s="695">
        <v>0</v>
      </c>
      <c r="H24" s="695">
        <v>0</v>
      </c>
      <c r="I24" s="696">
        <v>0</v>
      </c>
      <c r="J24" s="696">
        <v>0</v>
      </c>
      <c r="K24" s="695">
        <f>SUM(I24:J24)</f>
        <v>0</v>
      </c>
      <c r="L24" s="696">
        <v>0</v>
      </c>
      <c r="M24" s="696">
        <v>0</v>
      </c>
      <c r="N24" s="695">
        <f>SUM(L24:M24)</f>
        <v>0</v>
      </c>
      <c r="O24" s="695">
        <v>0</v>
      </c>
      <c r="P24" s="695">
        <v>0</v>
      </c>
      <c r="Q24" s="695">
        <f>SUM(O24:P24)</f>
        <v>0</v>
      </c>
      <c r="R24" s="693">
        <f t="shared" si="4"/>
        <v>0</v>
      </c>
      <c r="S24" s="693">
        <f t="shared" si="4"/>
        <v>2</v>
      </c>
      <c r="T24" s="693">
        <f>SUM(R24:S24)</f>
        <v>2</v>
      </c>
    </row>
    <row r="25" spans="1:24" ht="32.25" customHeight="1" thickBot="1" x14ac:dyDescent="0.4">
      <c r="A25" s="358"/>
      <c r="B25" s="2303" t="s">
        <v>71</v>
      </c>
      <c r="C25" s="697">
        <v>0</v>
      </c>
      <c r="D25" s="697">
        <v>0</v>
      </c>
      <c r="E25" s="697">
        <v>0</v>
      </c>
      <c r="F25" s="697">
        <v>0</v>
      </c>
      <c r="G25" s="697">
        <v>0</v>
      </c>
      <c r="H25" s="697">
        <v>0</v>
      </c>
      <c r="I25" s="698">
        <v>0</v>
      </c>
      <c r="J25" s="698">
        <v>0</v>
      </c>
      <c r="K25" s="697">
        <f>SUM(I25:J25)</f>
        <v>0</v>
      </c>
      <c r="L25" s="698">
        <v>0</v>
      </c>
      <c r="M25" s="698">
        <v>0</v>
      </c>
      <c r="N25" s="697">
        <f>SUM(L25:M25)</f>
        <v>0</v>
      </c>
      <c r="O25" s="698">
        <v>0</v>
      </c>
      <c r="P25" s="698">
        <v>0</v>
      </c>
      <c r="Q25" s="697">
        <f>SUM(O25:P25)</f>
        <v>0</v>
      </c>
      <c r="R25" s="694">
        <f>C25+F25+I25+L25+O25</f>
        <v>0</v>
      </c>
      <c r="S25" s="694">
        <f>D25+G25+J25+M25+P25</f>
        <v>0</v>
      </c>
      <c r="T25" s="694">
        <f>SUM(R25:S25)</f>
        <v>0</v>
      </c>
    </row>
    <row r="26" spans="1:24" ht="34.5" customHeight="1" thickBot="1" x14ac:dyDescent="0.4">
      <c r="A26" s="358"/>
      <c r="B26" s="2293" t="s">
        <v>13</v>
      </c>
      <c r="C26" s="2263">
        <v>1</v>
      </c>
      <c r="D26" s="2263">
        <v>2</v>
      </c>
      <c r="E26" s="2263">
        <v>3</v>
      </c>
      <c r="F26" s="2263">
        <v>0</v>
      </c>
      <c r="G26" s="2263">
        <v>1</v>
      </c>
      <c r="H26" s="2263">
        <v>1</v>
      </c>
      <c r="I26" s="2281">
        <f>SUM(I21:I25)</f>
        <v>0</v>
      </c>
      <c r="J26" s="2281">
        <f>SUM(J21:J25)</f>
        <v>0</v>
      </c>
      <c r="K26" s="2281">
        <f>SUM(K21:K25)</f>
        <v>0</v>
      </c>
      <c r="L26" s="2281">
        <f>SUM(L21:L25)</f>
        <v>0</v>
      </c>
      <c r="M26" s="2281">
        <f t="shared" ref="M26:T26" si="5">SUM(M21:M25)</f>
        <v>0</v>
      </c>
      <c r="N26" s="2281">
        <f t="shared" si="5"/>
        <v>0</v>
      </c>
      <c r="O26" s="2281">
        <f t="shared" si="5"/>
        <v>0</v>
      </c>
      <c r="P26" s="2281">
        <f t="shared" si="5"/>
        <v>0</v>
      </c>
      <c r="Q26" s="2281">
        <f t="shared" si="5"/>
        <v>0</v>
      </c>
      <c r="R26" s="2281">
        <f t="shared" si="5"/>
        <v>1</v>
      </c>
      <c r="S26" s="2281">
        <f t="shared" si="5"/>
        <v>3</v>
      </c>
      <c r="T26" s="2281">
        <f t="shared" si="5"/>
        <v>4</v>
      </c>
    </row>
    <row r="27" spans="1:24" ht="30.75" customHeight="1" thickBot="1" x14ac:dyDescent="0.4">
      <c r="A27" s="358"/>
      <c r="B27" s="2294" t="s">
        <v>10</v>
      </c>
      <c r="C27" s="1035">
        <v>29</v>
      </c>
      <c r="D27" s="1035">
        <v>12</v>
      </c>
      <c r="E27" s="1035">
        <v>41</v>
      </c>
      <c r="F27" s="2263">
        <f>F20</f>
        <v>17</v>
      </c>
      <c r="G27" s="2263">
        <f>G20</f>
        <v>26</v>
      </c>
      <c r="H27" s="2263">
        <f>H20</f>
        <v>43</v>
      </c>
      <c r="I27" s="2295">
        <f>I20</f>
        <v>31</v>
      </c>
      <c r="J27" s="2295">
        <f t="shared" ref="J27:O27" si="6">J20</f>
        <v>6</v>
      </c>
      <c r="K27" s="2295">
        <f t="shared" si="6"/>
        <v>37</v>
      </c>
      <c r="L27" s="2295">
        <f t="shared" si="6"/>
        <v>25</v>
      </c>
      <c r="M27" s="2295">
        <f t="shared" si="6"/>
        <v>23</v>
      </c>
      <c r="N27" s="2295">
        <f t="shared" si="6"/>
        <v>48</v>
      </c>
      <c r="O27" s="2295">
        <f t="shared" si="6"/>
        <v>11</v>
      </c>
      <c r="P27" s="2295">
        <f>P20</f>
        <v>55</v>
      </c>
      <c r="Q27" s="2295">
        <f>Q20</f>
        <v>66</v>
      </c>
      <c r="R27" s="2295">
        <f>R20</f>
        <v>113</v>
      </c>
      <c r="S27" s="2295">
        <f>S20</f>
        <v>122</v>
      </c>
      <c r="T27" s="2295">
        <f>T20</f>
        <v>235</v>
      </c>
      <c r="U27" s="357"/>
    </row>
    <row r="28" spans="1:24" ht="36.75" thickBot="1" x14ac:dyDescent="0.4">
      <c r="A28" s="358"/>
      <c r="B28" s="2282" t="s">
        <v>17</v>
      </c>
      <c r="C28" s="2263">
        <v>1</v>
      </c>
      <c r="D28" s="2263">
        <v>2</v>
      </c>
      <c r="E28" s="2263">
        <v>3</v>
      </c>
      <c r="F28" s="2263">
        <f>F26</f>
        <v>0</v>
      </c>
      <c r="G28" s="2263">
        <f>G26</f>
        <v>1</v>
      </c>
      <c r="H28" s="2263">
        <f>H26</f>
        <v>1</v>
      </c>
      <c r="I28" s="2295">
        <f t="shared" ref="I28:Q28" si="7">I26</f>
        <v>0</v>
      </c>
      <c r="J28" s="2295">
        <f t="shared" si="7"/>
        <v>0</v>
      </c>
      <c r="K28" s="2295">
        <f t="shared" si="7"/>
        <v>0</v>
      </c>
      <c r="L28" s="2295">
        <f t="shared" si="7"/>
        <v>0</v>
      </c>
      <c r="M28" s="2295">
        <f t="shared" si="7"/>
        <v>0</v>
      </c>
      <c r="N28" s="2295">
        <f t="shared" si="7"/>
        <v>0</v>
      </c>
      <c r="O28" s="2295">
        <f t="shared" si="7"/>
        <v>0</v>
      </c>
      <c r="P28" s="2295">
        <f t="shared" si="7"/>
        <v>0</v>
      </c>
      <c r="Q28" s="2295">
        <f t="shared" si="7"/>
        <v>0</v>
      </c>
      <c r="R28" s="2295">
        <f>R26</f>
        <v>1</v>
      </c>
      <c r="S28" s="2295">
        <f>S26</f>
        <v>3</v>
      </c>
      <c r="T28" s="2295">
        <f>T26</f>
        <v>4</v>
      </c>
    </row>
    <row r="29" spans="1:24" ht="36" customHeight="1" thickBot="1" x14ac:dyDescent="0.4">
      <c r="A29" s="358"/>
      <c r="B29" s="2255" t="s">
        <v>18</v>
      </c>
      <c r="C29" s="2310">
        <v>30</v>
      </c>
      <c r="D29" s="2310">
        <v>14</v>
      </c>
      <c r="E29" s="2310">
        <v>44</v>
      </c>
      <c r="F29" s="2311">
        <f>SUM(F27:F28)</f>
        <v>17</v>
      </c>
      <c r="G29" s="2311">
        <f>SUM(G27:G28)</f>
        <v>27</v>
      </c>
      <c r="H29" s="2311">
        <f>SUM(H27:H28)</f>
        <v>44</v>
      </c>
      <c r="I29" s="2312">
        <f>SUM(I27:I28)</f>
        <v>31</v>
      </c>
      <c r="J29" s="2312">
        <f t="shared" ref="J29:Q29" si="8">SUM(J27:J28)</f>
        <v>6</v>
      </c>
      <c r="K29" s="2312">
        <f t="shared" si="8"/>
        <v>37</v>
      </c>
      <c r="L29" s="2313">
        <f t="shared" si="8"/>
        <v>25</v>
      </c>
      <c r="M29" s="2313">
        <f t="shared" si="8"/>
        <v>23</v>
      </c>
      <c r="N29" s="2313">
        <f t="shared" si="8"/>
        <v>48</v>
      </c>
      <c r="O29" s="2313">
        <f t="shared" si="8"/>
        <v>11</v>
      </c>
      <c r="P29" s="2313">
        <f t="shared" si="8"/>
        <v>55</v>
      </c>
      <c r="Q29" s="2313">
        <f t="shared" si="8"/>
        <v>66</v>
      </c>
      <c r="R29" s="2313">
        <f>SUM(R27:R28)</f>
        <v>114</v>
      </c>
      <c r="S29" s="2313">
        <f>SUM(S27:S28)</f>
        <v>125</v>
      </c>
      <c r="T29" s="2313">
        <f>SUM(T27:T28)</f>
        <v>239</v>
      </c>
    </row>
    <row r="30" spans="1:24" x14ac:dyDescent="0.35">
      <c r="B30" s="355"/>
      <c r="C30" s="356"/>
      <c r="D30" s="356"/>
      <c r="E30" s="356"/>
      <c r="F30" s="356"/>
      <c r="G30" s="356"/>
      <c r="H30" s="356"/>
      <c r="I30" s="356"/>
      <c r="J30" s="356"/>
      <c r="K30" s="356"/>
      <c r="L30" s="356"/>
      <c r="M30" s="356"/>
      <c r="N30" s="356"/>
      <c r="O30" s="356"/>
      <c r="P30" s="356"/>
      <c r="Q30" s="356"/>
      <c r="R30" s="356"/>
      <c r="S30" s="356"/>
      <c r="T30" s="356"/>
    </row>
    <row r="31" spans="1:24" x14ac:dyDescent="0.35">
      <c r="B31" s="355"/>
      <c r="C31" s="356"/>
      <c r="D31" s="356"/>
      <c r="E31" s="356"/>
      <c r="F31" s="356"/>
      <c r="G31" s="356"/>
      <c r="H31" s="356"/>
      <c r="I31" s="356"/>
      <c r="J31" s="356"/>
      <c r="K31" s="356"/>
      <c r="L31" s="356"/>
      <c r="M31" s="356"/>
      <c r="N31" s="356"/>
      <c r="O31" s="356"/>
      <c r="P31" s="356"/>
      <c r="Q31" s="356"/>
      <c r="R31" s="356"/>
      <c r="S31" s="356"/>
      <c r="T31" s="356"/>
    </row>
    <row r="32" spans="1:24" x14ac:dyDescent="0.35">
      <c r="B32" s="3388"/>
      <c r="C32" s="3388"/>
      <c r="D32" s="3388"/>
      <c r="E32" s="3388"/>
      <c r="F32" s="3388"/>
      <c r="G32" s="3388"/>
      <c r="H32" s="3388"/>
      <c r="I32" s="3388"/>
      <c r="J32" s="3388"/>
      <c r="K32" s="3388"/>
      <c r="L32" s="3388"/>
      <c r="M32" s="3388"/>
      <c r="N32" s="3388"/>
      <c r="O32" s="3388"/>
      <c r="P32" s="3388"/>
      <c r="Q32" s="3388"/>
      <c r="R32" s="3388"/>
      <c r="S32" s="3388"/>
      <c r="T32" s="3388"/>
    </row>
    <row r="33" spans="2:20" x14ac:dyDescent="0.35">
      <c r="B33" s="355"/>
      <c r="C33" s="356"/>
      <c r="D33" s="356"/>
      <c r="E33" s="356"/>
      <c r="F33" s="356"/>
      <c r="G33" s="356"/>
      <c r="H33" s="356"/>
      <c r="I33" s="356"/>
      <c r="J33" s="356"/>
      <c r="K33" s="356"/>
      <c r="L33" s="356"/>
      <c r="M33" s="356"/>
      <c r="N33" s="356"/>
      <c r="O33" s="356"/>
      <c r="P33" s="356"/>
      <c r="Q33" s="356"/>
      <c r="R33" s="356"/>
      <c r="S33" s="356"/>
      <c r="T33" s="356"/>
    </row>
    <row r="35" spans="2:20" x14ac:dyDescent="0.35">
      <c r="B35" s="357"/>
      <c r="C35" s="356"/>
      <c r="D35" s="356"/>
      <c r="E35" s="356"/>
      <c r="F35" s="356"/>
      <c r="G35" s="356"/>
      <c r="H35" s="356"/>
      <c r="I35" s="356"/>
      <c r="J35" s="356"/>
      <c r="K35" s="356"/>
      <c r="L35" s="356"/>
      <c r="M35" s="356"/>
      <c r="N35" s="356"/>
      <c r="O35" s="356"/>
      <c r="P35" s="356"/>
      <c r="Q35" s="356"/>
      <c r="R35" s="356"/>
      <c r="S35" s="356"/>
      <c r="T35" s="356"/>
    </row>
    <row r="36" spans="2:20" x14ac:dyDescent="0.35">
      <c r="B36" s="357"/>
      <c r="C36" s="357"/>
      <c r="D36" s="357"/>
      <c r="E36" s="357"/>
      <c r="F36" s="357"/>
      <c r="G36" s="357"/>
      <c r="H36" s="357"/>
      <c r="I36" s="357"/>
      <c r="J36" s="357"/>
      <c r="K36" s="357"/>
      <c r="L36" s="357"/>
      <c r="M36" s="357"/>
      <c r="N36" s="357"/>
      <c r="O36" s="357"/>
      <c r="P36" s="357"/>
      <c r="Q36" s="357"/>
      <c r="R36" s="357"/>
      <c r="S36" s="357"/>
      <c r="T36" s="357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5"/>
  <sheetViews>
    <sheetView view="pageBreakPreview" topLeftCell="A118" zoomScale="60" zoomScaleNormal="50" workbookViewId="0">
      <selection activeCell="J40" sqref="J40"/>
    </sheetView>
  </sheetViews>
  <sheetFormatPr defaultRowHeight="78.75" customHeight="1" x14ac:dyDescent="0.3"/>
  <cols>
    <col min="1" max="1" width="88.85546875" style="246" customWidth="1"/>
    <col min="2" max="2" width="15.5703125" style="246" customWidth="1"/>
    <col min="3" max="3" width="12.85546875" style="246" customWidth="1"/>
    <col min="4" max="4" width="12.28515625" style="246" customWidth="1"/>
    <col min="5" max="5" width="10.28515625" style="246" customWidth="1"/>
    <col min="6" max="6" width="8.7109375" style="246" customWidth="1"/>
    <col min="7" max="7" width="11" style="246" customWidth="1"/>
    <col min="8" max="8" width="9.42578125" style="246" customWidth="1"/>
    <col min="9" max="9" width="10.42578125" style="246" customWidth="1"/>
    <col min="10" max="10" width="12.28515625" style="246" customWidth="1"/>
    <col min="11" max="12" width="9.5703125" style="246" customWidth="1"/>
    <col min="13" max="13" width="12" style="246" customWidth="1"/>
    <col min="14" max="14" width="12.5703125" style="246" customWidth="1"/>
    <col min="15" max="15" width="11" style="246" customWidth="1"/>
    <col min="16" max="16" width="10.85546875" style="246" customWidth="1"/>
    <col min="17" max="256" width="9.140625" style="246"/>
    <col min="257" max="257" width="88.85546875" style="246" customWidth="1"/>
    <col min="258" max="258" width="15.5703125" style="246" customWidth="1"/>
    <col min="259" max="259" width="12.85546875" style="246" customWidth="1"/>
    <col min="260" max="260" width="12.28515625" style="246" customWidth="1"/>
    <col min="261" max="261" width="10.28515625" style="246" customWidth="1"/>
    <col min="262" max="262" width="8.7109375" style="246" customWidth="1"/>
    <col min="263" max="263" width="11" style="246" customWidth="1"/>
    <col min="264" max="264" width="9.42578125" style="246" customWidth="1"/>
    <col min="265" max="265" width="10.42578125" style="246" customWidth="1"/>
    <col min="266" max="266" width="12.28515625" style="246" customWidth="1"/>
    <col min="267" max="268" width="9.5703125" style="246" customWidth="1"/>
    <col min="269" max="269" width="12" style="246" customWidth="1"/>
    <col min="270" max="270" width="12.5703125" style="246" customWidth="1"/>
    <col min="271" max="271" width="11" style="246" customWidth="1"/>
    <col min="272" max="272" width="10.85546875" style="246" customWidth="1"/>
    <col min="273" max="512" width="9.140625" style="246"/>
    <col min="513" max="513" width="88.85546875" style="246" customWidth="1"/>
    <col min="514" max="514" width="15.5703125" style="246" customWidth="1"/>
    <col min="515" max="515" width="12.85546875" style="246" customWidth="1"/>
    <col min="516" max="516" width="12.28515625" style="246" customWidth="1"/>
    <col min="517" max="517" width="10.28515625" style="246" customWidth="1"/>
    <col min="518" max="518" width="8.7109375" style="246" customWidth="1"/>
    <col min="519" max="519" width="11" style="246" customWidth="1"/>
    <col min="520" max="520" width="9.42578125" style="246" customWidth="1"/>
    <col min="521" max="521" width="10.42578125" style="246" customWidth="1"/>
    <col min="522" max="522" width="12.28515625" style="246" customWidth="1"/>
    <col min="523" max="524" width="9.5703125" style="246" customWidth="1"/>
    <col min="525" max="525" width="12" style="246" customWidth="1"/>
    <col min="526" max="526" width="12.5703125" style="246" customWidth="1"/>
    <col min="527" max="527" width="11" style="246" customWidth="1"/>
    <col min="528" max="528" width="10.85546875" style="246" customWidth="1"/>
    <col min="529" max="768" width="9.140625" style="246"/>
    <col min="769" max="769" width="88.85546875" style="246" customWidth="1"/>
    <col min="770" max="770" width="15.5703125" style="246" customWidth="1"/>
    <col min="771" max="771" width="12.85546875" style="246" customWidth="1"/>
    <col min="772" max="772" width="12.28515625" style="246" customWidth="1"/>
    <col min="773" max="773" width="10.28515625" style="246" customWidth="1"/>
    <col min="774" max="774" width="8.7109375" style="246" customWidth="1"/>
    <col min="775" max="775" width="11" style="246" customWidth="1"/>
    <col min="776" max="776" width="9.42578125" style="246" customWidth="1"/>
    <col min="777" max="777" width="10.42578125" style="246" customWidth="1"/>
    <col min="778" max="778" width="12.28515625" style="246" customWidth="1"/>
    <col min="779" max="780" width="9.5703125" style="246" customWidth="1"/>
    <col min="781" max="781" width="12" style="246" customWidth="1"/>
    <col min="782" max="782" width="12.5703125" style="246" customWidth="1"/>
    <col min="783" max="783" width="11" style="246" customWidth="1"/>
    <col min="784" max="784" width="10.85546875" style="246" customWidth="1"/>
    <col min="785" max="1024" width="9.140625" style="246"/>
    <col min="1025" max="1025" width="88.85546875" style="246" customWidth="1"/>
    <col min="1026" max="1026" width="15.5703125" style="246" customWidth="1"/>
    <col min="1027" max="1027" width="12.85546875" style="246" customWidth="1"/>
    <col min="1028" max="1028" width="12.28515625" style="246" customWidth="1"/>
    <col min="1029" max="1029" width="10.28515625" style="246" customWidth="1"/>
    <col min="1030" max="1030" width="8.7109375" style="246" customWidth="1"/>
    <col min="1031" max="1031" width="11" style="246" customWidth="1"/>
    <col min="1032" max="1032" width="9.42578125" style="246" customWidth="1"/>
    <col min="1033" max="1033" width="10.42578125" style="246" customWidth="1"/>
    <col min="1034" max="1034" width="12.28515625" style="246" customWidth="1"/>
    <col min="1035" max="1036" width="9.5703125" style="246" customWidth="1"/>
    <col min="1037" max="1037" width="12" style="246" customWidth="1"/>
    <col min="1038" max="1038" width="12.5703125" style="246" customWidth="1"/>
    <col min="1039" max="1039" width="11" style="246" customWidth="1"/>
    <col min="1040" max="1040" width="10.85546875" style="246" customWidth="1"/>
    <col min="1041" max="1280" width="9.140625" style="246"/>
    <col min="1281" max="1281" width="88.85546875" style="246" customWidth="1"/>
    <col min="1282" max="1282" width="15.5703125" style="246" customWidth="1"/>
    <col min="1283" max="1283" width="12.85546875" style="246" customWidth="1"/>
    <col min="1284" max="1284" width="12.28515625" style="246" customWidth="1"/>
    <col min="1285" max="1285" width="10.28515625" style="246" customWidth="1"/>
    <col min="1286" max="1286" width="8.7109375" style="246" customWidth="1"/>
    <col min="1287" max="1287" width="11" style="246" customWidth="1"/>
    <col min="1288" max="1288" width="9.42578125" style="246" customWidth="1"/>
    <col min="1289" max="1289" width="10.42578125" style="246" customWidth="1"/>
    <col min="1290" max="1290" width="12.28515625" style="246" customWidth="1"/>
    <col min="1291" max="1292" width="9.5703125" style="246" customWidth="1"/>
    <col min="1293" max="1293" width="12" style="246" customWidth="1"/>
    <col min="1294" max="1294" width="12.5703125" style="246" customWidth="1"/>
    <col min="1295" max="1295" width="11" style="246" customWidth="1"/>
    <col min="1296" max="1296" width="10.85546875" style="246" customWidth="1"/>
    <col min="1297" max="1536" width="9.140625" style="246"/>
    <col min="1537" max="1537" width="88.85546875" style="246" customWidth="1"/>
    <col min="1538" max="1538" width="15.5703125" style="246" customWidth="1"/>
    <col min="1539" max="1539" width="12.85546875" style="246" customWidth="1"/>
    <col min="1540" max="1540" width="12.28515625" style="246" customWidth="1"/>
    <col min="1541" max="1541" width="10.28515625" style="246" customWidth="1"/>
    <col min="1542" max="1542" width="8.7109375" style="246" customWidth="1"/>
    <col min="1543" max="1543" width="11" style="246" customWidth="1"/>
    <col min="1544" max="1544" width="9.42578125" style="246" customWidth="1"/>
    <col min="1545" max="1545" width="10.42578125" style="246" customWidth="1"/>
    <col min="1546" max="1546" width="12.28515625" style="246" customWidth="1"/>
    <col min="1547" max="1548" width="9.5703125" style="246" customWidth="1"/>
    <col min="1549" max="1549" width="12" style="246" customWidth="1"/>
    <col min="1550" max="1550" width="12.5703125" style="246" customWidth="1"/>
    <col min="1551" max="1551" width="11" style="246" customWidth="1"/>
    <col min="1552" max="1552" width="10.85546875" style="246" customWidth="1"/>
    <col min="1553" max="1792" width="9.140625" style="246"/>
    <col min="1793" max="1793" width="88.85546875" style="246" customWidth="1"/>
    <col min="1794" max="1794" width="15.5703125" style="246" customWidth="1"/>
    <col min="1795" max="1795" width="12.85546875" style="246" customWidth="1"/>
    <col min="1796" max="1796" width="12.28515625" style="246" customWidth="1"/>
    <col min="1797" max="1797" width="10.28515625" style="246" customWidth="1"/>
    <col min="1798" max="1798" width="8.7109375" style="246" customWidth="1"/>
    <col min="1799" max="1799" width="11" style="246" customWidth="1"/>
    <col min="1800" max="1800" width="9.42578125" style="246" customWidth="1"/>
    <col min="1801" max="1801" width="10.42578125" style="246" customWidth="1"/>
    <col min="1802" max="1802" width="12.28515625" style="246" customWidth="1"/>
    <col min="1803" max="1804" width="9.5703125" style="246" customWidth="1"/>
    <col min="1805" max="1805" width="12" style="246" customWidth="1"/>
    <col min="1806" max="1806" width="12.5703125" style="246" customWidth="1"/>
    <col min="1807" max="1807" width="11" style="246" customWidth="1"/>
    <col min="1808" max="1808" width="10.85546875" style="246" customWidth="1"/>
    <col min="1809" max="2048" width="9.140625" style="246"/>
    <col min="2049" max="2049" width="88.85546875" style="246" customWidth="1"/>
    <col min="2050" max="2050" width="15.5703125" style="246" customWidth="1"/>
    <col min="2051" max="2051" width="12.85546875" style="246" customWidth="1"/>
    <col min="2052" max="2052" width="12.28515625" style="246" customWidth="1"/>
    <col min="2053" max="2053" width="10.28515625" style="246" customWidth="1"/>
    <col min="2054" max="2054" width="8.7109375" style="246" customWidth="1"/>
    <col min="2055" max="2055" width="11" style="246" customWidth="1"/>
    <col min="2056" max="2056" width="9.42578125" style="246" customWidth="1"/>
    <col min="2057" max="2057" width="10.42578125" style="246" customWidth="1"/>
    <col min="2058" max="2058" width="12.28515625" style="246" customWidth="1"/>
    <col min="2059" max="2060" width="9.5703125" style="246" customWidth="1"/>
    <col min="2061" max="2061" width="12" style="246" customWidth="1"/>
    <col min="2062" max="2062" width="12.5703125" style="246" customWidth="1"/>
    <col min="2063" max="2063" width="11" style="246" customWidth="1"/>
    <col min="2064" max="2064" width="10.85546875" style="246" customWidth="1"/>
    <col min="2065" max="2304" width="9.140625" style="246"/>
    <col min="2305" max="2305" width="88.85546875" style="246" customWidth="1"/>
    <col min="2306" max="2306" width="15.5703125" style="246" customWidth="1"/>
    <col min="2307" max="2307" width="12.85546875" style="246" customWidth="1"/>
    <col min="2308" max="2308" width="12.28515625" style="246" customWidth="1"/>
    <col min="2309" max="2309" width="10.28515625" style="246" customWidth="1"/>
    <col min="2310" max="2310" width="8.7109375" style="246" customWidth="1"/>
    <col min="2311" max="2311" width="11" style="246" customWidth="1"/>
    <col min="2312" max="2312" width="9.42578125" style="246" customWidth="1"/>
    <col min="2313" max="2313" width="10.42578125" style="246" customWidth="1"/>
    <col min="2314" max="2314" width="12.28515625" style="246" customWidth="1"/>
    <col min="2315" max="2316" width="9.5703125" style="246" customWidth="1"/>
    <col min="2317" max="2317" width="12" style="246" customWidth="1"/>
    <col min="2318" max="2318" width="12.5703125" style="246" customWidth="1"/>
    <col min="2319" max="2319" width="11" style="246" customWidth="1"/>
    <col min="2320" max="2320" width="10.85546875" style="246" customWidth="1"/>
    <col min="2321" max="2560" width="9.140625" style="246"/>
    <col min="2561" max="2561" width="88.85546875" style="246" customWidth="1"/>
    <col min="2562" max="2562" width="15.5703125" style="246" customWidth="1"/>
    <col min="2563" max="2563" width="12.85546875" style="246" customWidth="1"/>
    <col min="2564" max="2564" width="12.28515625" style="246" customWidth="1"/>
    <col min="2565" max="2565" width="10.28515625" style="246" customWidth="1"/>
    <col min="2566" max="2566" width="8.7109375" style="246" customWidth="1"/>
    <col min="2567" max="2567" width="11" style="246" customWidth="1"/>
    <col min="2568" max="2568" width="9.42578125" style="246" customWidth="1"/>
    <col min="2569" max="2569" width="10.42578125" style="246" customWidth="1"/>
    <col min="2570" max="2570" width="12.28515625" style="246" customWidth="1"/>
    <col min="2571" max="2572" width="9.5703125" style="246" customWidth="1"/>
    <col min="2573" max="2573" width="12" style="246" customWidth="1"/>
    <col min="2574" max="2574" width="12.5703125" style="246" customWidth="1"/>
    <col min="2575" max="2575" width="11" style="246" customWidth="1"/>
    <col min="2576" max="2576" width="10.85546875" style="246" customWidth="1"/>
    <col min="2577" max="2816" width="9.140625" style="246"/>
    <col min="2817" max="2817" width="88.85546875" style="246" customWidth="1"/>
    <col min="2818" max="2818" width="15.5703125" style="246" customWidth="1"/>
    <col min="2819" max="2819" width="12.85546875" style="246" customWidth="1"/>
    <col min="2820" max="2820" width="12.28515625" style="246" customWidth="1"/>
    <col min="2821" max="2821" width="10.28515625" style="246" customWidth="1"/>
    <col min="2822" max="2822" width="8.7109375" style="246" customWidth="1"/>
    <col min="2823" max="2823" width="11" style="246" customWidth="1"/>
    <col min="2824" max="2824" width="9.42578125" style="246" customWidth="1"/>
    <col min="2825" max="2825" width="10.42578125" style="246" customWidth="1"/>
    <col min="2826" max="2826" width="12.28515625" style="246" customWidth="1"/>
    <col min="2827" max="2828" width="9.5703125" style="246" customWidth="1"/>
    <col min="2829" max="2829" width="12" style="246" customWidth="1"/>
    <col min="2830" max="2830" width="12.5703125" style="246" customWidth="1"/>
    <col min="2831" max="2831" width="11" style="246" customWidth="1"/>
    <col min="2832" max="2832" width="10.85546875" style="246" customWidth="1"/>
    <col min="2833" max="3072" width="9.140625" style="246"/>
    <col min="3073" max="3073" width="88.85546875" style="246" customWidth="1"/>
    <col min="3074" max="3074" width="15.5703125" style="246" customWidth="1"/>
    <col min="3075" max="3075" width="12.85546875" style="246" customWidth="1"/>
    <col min="3076" max="3076" width="12.28515625" style="246" customWidth="1"/>
    <col min="3077" max="3077" width="10.28515625" style="246" customWidth="1"/>
    <col min="3078" max="3078" width="8.7109375" style="246" customWidth="1"/>
    <col min="3079" max="3079" width="11" style="246" customWidth="1"/>
    <col min="3080" max="3080" width="9.42578125" style="246" customWidth="1"/>
    <col min="3081" max="3081" width="10.42578125" style="246" customWidth="1"/>
    <col min="3082" max="3082" width="12.28515625" style="246" customWidth="1"/>
    <col min="3083" max="3084" width="9.5703125" style="246" customWidth="1"/>
    <col min="3085" max="3085" width="12" style="246" customWidth="1"/>
    <col min="3086" max="3086" width="12.5703125" style="246" customWidth="1"/>
    <col min="3087" max="3087" width="11" style="246" customWidth="1"/>
    <col min="3088" max="3088" width="10.85546875" style="246" customWidth="1"/>
    <col min="3089" max="3328" width="9.140625" style="246"/>
    <col min="3329" max="3329" width="88.85546875" style="246" customWidth="1"/>
    <col min="3330" max="3330" width="15.5703125" style="246" customWidth="1"/>
    <col min="3331" max="3331" width="12.85546875" style="246" customWidth="1"/>
    <col min="3332" max="3332" width="12.28515625" style="246" customWidth="1"/>
    <col min="3333" max="3333" width="10.28515625" style="246" customWidth="1"/>
    <col min="3334" max="3334" width="8.7109375" style="246" customWidth="1"/>
    <col min="3335" max="3335" width="11" style="246" customWidth="1"/>
    <col min="3336" max="3336" width="9.42578125" style="246" customWidth="1"/>
    <col min="3337" max="3337" width="10.42578125" style="246" customWidth="1"/>
    <col min="3338" max="3338" width="12.28515625" style="246" customWidth="1"/>
    <col min="3339" max="3340" width="9.5703125" style="246" customWidth="1"/>
    <col min="3341" max="3341" width="12" style="246" customWidth="1"/>
    <col min="3342" max="3342" width="12.5703125" style="246" customWidth="1"/>
    <col min="3343" max="3343" width="11" style="246" customWidth="1"/>
    <col min="3344" max="3344" width="10.85546875" style="246" customWidth="1"/>
    <col min="3345" max="3584" width="9.140625" style="246"/>
    <col min="3585" max="3585" width="88.85546875" style="246" customWidth="1"/>
    <col min="3586" max="3586" width="15.5703125" style="246" customWidth="1"/>
    <col min="3587" max="3587" width="12.85546875" style="246" customWidth="1"/>
    <col min="3588" max="3588" width="12.28515625" style="246" customWidth="1"/>
    <col min="3589" max="3589" width="10.28515625" style="246" customWidth="1"/>
    <col min="3590" max="3590" width="8.7109375" style="246" customWidth="1"/>
    <col min="3591" max="3591" width="11" style="246" customWidth="1"/>
    <col min="3592" max="3592" width="9.42578125" style="246" customWidth="1"/>
    <col min="3593" max="3593" width="10.42578125" style="246" customWidth="1"/>
    <col min="3594" max="3594" width="12.28515625" style="246" customWidth="1"/>
    <col min="3595" max="3596" width="9.5703125" style="246" customWidth="1"/>
    <col min="3597" max="3597" width="12" style="246" customWidth="1"/>
    <col min="3598" max="3598" width="12.5703125" style="246" customWidth="1"/>
    <col min="3599" max="3599" width="11" style="246" customWidth="1"/>
    <col min="3600" max="3600" width="10.85546875" style="246" customWidth="1"/>
    <col min="3601" max="3840" width="9.140625" style="246"/>
    <col min="3841" max="3841" width="88.85546875" style="246" customWidth="1"/>
    <col min="3842" max="3842" width="15.5703125" style="246" customWidth="1"/>
    <col min="3843" max="3843" width="12.85546875" style="246" customWidth="1"/>
    <col min="3844" max="3844" width="12.28515625" style="246" customWidth="1"/>
    <col min="3845" max="3845" width="10.28515625" style="246" customWidth="1"/>
    <col min="3846" max="3846" width="8.7109375" style="246" customWidth="1"/>
    <col min="3847" max="3847" width="11" style="246" customWidth="1"/>
    <col min="3848" max="3848" width="9.42578125" style="246" customWidth="1"/>
    <col min="3849" max="3849" width="10.42578125" style="246" customWidth="1"/>
    <col min="3850" max="3850" width="12.28515625" style="246" customWidth="1"/>
    <col min="3851" max="3852" width="9.5703125" style="246" customWidth="1"/>
    <col min="3853" max="3853" width="12" style="246" customWidth="1"/>
    <col min="3854" max="3854" width="12.5703125" style="246" customWidth="1"/>
    <col min="3855" max="3855" width="11" style="246" customWidth="1"/>
    <col min="3856" max="3856" width="10.85546875" style="246" customWidth="1"/>
    <col min="3857" max="4096" width="9.140625" style="246"/>
    <col min="4097" max="4097" width="88.85546875" style="246" customWidth="1"/>
    <col min="4098" max="4098" width="15.5703125" style="246" customWidth="1"/>
    <col min="4099" max="4099" width="12.85546875" style="246" customWidth="1"/>
    <col min="4100" max="4100" width="12.28515625" style="246" customWidth="1"/>
    <col min="4101" max="4101" width="10.28515625" style="246" customWidth="1"/>
    <col min="4102" max="4102" width="8.7109375" style="246" customWidth="1"/>
    <col min="4103" max="4103" width="11" style="246" customWidth="1"/>
    <col min="4104" max="4104" width="9.42578125" style="246" customWidth="1"/>
    <col min="4105" max="4105" width="10.42578125" style="246" customWidth="1"/>
    <col min="4106" max="4106" width="12.28515625" style="246" customWidth="1"/>
    <col min="4107" max="4108" width="9.5703125" style="246" customWidth="1"/>
    <col min="4109" max="4109" width="12" style="246" customWidth="1"/>
    <col min="4110" max="4110" width="12.5703125" style="246" customWidth="1"/>
    <col min="4111" max="4111" width="11" style="246" customWidth="1"/>
    <col min="4112" max="4112" width="10.85546875" style="246" customWidth="1"/>
    <col min="4113" max="4352" width="9.140625" style="246"/>
    <col min="4353" max="4353" width="88.85546875" style="246" customWidth="1"/>
    <col min="4354" max="4354" width="15.5703125" style="246" customWidth="1"/>
    <col min="4355" max="4355" width="12.85546875" style="246" customWidth="1"/>
    <col min="4356" max="4356" width="12.28515625" style="246" customWidth="1"/>
    <col min="4357" max="4357" width="10.28515625" style="246" customWidth="1"/>
    <col min="4358" max="4358" width="8.7109375" style="246" customWidth="1"/>
    <col min="4359" max="4359" width="11" style="246" customWidth="1"/>
    <col min="4360" max="4360" width="9.42578125" style="246" customWidth="1"/>
    <col min="4361" max="4361" width="10.42578125" style="246" customWidth="1"/>
    <col min="4362" max="4362" width="12.28515625" style="246" customWidth="1"/>
    <col min="4363" max="4364" width="9.5703125" style="246" customWidth="1"/>
    <col min="4365" max="4365" width="12" style="246" customWidth="1"/>
    <col min="4366" max="4366" width="12.5703125" style="246" customWidth="1"/>
    <col min="4367" max="4367" width="11" style="246" customWidth="1"/>
    <col min="4368" max="4368" width="10.85546875" style="246" customWidth="1"/>
    <col min="4369" max="4608" width="9.140625" style="246"/>
    <col min="4609" max="4609" width="88.85546875" style="246" customWidth="1"/>
    <col min="4610" max="4610" width="15.5703125" style="246" customWidth="1"/>
    <col min="4611" max="4611" width="12.85546875" style="246" customWidth="1"/>
    <col min="4612" max="4612" width="12.28515625" style="246" customWidth="1"/>
    <col min="4613" max="4613" width="10.28515625" style="246" customWidth="1"/>
    <col min="4614" max="4614" width="8.7109375" style="246" customWidth="1"/>
    <col min="4615" max="4615" width="11" style="246" customWidth="1"/>
    <col min="4616" max="4616" width="9.42578125" style="246" customWidth="1"/>
    <col min="4617" max="4617" width="10.42578125" style="246" customWidth="1"/>
    <col min="4618" max="4618" width="12.28515625" style="246" customWidth="1"/>
    <col min="4619" max="4620" width="9.5703125" style="246" customWidth="1"/>
    <col min="4621" max="4621" width="12" style="246" customWidth="1"/>
    <col min="4622" max="4622" width="12.5703125" style="246" customWidth="1"/>
    <col min="4623" max="4623" width="11" style="246" customWidth="1"/>
    <col min="4624" max="4624" width="10.85546875" style="246" customWidth="1"/>
    <col min="4625" max="4864" width="9.140625" style="246"/>
    <col min="4865" max="4865" width="88.85546875" style="246" customWidth="1"/>
    <col min="4866" max="4866" width="15.5703125" style="246" customWidth="1"/>
    <col min="4867" max="4867" width="12.85546875" style="246" customWidth="1"/>
    <col min="4868" max="4868" width="12.28515625" style="246" customWidth="1"/>
    <col min="4869" max="4869" width="10.28515625" style="246" customWidth="1"/>
    <col min="4870" max="4870" width="8.7109375" style="246" customWidth="1"/>
    <col min="4871" max="4871" width="11" style="246" customWidth="1"/>
    <col min="4872" max="4872" width="9.42578125" style="246" customWidth="1"/>
    <col min="4873" max="4873" width="10.42578125" style="246" customWidth="1"/>
    <col min="4874" max="4874" width="12.28515625" style="246" customWidth="1"/>
    <col min="4875" max="4876" width="9.5703125" style="246" customWidth="1"/>
    <col min="4877" max="4877" width="12" style="246" customWidth="1"/>
    <col min="4878" max="4878" width="12.5703125" style="246" customWidth="1"/>
    <col min="4879" max="4879" width="11" style="246" customWidth="1"/>
    <col min="4880" max="4880" width="10.85546875" style="246" customWidth="1"/>
    <col min="4881" max="5120" width="9.140625" style="246"/>
    <col min="5121" max="5121" width="88.85546875" style="246" customWidth="1"/>
    <col min="5122" max="5122" width="15.5703125" style="246" customWidth="1"/>
    <col min="5123" max="5123" width="12.85546875" style="246" customWidth="1"/>
    <col min="5124" max="5124" width="12.28515625" style="246" customWidth="1"/>
    <col min="5125" max="5125" width="10.28515625" style="246" customWidth="1"/>
    <col min="5126" max="5126" width="8.7109375" style="246" customWidth="1"/>
    <col min="5127" max="5127" width="11" style="246" customWidth="1"/>
    <col min="5128" max="5128" width="9.42578125" style="246" customWidth="1"/>
    <col min="5129" max="5129" width="10.42578125" style="246" customWidth="1"/>
    <col min="5130" max="5130" width="12.28515625" style="246" customWidth="1"/>
    <col min="5131" max="5132" width="9.5703125" style="246" customWidth="1"/>
    <col min="5133" max="5133" width="12" style="246" customWidth="1"/>
    <col min="5134" max="5134" width="12.5703125" style="246" customWidth="1"/>
    <col min="5135" max="5135" width="11" style="246" customWidth="1"/>
    <col min="5136" max="5136" width="10.85546875" style="246" customWidth="1"/>
    <col min="5137" max="5376" width="9.140625" style="246"/>
    <col min="5377" max="5377" width="88.85546875" style="246" customWidth="1"/>
    <col min="5378" max="5378" width="15.5703125" style="246" customWidth="1"/>
    <col min="5379" max="5379" width="12.85546875" style="246" customWidth="1"/>
    <col min="5380" max="5380" width="12.28515625" style="246" customWidth="1"/>
    <col min="5381" max="5381" width="10.28515625" style="246" customWidth="1"/>
    <col min="5382" max="5382" width="8.7109375" style="246" customWidth="1"/>
    <col min="5383" max="5383" width="11" style="246" customWidth="1"/>
    <col min="5384" max="5384" width="9.42578125" style="246" customWidth="1"/>
    <col min="5385" max="5385" width="10.42578125" style="246" customWidth="1"/>
    <col min="5386" max="5386" width="12.28515625" style="246" customWidth="1"/>
    <col min="5387" max="5388" width="9.5703125" style="246" customWidth="1"/>
    <col min="5389" max="5389" width="12" style="246" customWidth="1"/>
    <col min="5390" max="5390" width="12.5703125" style="246" customWidth="1"/>
    <col min="5391" max="5391" width="11" style="246" customWidth="1"/>
    <col min="5392" max="5392" width="10.85546875" style="246" customWidth="1"/>
    <col min="5393" max="5632" width="9.140625" style="246"/>
    <col min="5633" max="5633" width="88.85546875" style="246" customWidth="1"/>
    <col min="5634" max="5634" width="15.5703125" style="246" customWidth="1"/>
    <col min="5635" max="5635" width="12.85546875" style="246" customWidth="1"/>
    <col min="5636" max="5636" width="12.28515625" style="246" customWidth="1"/>
    <col min="5637" max="5637" width="10.28515625" style="246" customWidth="1"/>
    <col min="5638" max="5638" width="8.7109375" style="246" customWidth="1"/>
    <col min="5639" max="5639" width="11" style="246" customWidth="1"/>
    <col min="5640" max="5640" width="9.42578125" style="246" customWidth="1"/>
    <col min="5641" max="5641" width="10.42578125" style="246" customWidth="1"/>
    <col min="5642" max="5642" width="12.28515625" style="246" customWidth="1"/>
    <col min="5643" max="5644" width="9.5703125" style="246" customWidth="1"/>
    <col min="5645" max="5645" width="12" style="246" customWidth="1"/>
    <col min="5646" max="5646" width="12.5703125" style="246" customWidth="1"/>
    <col min="5647" max="5647" width="11" style="246" customWidth="1"/>
    <col min="5648" max="5648" width="10.85546875" style="246" customWidth="1"/>
    <col min="5649" max="5888" width="9.140625" style="246"/>
    <col min="5889" max="5889" width="88.85546875" style="246" customWidth="1"/>
    <col min="5890" max="5890" width="15.5703125" style="246" customWidth="1"/>
    <col min="5891" max="5891" width="12.85546875" style="246" customWidth="1"/>
    <col min="5892" max="5892" width="12.28515625" style="246" customWidth="1"/>
    <col min="5893" max="5893" width="10.28515625" style="246" customWidth="1"/>
    <col min="5894" max="5894" width="8.7109375" style="246" customWidth="1"/>
    <col min="5895" max="5895" width="11" style="246" customWidth="1"/>
    <col min="5896" max="5896" width="9.42578125" style="246" customWidth="1"/>
    <col min="5897" max="5897" width="10.42578125" style="246" customWidth="1"/>
    <col min="5898" max="5898" width="12.28515625" style="246" customWidth="1"/>
    <col min="5899" max="5900" width="9.5703125" style="246" customWidth="1"/>
    <col min="5901" max="5901" width="12" style="246" customWidth="1"/>
    <col min="5902" max="5902" width="12.5703125" style="246" customWidth="1"/>
    <col min="5903" max="5903" width="11" style="246" customWidth="1"/>
    <col min="5904" max="5904" width="10.85546875" style="246" customWidth="1"/>
    <col min="5905" max="6144" width="9.140625" style="246"/>
    <col min="6145" max="6145" width="88.85546875" style="246" customWidth="1"/>
    <col min="6146" max="6146" width="15.5703125" style="246" customWidth="1"/>
    <col min="6147" max="6147" width="12.85546875" style="246" customWidth="1"/>
    <col min="6148" max="6148" width="12.28515625" style="246" customWidth="1"/>
    <col min="6149" max="6149" width="10.28515625" style="246" customWidth="1"/>
    <col min="6150" max="6150" width="8.7109375" style="246" customWidth="1"/>
    <col min="6151" max="6151" width="11" style="246" customWidth="1"/>
    <col min="6152" max="6152" width="9.42578125" style="246" customWidth="1"/>
    <col min="6153" max="6153" width="10.42578125" style="246" customWidth="1"/>
    <col min="6154" max="6154" width="12.28515625" style="246" customWidth="1"/>
    <col min="6155" max="6156" width="9.5703125" style="246" customWidth="1"/>
    <col min="6157" max="6157" width="12" style="246" customWidth="1"/>
    <col min="6158" max="6158" width="12.5703125" style="246" customWidth="1"/>
    <col min="6159" max="6159" width="11" style="246" customWidth="1"/>
    <col min="6160" max="6160" width="10.85546875" style="246" customWidth="1"/>
    <col min="6161" max="6400" width="9.140625" style="246"/>
    <col min="6401" max="6401" width="88.85546875" style="246" customWidth="1"/>
    <col min="6402" max="6402" width="15.5703125" style="246" customWidth="1"/>
    <col min="6403" max="6403" width="12.85546875" style="246" customWidth="1"/>
    <col min="6404" max="6404" width="12.28515625" style="246" customWidth="1"/>
    <col min="6405" max="6405" width="10.28515625" style="246" customWidth="1"/>
    <col min="6406" max="6406" width="8.7109375" style="246" customWidth="1"/>
    <col min="6407" max="6407" width="11" style="246" customWidth="1"/>
    <col min="6408" max="6408" width="9.42578125" style="246" customWidth="1"/>
    <col min="6409" max="6409" width="10.42578125" style="246" customWidth="1"/>
    <col min="6410" max="6410" width="12.28515625" style="246" customWidth="1"/>
    <col min="6411" max="6412" width="9.5703125" style="246" customWidth="1"/>
    <col min="6413" max="6413" width="12" style="246" customWidth="1"/>
    <col min="6414" max="6414" width="12.5703125" style="246" customWidth="1"/>
    <col min="6415" max="6415" width="11" style="246" customWidth="1"/>
    <col min="6416" max="6416" width="10.85546875" style="246" customWidth="1"/>
    <col min="6417" max="6656" width="9.140625" style="246"/>
    <col min="6657" max="6657" width="88.85546875" style="246" customWidth="1"/>
    <col min="6658" max="6658" width="15.5703125" style="246" customWidth="1"/>
    <col min="6659" max="6659" width="12.85546875" style="246" customWidth="1"/>
    <col min="6660" max="6660" width="12.28515625" style="246" customWidth="1"/>
    <col min="6661" max="6661" width="10.28515625" style="246" customWidth="1"/>
    <col min="6662" max="6662" width="8.7109375" style="246" customWidth="1"/>
    <col min="6663" max="6663" width="11" style="246" customWidth="1"/>
    <col min="6664" max="6664" width="9.42578125" style="246" customWidth="1"/>
    <col min="6665" max="6665" width="10.42578125" style="246" customWidth="1"/>
    <col min="6666" max="6666" width="12.28515625" style="246" customWidth="1"/>
    <col min="6667" max="6668" width="9.5703125" style="246" customWidth="1"/>
    <col min="6669" max="6669" width="12" style="246" customWidth="1"/>
    <col min="6670" max="6670" width="12.5703125" style="246" customWidth="1"/>
    <col min="6671" max="6671" width="11" style="246" customWidth="1"/>
    <col min="6672" max="6672" width="10.85546875" style="246" customWidth="1"/>
    <col min="6673" max="6912" width="9.140625" style="246"/>
    <col min="6913" max="6913" width="88.85546875" style="246" customWidth="1"/>
    <col min="6914" max="6914" width="15.5703125" style="246" customWidth="1"/>
    <col min="6915" max="6915" width="12.85546875" style="246" customWidth="1"/>
    <col min="6916" max="6916" width="12.28515625" style="246" customWidth="1"/>
    <col min="6917" max="6917" width="10.28515625" style="246" customWidth="1"/>
    <col min="6918" max="6918" width="8.7109375" style="246" customWidth="1"/>
    <col min="6919" max="6919" width="11" style="246" customWidth="1"/>
    <col min="6920" max="6920" width="9.42578125" style="246" customWidth="1"/>
    <col min="6921" max="6921" width="10.42578125" style="246" customWidth="1"/>
    <col min="6922" max="6922" width="12.28515625" style="246" customWidth="1"/>
    <col min="6923" max="6924" width="9.5703125" style="246" customWidth="1"/>
    <col min="6925" max="6925" width="12" style="246" customWidth="1"/>
    <col min="6926" max="6926" width="12.5703125" style="246" customWidth="1"/>
    <col min="6927" max="6927" width="11" style="246" customWidth="1"/>
    <col min="6928" max="6928" width="10.85546875" style="246" customWidth="1"/>
    <col min="6929" max="7168" width="9.140625" style="246"/>
    <col min="7169" max="7169" width="88.85546875" style="246" customWidth="1"/>
    <col min="7170" max="7170" width="15.5703125" style="246" customWidth="1"/>
    <col min="7171" max="7171" width="12.85546875" style="246" customWidth="1"/>
    <col min="7172" max="7172" width="12.28515625" style="246" customWidth="1"/>
    <col min="7173" max="7173" width="10.28515625" style="246" customWidth="1"/>
    <col min="7174" max="7174" width="8.7109375" style="246" customWidth="1"/>
    <col min="7175" max="7175" width="11" style="246" customWidth="1"/>
    <col min="7176" max="7176" width="9.42578125" style="246" customWidth="1"/>
    <col min="7177" max="7177" width="10.42578125" style="246" customWidth="1"/>
    <col min="7178" max="7178" width="12.28515625" style="246" customWidth="1"/>
    <col min="7179" max="7180" width="9.5703125" style="246" customWidth="1"/>
    <col min="7181" max="7181" width="12" style="246" customWidth="1"/>
    <col min="7182" max="7182" width="12.5703125" style="246" customWidth="1"/>
    <col min="7183" max="7183" width="11" style="246" customWidth="1"/>
    <col min="7184" max="7184" width="10.85546875" style="246" customWidth="1"/>
    <col min="7185" max="7424" width="9.140625" style="246"/>
    <col min="7425" max="7425" width="88.85546875" style="246" customWidth="1"/>
    <col min="7426" max="7426" width="15.5703125" style="246" customWidth="1"/>
    <col min="7427" max="7427" width="12.85546875" style="246" customWidth="1"/>
    <col min="7428" max="7428" width="12.28515625" style="246" customWidth="1"/>
    <col min="7429" max="7429" width="10.28515625" style="246" customWidth="1"/>
    <col min="7430" max="7430" width="8.7109375" style="246" customWidth="1"/>
    <col min="7431" max="7431" width="11" style="246" customWidth="1"/>
    <col min="7432" max="7432" width="9.42578125" style="246" customWidth="1"/>
    <col min="7433" max="7433" width="10.42578125" style="246" customWidth="1"/>
    <col min="7434" max="7434" width="12.28515625" style="246" customWidth="1"/>
    <col min="7435" max="7436" width="9.5703125" style="246" customWidth="1"/>
    <col min="7437" max="7437" width="12" style="246" customWidth="1"/>
    <col min="7438" max="7438" width="12.5703125" style="246" customWidth="1"/>
    <col min="7439" max="7439" width="11" style="246" customWidth="1"/>
    <col min="7440" max="7440" width="10.85546875" style="246" customWidth="1"/>
    <col min="7441" max="7680" width="9.140625" style="246"/>
    <col min="7681" max="7681" width="88.85546875" style="246" customWidth="1"/>
    <col min="7682" max="7682" width="15.5703125" style="246" customWidth="1"/>
    <col min="7683" max="7683" width="12.85546875" style="246" customWidth="1"/>
    <col min="7684" max="7684" width="12.28515625" style="246" customWidth="1"/>
    <col min="7685" max="7685" width="10.28515625" style="246" customWidth="1"/>
    <col min="7686" max="7686" width="8.7109375" style="246" customWidth="1"/>
    <col min="7687" max="7687" width="11" style="246" customWidth="1"/>
    <col min="7688" max="7688" width="9.42578125" style="246" customWidth="1"/>
    <col min="7689" max="7689" width="10.42578125" style="246" customWidth="1"/>
    <col min="7690" max="7690" width="12.28515625" style="246" customWidth="1"/>
    <col min="7691" max="7692" width="9.5703125" style="246" customWidth="1"/>
    <col min="7693" max="7693" width="12" style="246" customWidth="1"/>
    <col min="7694" max="7694" width="12.5703125" style="246" customWidth="1"/>
    <col min="7695" max="7695" width="11" style="246" customWidth="1"/>
    <col min="7696" max="7696" width="10.85546875" style="246" customWidth="1"/>
    <col min="7697" max="7936" width="9.140625" style="246"/>
    <col min="7937" max="7937" width="88.85546875" style="246" customWidth="1"/>
    <col min="7938" max="7938" width="15.5703125" style="246" customWidth="1"/>
    <col min="7939" max="7939" width="12.85546875" style="246" customWidth="1"/>
    <col min="7940" max="7940" width="12.28515625" style="246" customWidth="1"/>
    <col min="7941" max="7941" width="10.28515625" style="246" customWidth="1"/>
    <col min="7942" max="7942" width="8.7109375" style="246" customWidth="1"/>
    <col min="7943" max="7943" width="11" style="246" customWidth="1"/>
    <col min="7944" max="7944" width="9.42578125" style="246" customWidth="1"/>
    <col min="7945" max="7945" width="10.42578125" style="246" customWidth="1"/>
    <col min="7946" max="7946" width="12.28515625" style="246" customWidth="1"/>
    <col min="7947" max="7948" width="9.5703125" style="246" customWidth="1"/>
    <col min="7949" max="7949" width="12" style="246" customWidth="1"/>
    <col min="7950" max="7950" width="12.5703125" style="246" customWidth="1"/>
    <col min="7951" max="7951" width="11" style="246" customWidth="1"/>
    <col min="7952" max="7952" width="10.85546875" style="246" customWidth="1"/>
    <col min="7953" max="8192" width="9.140625" style="246"/>
    <col min="8193" max="8193" width="88.85546875" style="246" customWidth="1"/>
    <col min="8194" max="8194" width="15.5703125" style="246" customWidth="1"/>
    <col min="8195" max="8195" width="12.85546875" style="246" customWidth="1"/>
    <col min="8196" max="8196" width="12.28515625" style="246" customWidth="1"/>
    <col min="8197" max="8197" width="10.28515625" style="246" customWidth="1"/>
    <col min="8198" max="8198" width="8.7109375" style="246" customWidth="1"/>
    <col min="8199" max="8199" width="11" style="246" customWidth="1"/>
    <col min="8200" max="8200" width="9.42578125" style="246" customWidth="1"/>
    <col min="8201" max="8201" width="10.42578125" style="246" customWidth="1"/>
    <col min="8202" max="8202" width="12.28515625" style="246" customWidth="1"/>
    <col min="8203" max="8204" width="9.5703125" style="246" customWidth="1"/>
    <col min="8205" max="8205" width="12" style="246" customWidth="1"/>
    <col min="8206" max="8206" width="12.5703125" style="246" customWidth="1"/>
    <col min="8207" max="8207" width="11" style="246" customWidth="1"/>
    <col min="8208" max="8208" width="10.85546875" style="246" customWidth="1"/>
    <col min="8209" max="8448" width="9.140625" style="246"/>
    <col min="8449" max="8449" width="88.85546875" style="246" customWidth="1"/>
    <col min="8450" max="8450" width="15.5703125" style="246" customWidth="1"/>
    <col min="8451" max="8451" width="12.85546875" style="246" customWidth="1"/>
    <col min="8452" max="8452" width="12.28515625" style="246" customWidth="1"/>
    <col min="8453" max="8453" width="10.28515625" style="246" customWidth="1"/>
    <col min="8454" max="8454" width="8.7109375" style="246" customWidth="1"/>
    <col min="8455" max="8455" width="11" style="246" customWidth="1"/>
    <col min="8456" max="8456" width="9.42578125" style="246" customWidth="1"/>
    <col min="8457" max="8457" width="10.42578125" style="246" customWidth="1"/>
    <col min="8458" max="8458" width="12.28515625" style="246" customWidth="1"/>
    <col min="8459" max="8460" width="9.5703125" style="246" customWidth="1"/>
    <col min="8461" max="8461" width="12" style="246" customWidth="1"/>
    <col min="8462" max="8462" width="12.5703125" style="246" customWidth="1"/>
    <col min="8463" max="8463" width="11" style="246" customWidth="1"/>
    <col min="8464" max="8464" width="10.85546875" style="246" customWidth="1"/>
    <col min="8465" max="8704" width="9.140625" style="246"/>
    <col min="8705" max="8705" width="88.85546875" style="246" customWidth="1"/>
    <col min="8706" max="8706" width="15.5703125" style="246" customWidth="1"/>
    <col min="8707" max="8707" width="12.85546875" style="246" customWidth="1"/>
    <col min="8708" max="8708" width="12.28515625" style="246" customWidth="1"/>
    <col min="8709" max="8709" width="10.28515625" style="246" customWidth="1"/>
    <col min="8710" max="8710" width="8.7109375" style="246" customWidth="1"/>
    <col min="8711" max="8711" width="11" style="246" customWidth="1"/>
    <col min="8712" max="8712" width="9.42578125" style="246" customWidth="1"/>
    <col min="8713" max="8713" width="10.42578125" style="246" customWidth="1"/>
    <col min="8714" max="8714" width="12.28515625" style="246" customWidth="1"/>
    <col min="8715" max="8716" width="9.5703125" style="246" customWidth="1"/>
    <col min="8717" max="8717" width="12" style="246" customWidth="1"/>
    <col min="8718" max="8718" width="12.5703125" style="246" customWidth="1"/>
    <col min="8719" max="8719" width="11" style="246" customWidth="1"/>
    <col min="8720" max="8720" width="10.85546875" style="246" customWidth="1"/>
    <col min="8721" max="8960" width="9.140625" style="246"/>
    <col min="8961" max="8961" width="88.85546875" style="246" customWidth="1"/>
    <col min="8962" max="8962" width="15.5703125" style="246" customWidth="1"/>
    <col min="8963" max="8963" width="12.85546875" style="246" customWidth="1"/>
    <col min="8964" max="8964" width="12.28515625" style="246" customWidth="1"/>
    <col min="8965" max="8965" width="10.28515625" style="246" customWidth="1"/>
    <col min="8966" max="8966" width="8.7109375" style="246" customWidth="1"/>
    <col min="8967" max="8967" width="11" style="246" customWidth="1"/>
    <col min="8968" max="8968" width="9.42578125" style="246" customWidth="1"/>
    <col min="8969" max="8969" width="10.42578125" style="246" customWidth="1"/>
    <col min="8970" max="8970" width="12.28515625" style="246" customWidth="1"/>
    <col min="8971" max="8972" width="9.5703125" style="246" customWidth="1"/>
    <col min="8973" max="8973" width="12" style="246" customWidth="1"/>
    <col min="8974" max="8974" width="12.5703125" style="246" customWidth="1"/>
    <col min="8975" max="8975" width="11" style="246" customWidth="1"/>
    <col min="8976" max="8976" width="10.85546875" style="246" customWidth="1"/>
    <col min="8977" max="9216" width="9.140625" style="246"/>
    <col min="9217" max="9217" width="88.85546875" style="246" customWidth="1"/>
    <col min="9218" max="9218" width="15.5703125" style="246" customWidth="1"/>
    <col min="9219" max="9219" width="12.85546875" style="246" customWidth="1"/>
    <col min="9220" max="9220" width="12.28515625" style="246" customWidth="1"/>
    <col min="9221" max="9221" width="10.28515625" style="246" customWidth="1"/>
    <col min="9222" max="9222" width="8.7109375" style="246" customWidth="1"/>
    <col min="9223" max="9223" width="11" style="246" customWidth="1"/>
    <col min="9224" max="9224" width="9.42578125" style="246" customWidth="1"/>
    <col min="9225" max="9225" width="10.42578125" style="246" customWidth="1"/>
    <col min="9226" max="9226" width="12.28515625" style="246" customWidth="1"/>
    <col min="9227" max="9228" width="9.5703125" style="246" customWidth="1"/>
    <col min="9229" max="9229" width="12" style="246" customWidth="1"/>
    <col min="9230" max="9230" width="12.5703125" style="246" customWidth="1"/>
    <col min="9231" max="9231" width="11" style="246" customWidth="1"/>
    <col min="9232" max="9232" width="10.85546875" style="246" customWidth="1"/>
    <col min="9233" max="9472" width="9.140625" style="246"/>
    <col min="9473" max="9473" width="88.85546875" style="246" customWidth="1"/>
    <col min="9474" max="9474" width="15.5703125" style="246" customWidth="1"/>
    <col min="9475" max="9475" width="12.85546875" style="246" customWidth="1"/>
    <col min="9476" max="9476" width="12.28515625" style="246" customWidth="1"/>
    <col min="9477" max="9477" width="10.28515625" style="246" customWidth="1"/>
    <col min="9478" max="9478" width="8.7109375" style="246" customWidth="1"/>
    <col min="9479" max="9479" width="11" style="246" customWidth="1"/>
    <col min="9480" max="9480" width="9.42578125" style="246" customWidth="1"/>
    <col min="9481" max="9481" width="10.42578125" style="246" customWidth="1"/>
    <col min="9482" max="9482" width="12.28515625" style="246" customWidth="1"/>
    <col min="9483" max="9484" width="9.5703125" style="246" customWidth="1"/>
    <col min="9485" max="9485" width="12" style="246" customWidth="1"/>
    <col min="9486" max="9486" width="12.5703125" style="246" customWidth="1"/>
    <col min="9487" max="9487" width="11" style="246" customWidth="1"/>
    <col min="9488" max="9488" width="10.85546875" style="246" customWidth="1"/>
    <col min="9489" max="9728" width="9.140625" style="246"/>
    <col min="9729" max="9729" width="88.85546875" style="246" customWidth="1"/>
    <col min="9730" max="9730" width="15.5703125" style="246" customWidth="1"/>
    <col min="9731" max="9731" width="12.85546875" style="246" customWidth="1"/>
    <col min="9732" max="9732" width="12.28515625" style="246" customWidth="1"/>
    <col min="9733" max="9733" width="10.28515625" style="246" customWidth="1"/>
    <col min="9734" max="9734" width="8.7109375" style="246" customWidth="1"/>
    <col min="9735" max="9735" width="11" style="246" customWidth="1"/>
    <col min="9736" max="9736" width="9.42578125" style="246" customWidth="1"/>
    <col min="9737" max="9737" width="10.42578125" style="246" customWidth="1"/>
    <col min="9738" max="9738" width="12.28515625" style="246" customWidth="1"/>
    <col min="9739" max="9740" width="9.5703125" style="246" customWidth="1"/>
    <col min="9741" max="9741" width="12" style="246" customWidth="1"/>
    <col min="9742" max="9742" width="12.5703125" style="246" customWidth="1"/>
    <col min="9743" max="9743" width="11" style="246" customWidth="1"/>
    <col min="9744" max="9744" width="10.85546875" style="246" customWidth="1"/>
    <col min="9745" max="9984" width="9.140625" style="246"/>
    <col min="9985" max="9985" width="88.85546875" style="246" customWidth="1"/>
    <col min="9986" max="9986" width="15.5703125" style="246" customWidth="1"/>
    <col min="9987" max="9987" width="12.85546875" style="246" customWidth="1"/>
    <col min="9988" max="9988" width="12.28515625" style="246" customWidth="1"/>
    <col min="9989" max="9989" width="10.28515625" style="246" customWidth="1"/>
    <col min="9990" max="9990" width="8.7109375" style="246" customWidth="1"/>
    <col min="9991" max="9991" width="11" style="246" customWidth="1"/>
    <col min="9992" max="9992" width="9.42578125" style="246" customWidth="1"/>
    <col min="9993" max="9993" width="10.42578125" style="246" customWidth="1"/>
    <col min="9994" max="9994" width="12.28515625" style="246" customWidth="1"/>
    <col min="9995" max="9996" width="9.5703125" style="246" customWidth="1"/>
    <col min="9997" max="9997" width="12" style="246" customWidth="1"/>
    <col min="9998" max="9998" width="12.5703125" style="246" customWidth="1"/>
    <col min="9999" max="9999" width="11" style="246" customWidth="1"/>
    <col min="10000" max="10000" width="10.85546875" style="246" customWidth="1"/>
    <col min="10001" max="10240" width="9.140625" style="246"/>
    <col min="10241" max="10241" width="88.85546875" style="246" customWidth="1"/>
    <col min="10242" max="10242" width="15.5703125" style="246" customWidth="1"/>
    <col min="10243" max="10243" width="12.85546875" style="246" customWidth="1"/>
    <col min="10244" max="10244" width="12.28515625" style="246" customWidth="1"/>
    <col min="10245" max="10245" width="10.28515625" style="246" customWidth="1"/>
    <col min="10246" max="10246" width="8.7109375" style="246" customWidth="1"/>
    <col min="10247" max="10247" width="11" style="246" customWidth="1"/>
    <col min="10248" max="10248" width="9.42578125" style="246" customWidth="1"/>
    <col min="10249" max="10249" width="10.42578125" style="246" customWidth="1"/>
    <col min="10250" max="10250" width="12.28515625" style="246" customWidth="1"/>
    <col min="10251" max="10252" width="9.5703125" style="246" customWidth="1"/>
    <col min="10253" max="10253" width="12" style="246" customWidth="1"/>
    <col min="10254" max="10254" width="12.5703125" style="246" customWidth="1"/>
    <col min="10255" max="10255" width="11" style="246" customWidth="1"/>
    <col min="10256" max="10256" width="10.85546875" style="246" customWidth="1"/>
    <col min="10257" max="10496" width="9.140625" style="246"/>
    <col min="10497" max="10497" width="88.85546875" style="246" customWidth="1"/>
    <col min="10498" max="10498" width="15.5703125" style="246" customWidth="1"/>
    <col min="10499" max="10499" width="12.85546875" style="246" customWidth="1"/>
    <col min="10500" max="10500" width="12.28515625" style="246" customWidth="1"/>
    <col min="10501" max="10501" width="10.28515625" style="246" customWidth="1"/>
    <col min="10502" max="10502" width="8.7109375" style="246" customWidth="1"/>
    <col min="10503" max="10503" width="11" style="246" customWidth="1"/>
    <col min="10504" max="10504" width="9.42578125" style="246" customWidth="1"/>
    <col min="10505" max="10505" width="10.42578125" style="246" customWidth="1"/>
    <col min="10506" max="10506" width="12.28515625" style="246" customWidth="1"/>
    <col min="10507" max="10508" width="9.5703125" style="246" customWidth="1"/>
    <col min="10509" max="10509" width="12" style="246" customWidth="1"/>
    <col min="10510" max="10510" width="12.5703125" style="246" customWidth="1"/>
    <col min="10511" max="10511" width="11" style="246" customWidth="1"/>
    <col min="10512" max="10512" width="10.85546875" style="246" customWidth="1"/>
    <col min="10513" max="10752" width="9.140625" style="246"/>
    <col min="10753" max="10753" width="88.85546875" style="246" customWidth="1"/>
    <col min="10754" max="10754" width="15.5703125" style="246" customWidth="1"/>
    <col min="10755" max="10755" width="12.85546875" style="246" customWidth="1"/>
    <col min="10756" max="10756" width="12.28515625" style="246" customWidth="1"/>
    <col min="10757" max="10757" width="10.28515625" style="246" customWidth="1"/>
    <col min="10758" max="10758" width="8.7109375" style="246" customWidth="1"/>
    <col min="10759" max="10759" width="11" style="246" customWidth="1"/>
    <col min="10760" max="10760" width="9.42578125" style="246" customWidth="1"/>
    <col min="10761" max="10761" width="10.42578125" style="246" customWidth="1"/>
    <col min="10762" max="10762" width="12.28515625" style="246" customWidth="1"/>
    <col min="10763" max="10764" width="9.5703125" style="246" customWidth="1"/>
    <col min="10765" max="10765" width="12" style="246" customWidth="1"/>
    <col min="10766" max="10766" width="12.5703125" style="246" customWidth="1"/>
    <col min="10767" max="10767" width="11" style="246" customWidth="1"/>
    <col min="10768" max="10768" width="10.85546875" style="246" customWidth="1"/>
    <col min="10769" max="11008" width="9.140625" style="246"/>
    <col min="11009" max="11009" width="88.85546875" style="246" customWidth="1"/>
    <col min="11010" max="11010" width="15.5703125" style="246" customWidth="1"/>
    <col min="11011" max="11011" width="12.85546875" style="246" customWidth="1"/>
    <col min="11012" max="11012" width="12.28515625" style="246" customWidth="1"/>
    <col min="11013" max="11013" width="10.28515625" style="246" customWidth="1"/>
    <col min="11014" max="11014" width="8.7109375" style="246" customWidth="1"/>
    <col min="11015" max="11015" width="11" style="246" customWidth="1"/>
    <col min="11016" max="11016" width="9.42578125" style="246" customWidth="1"/>
    <col min="11017" max="11017" width="10.42578125" style="246" customWidth="1"/>
    <col min="11018" max="11018" width="12.28515625" style="246" customWidth="1"/>
    <col min="11019" max="11020" width="9.5703125" style="246" customWidth="1"/>
    <col min="11021" max="11021" width="12" style="246" customWidth="1"/>
    <col min="11022" max="11022" width="12.5703125" style="246" customWidth="1"/>
    <col min="11023" max="11023" width="11" style="246" customWidth="1"/>
    <col min="11024" max="11024" width="10.85546875" style="246" customWidth="1"/>
    <col min="11025" max="11264" width="9.140625" style="246"/>
    <col min="11265" max="11265" width="88.85546875" style="246" customWidth="1"/>
    <col min="11266" max="11266" width="15.5703125" style="246" customWidth="1"/>
    <col min="11267" max="11267" width="12.85546875" style="246" customWidth="1"/>
    <col min="11268" max="11268" width="12.28515625" style="246" customWidth="1"/>
    <col min="11269" max="11269" width="10.28515625" style="246" customWidth="1"/>
    <col min="11270" max="11270" width="8.7109375" style="246" customWidth="1"/>
    <col min="11271" max="11271" width="11" style="246" customWidth="1"/>
    <col min="11272" max="11272" width="9.42578125" style="246" customWidth="1"/>
    <col min="11273" max="11273" width="10.42578125" style="246" customWidth="1"/>
    <col min="11274" max="11274" width="12.28515625" style="246" customWidth="1"/>
    <col min="11275" max="11276" width="9.5703125" style="246" customWidth="1"/>
    <col min="11277" max="11277" width="12" style="246" customWidth="1"/>
    <col min="11278" max="11278" width="12.5703125" style="246" customWidth="1"/>
    <col min="11279" max="11279" width="11" style="246" customWidth="1"/>
    <col min="11280" max="11280" width="10.85546875" style="246" customWidth="1"/>
    <col min="11281" max="11520" width="9.140625" style="246"/>
    <col min="11521" max="11521" width="88.85546875" style="246" customWidth="1"/>
    <col min="11522" max="11522" width="15.5703125" style="246" customWidth="1"/>
    <col min="11523" max="11523" width="12.85546875" style="246" customWidth="1"/>
    <col min="11524" max="11524" width="12.28515625" style="246" customWidth="1"/>
    <col min="11525" max="11525" width="10.28515625" style="246" customWidth="1"/>
    <col min="11526" max="11526" width="8.7109375" style="246" customWidth="1"/>
    <col min="11527" max="11527" width="11" style="246" customWidth="1"/>
    <col min="11528" max="11528" width="9.42578125" style="246" customWidth="1"/>
    <col min="11529" max="11529" width="10.42578125" style="246" customWidth="1"/>
    <col min="11530" max="11530" width="12.28515625" style="246" customWidth="1"/>
    <col min="11531" max="11532" width="9.5703125" style="246" customWidth="1"/>
    <col min="11533" max="11533" width="12" style="246" customWidth="1"/>
    <col min="11534" max="11534" width="12.5703125" style="246" customWidth="1"/>
    <col min="11535" max="11535" width="11" style="246" customWidth="1"/>
    <col min="11536" max="11536" width="10.85546875" style="246" customWidth="1"/>
    <col min="11537" max="11776" width="9.140625" style="246"/>
    <col min="11777" max="11777" width="88.85546875" style="246" customWidth="1"/>
    <col min="11778" max="11778" width="15.5703125" style="246" customWidth="1"/>
    <col min="11779" max="11779" width="12.85546875" style="246" customWidth="1"/>
    <col min="11780" max="11780" width="12.28515625" style="246" customWidth="1"/>
    <col min="11781" max="11781" width="10.28515625" style="246" customWidth="1"/>
    <col min="11782" max="11782" width="8.7109375" style="246" customWidth="1"/>
    <col min="11783" max="11783" width="11" style="246" customWidth="1"/>
    <col min="11784" max="11784" width="9.42578125" style="246" customWidth="1"/>
    <col min="11785" max="11785" width="10.42578125" style="246" customWidth="1"/>
    <col min="11786" max="11786" width="12.28515625" style="246" customWidth="1"/>
    <col min="11787" max="11788" width="9.5703125" style="246" customWidth="1"/>
    <col min="11789" max="11789" width="12" style="246" customWidth="1"/>
    <col min="11790" max="11790" width="12.5703125" style="246" customWidth="1"/>
    <col min="11791" max="11791" width="11" style="246" customWidth="1"/>
    <col min="11792" max="11792" width="10.85546875" style="246" customWidth="1"/>
    <col min="11793" max="12032" width="9.140625" style="246"/>
    <col min="12033" max="12033" width="88.85546875" style="246" customWidth="1"/>
    <col min="12034" max="12034" width="15.5703125" style="246" customWidth="1"/>
    <col min="12035" max="12035" width="12.85546875" style="246" customWidth="1"/>
    <col min="12036" max="12036" width="12.28515625" style="246" customWidth="1"/>
    <col min="12037" max="12037" width="10.28515625" style="246" customWidth="1"/>
    <col min="12038" max="12038" width="8.7109375" style="246" customWidth="1"/>
    <col min="12039" max="12039" width="11" style="246" customWidth="1"/>
    <col min="12040" max="12040" width="9.42578125" style="246" customWidth="1"/>
    <col min="12041" max="12041" width="10.42578125" style="246" customWidth="1"/>
    <col min="12042" max="12042" width="12.28515625" style="246" customWidth="1"/>
    <col min="12043" max="12044" width="9.5703125" style="246" customWidth="1"/>
    <col min="12045" max="12045" width="12" style="246" customWidth="1"/>
    <col min="12046" max="12046" width="12.5703125" style="246" customWidth="1"/>
    <col min="12047" max="12047" width="11" style="246" customWidth="1"/>
    <col min="12048" max="12048" width="10.85546875" style="246" customWidth="1"/>
    <col min="12049" max="12288" width="9.140625" style="246"/>
    <col min="12289" max="12289" width="88.85546875" style="246" customWidth="1"/>
    <col min="12290" max="12290" width="15.5703125" style="246" customWidth="1"/>
    <col min="12291" max="12291" width="12.85546875" style="246" customWidth="1"/>
    <col min="12292" max="12292" width="12.28515625" style="246" customWidth="1"/>
    <col min="12293" max="12293" width="10.28515625" style="246" customWidth="1"/>
    <col min="12294" max="12294" width="8.7109375" style="246" customWidth="1"/>
    <col min="12295" max="12295" width="11" style="246" customWidth="1"/>
    <col min="12296" max="12296" width="9.42578125" style="246" customWidth="1"/>
    <col min="12297" max="12297" width="10.42578125" style="246" customWidth="1"/>
    <col min="12298" max="12298" width="12.28515625" style="246" customWidth="1"/>
    <col min="12299" max="12300" width="9.5703125" style="246" customWidth="1"/>
    <col min="12301" max="12301" width="12" style="246" customWidth="1"/>
    <col min="12302" max="12302" width="12.5703125" style="246" customWidth="1"/>
    <col min="12303" max="12303" width="11" style="246" customWidth="1"/>
    <col min="12304" max="12304" width="10.85546875" style="246" customWidth="1"/>
    <col min="12305" max="12544" width="9.140625" style="246"/>
    <col min="12545" max="12545" width="88.85546875" style="246" customWidth="1"/>
    <col min="12546" max="12546" width="15.5703125" style="246" customWidth="1"/>
    <col min="12547" max="12547" width="12.85546875" style="246" customWidth="1"/>
    <col min="12548" max="12548" width="12.28515625" style="246" customWidth="1"/>
    <col min="12549" max="12549" width="10.28515625" style="246" customWidth="1"/>
    <col min="12550" max="12550" width="8.7109375" style="246" customWidth="1"/>
    <col min="12551" max="12551" width="11" style="246" customWidth="1"/>
    <col min="12552" max="12552" width="9.42578125" style="246" customWidth="1"/>
    <col min="12553" max="12553" width="10.42578125" style="246" customWidth="1"/>
    <col min="12554" max="12554" width="12.28515625" style="246" customWidth="1"/>
    <col min="12555" max="12556" width="9.5703125" style="246" customWidth="1"/>
    <col min="12557" max="12557" width="12" style="246" customWidth="1"/>
    <col min="12558" max="12558" width="12.5703125" style="246" customWidth="1"/>
    <col min="12559" max="12559" width="11" style="246" customWidth="1"/>
    <col min="12560" max="12560" width="10.85546875" style="246" customWidth="1"/>
    <col min="12561" max="12800" width="9.140625" style="246"/>
    <col min="12801" max="12801" width="88.85546875" style="246" customWidth="1"/>
    <col min="12802" max="12802" width="15.5703125" style="246" customWidth="1"/>
    <col min="12803" max="12803" width="12.85546875" style="246" customWidth="1"/>
    <col min="12804" max="12804" width="12.28515625" style="246" customWidth="1"/>
    <col min="12805" max="12805" width="10.28515625" style="246" customWidth="1"/>
    <col min="12806" max="12806" width="8.7109375" style="246" customWidth="1"/>
    <col min="12807" max="12807" width="11" style="246" customWidth="1"/>
    <col min="12808" max="12808" width="9.42578125" style="246" customWidth="1"/>
    <col min="12809" max="12809" width="10.42578125" style="246" customWidth="1"/>
    <col min="12810" max="12810" width="12.28515625" style="246" customWidth="1"/>
    <col min="12811" max="12812" width="9.5703125" style="246" customWidth="1"/>
    <col min="12813" max="12813" width="12" style="246" customWidth="1"/>
    <col min="12814" max="12814" width="12.5703125" style="246" customWidth="1"/>
    <col min="12815" max="12815" width="11" style="246" customWidth="1"/>
    <col min="12816" max="12816" width="10.85546875" style="246" customWidth="1"/>
    <col min="12817" max="13056" width="9.140625" style="246"/>
    <col min="13057" max="13057" width="88.85546875" style="246" customWidth="1"/>
    <col min="13058" max="13058" width="15.5703125" style="246" customWidth="1"/>
    <col min="13059" max="13059" width="12.85546875" style="246" customWidth="1"/>
    <col min="13060" max="13060" width="12.28515625" style="246" customWidth="1"/>
    <col min="13061" max="13061" width="10.28515625" style="246" customWidth="1"/>
    <col min="13062" max="13062" width="8.7109375" style="246" customWidth="1"/>
    <col min="13063" max="13063" width="11" style="246" customWidth="1"/>
    <col min="13064" max="13064" width="9.42578125" style="246" customWidth="1"/>
    <col min="13065" max="13065" width="10.42578125" style="246" customWidth="1"/>
    <col min="13066" max="13066" width="12.28515625" style="246" customWidth="1"/>
    <col min="13067" max="13068" width="9.5703125" style="246" customWidth="1"/>
    <col min="13069" max="13069" width="12" style="246" customWidth="1"/>
    <col min="13070" max="13070" width="12.5703125" style="246" customWidth="1"/>
    <col min="13071" max="13071" width="11" style="246" customWidth="1"/>
    <col min="13072" max="13072" width="10.85546875" style="246" customWidth="1"/>
    <col min="13073" max="13312" width="9.140625" style="246"/>
    <col min="13313" max="13313" width="88.85546875" style="246" customWidth="1"/>
    <col min="13314" max="13314" width="15.5703125" style="246" customWidth="1"/>
    <col min="13315" max="13315" width="12.85546875" style="246" customWidth="1"/>
    <col min="13316" max="13316" width="12.28515625" style="246" customWidth="1"/>
    <col min="13317" max="13317" width="10.28515625" style="246" customWidth="1"/>
    <col min="13318" max="13318" width="8.7109375" style="246" customWidth="1"/>
    <col min="13319" max="13319" width="11" style="246" customWidth="1"/>
    <col min="13320" max="13320" width="9.42578125" style="246" customWidth="1"/>
    <col min="13321" max="13321" width="10.42578125" style="246" customWidth="1"/>
    <col min="13322" max="13322" width="12.28515625" style="246" customWidth="1"/>
    <col min="13323" max="13324" width="9.5703125" style="246" customWidth="1"/>
    <col min="13325" max="13325" width="12" style="246" customWidth="1"/>
    <col min="13326" max="13326" width="12.5703125" style="246" customWidth="1"/>
    <col min="13327" max="13327" width="11" style="246" customWidth="1"/>
    <col min="13328" max="13328" width="10.85546875" style="246" customWidth="1"/>
    <col min="13329" max="13568" width="9.140625" style="246"/>
    <col min="13569" max="13569" width="88.85546875" style="246" customWidth="1"/>
    <col min="13570" max="13570" width="15.5703125" style="246" customWidth="1"/>
    <col min="13571" max="13571" width="12.85546875" style="246" customWidth="1"/>
    <col min="13572" max="13572" width="12.28515625" style="246" customWidth="1"/>
    <col min="13573" max="13573" width="10.28515625" style="246" customWidth="1"/>
    <col min="13574" max="13574" width="8.7109375" style="246" customWidth="1"/>
    <col min="13575" max="13575" width="11" style="246" customWidth="1"/>
    <col min="13576" max="13576" width="9.42578125" style="246" customWidth="1"/>
    <col min="13577" max="13577" width="10.42578125" style="246" customWidth="1"/>
    <col min="13578" max="13578" width="12.28515625" style="246" customWidth="1"/>
    <col min="13579" max="13580" width="9.5703125" style="246" customWidth="1"/>
    <col min="13581" max="13581" width="12" style="246" customWidth="1"/>
    <col min="13582" max="13582" width="12.5703125" style="246" customWidth="1"/>
    <col min="13583" max="13583" width="11" style="246" customWidth="1"/>
    <col min="13584" max="13584" width="10.85546875" style="246" customWidth="1"/>
    <col min="13585" max="13824" width="9.140625" style="246"/>
    <col min="13825" max="13825" width="88.85546875" style="246" customWidth="1"/>
    <col min="13826" max="13826" width="15.5703125" style="246" customWidth="1"/>
    <col min="13827" max="13827" width="12.85546875" style="246" customWidth="1"/>
    <col min="13828" max="13828" width="12.28515625" style="246" customWidth="1"/>
    <col min="13829" max="13829" width="10.28515625" style="246" customWidth="1"/>
    <col min="13830" max="13830" width="8.7109375" style="246" customWidth="1"/>
    <col min="13831" max="13831" width="11" style="246" customWidth="1"/>
    <col min="13832" max="13832" width="9.42578125" style="246" customWidth="1"/>
    <col min="13833" max="13833" width="10.42578125" style="246" customWidth="1"/>
    <col min="13834" max="13834" width="12.28515625" style="246" customWidth="1"/>
    <col min="13835" max="13836" width="9.5703125" style="246" customWidth="1"/>
    <col min="13837" max="13837" width="12" style="246" customWidth="1"/>
    <col min="13838" max="13838" width="12.5703125" style="246" customWidth="1"/>
    <col min="13839" max="13839" width="11" style="246" customWidth="1"/>
    <col min="13840" max="13840" width="10.85546875" style="246" customWidth="1"/>
    <col min="13841" max="14080" width="9.140625" style="246"/>
    <col min="14081" max="14081" width="88.85546875" style="246" customWidth="1"/>
    <col min="14082" max="14082" width="15.5703125" style="246" customWidth="1"/>
    <col min="14083" max="14083" width="12.85546875" style="246" customWidth="1"/>
    <col min="14084" max="14084" width="12.28515625" style="246" customWidth="1"/>
    <col min="14085" max="14085" width="10.28515625" style="246" customWidth="1"/>
    <col min="14086" max="14086" width="8.7109375" style="246" customWidth="1"/>
    <col min="14087" max="14087" width="11" style="246" customWidth="1"/>
    <col min="14088" max="14088" width="9.42578125" style="246" customWidth="1"/>
    <col min="14089" max="14089" width="10.42578125" style="246" customWidth="1"/>
    <col min="14090" max="14090" width="12.28515625" style="246" customWidth="1"/>
    <col min="14091" max="14092" width="9.5703125" style="246" customWidth="1"/>
    <col min="14093" max="14093" width="12" style="246" customWidth="1"/>
    <col min="14094" max="14094" width="12.5703125" style="246" customWidth="1"/>
    <col min="14095" max="14095" width="11" style="246" customWidth="1"/>
    <col min="14096" max="14096" width="10.85546875" style="246" customWidth="1"/>
    <col min="14097" max="14336" width="9.140625" style="246"/>
    <col min="14337" max="14337" width="88.85546875" style="246" customWidth="1"/>
    <col min="14338" max="14338" width="15.5703125" style="246" customWidth="1"/>
    <col min="14339" max="14339" width="12.85546875" style="246" customWidth="1"/>
    <col min="14340" max="14340" width="12.28515625" style="246" customWidth="1"/>
    <col min="14341" max="14341" width="10.28515625" style="246" customWidth="1"/>
    <col min="14342" max="14342" width="8.7109375" style="246" customWidth="1"/>
    <col min="14343" max="14343" width="11" style="246" customWidth="1"/>
    <col min="14344" max="14344" width="9.42578125" style="246" customWidth="1"/>
    <col min="14345" max="14345" width="10.42578125" style="246" customWidth="1"/>
    <col min="14346" max="14346" width="12.28515625" style="246" customWidth="1"/>
    <col min="14347" max="14348" width="9.5703125" style="246" customWidth="1"/>
    <col min="14349" max="14349" width="12" style="246" customWidth="1"/>
    <col min="14350" max="14350" width="12.5703125" style="246" customWidth="1"/>
    <col min="14351" max="14351" width="11" style="246" customWidth="1"/>
    <col min="14352" max="14352" width="10.85546875" style="246" customWidth="1"/>
    <col min="14353" max="14592" width="9.140625" style="246"/>
    <col min="14593" max="14593" width="88.85546875" style="246" customWidth="1"/>
    <col min="14594" max="14594" width="15.5703125" style="246" customWidth="1"/>
    <col min="14595" max="14595" width="12.85546875" style="246" customWidth="1"/>
    <col min="14596" max="14596" width="12.28515625" style="246" customWidth="1"/>
    <col min="14597" max="14597" width="10.28515625" style="246" customWidth="1"/>
    <col min="14598" max="14598" width="8.7109375" style="246" customWidth="1"/>
    <col min="14599" max="14599" width="11" style="246" customWidth="1"/>
    <col min="14600" max="14600" width="9.42578125" style="246" customWidth="1"/>
    <col min="14601" max="14601" width="10.42578125" style="246" customWidth="1"/>
    <col min="14602" max="14602" width="12.28515625" style="246" customWidth="1"/>
    <col min="14603" max="14604" width="9.5703125" style="246" customWidth="1"/>
    <col min="14605" max="14605" width="12" style="246" customWidth="1"/>
    <col min="14606" max="14606" width="12.5703125" style="246" customWidth="1"/>
    <col min="14607" max="14607" width="11" style="246" customWidth="1"/>
    <col min="14608" max="14608" width="10.85546875" style="246" customWidth="1"/>
    <col min="14609" max="14848" width="9.140625" style="246"/>
    <col min="14849" max="14849" width="88.85546875" style="246" customWidth="1"/>
    <col min="14850" max="14850" width="15.5703125" style="246" customWidth="1"/>
    <col min="14851" max="14851" width="12.85546875" style="246" customWidth="1"/>
    <col min="14852" max="14852" width="12.28515625" style="246" customWidth="1"/>
    <col min="14853" max="14853" width="10.28515625" style="246" customWidth="1"/>
    <col min="14854" max="14854" width="8.7109375" style="246" customWidth="1"/>
    <col min="14855" max="14855" width="11" style="246" customWidth="1"/>
    <col min="14856" max="14856" width="9.42578125" style="246" customWidth="1"/>
    <col min="14857" max="14857" width="10.42578125" style="246" customWidth="1"/>
    <col min="14858" max="14858" width="12.28515625" style="246" customWidth="1"/>
    <col min="14859" max="14860" width="9.5703125" style="246" customWidth="1"/>
    <col min="14861" max="14861" width="12" style="246" customWidth="1"/>
    <col min="14862" max="14862" width="12.5703125" style="246" customWidth="1"/>
    <col min="14863" max="14863" width="11" style="246" customWidth="1"/>
    <col min="14864" max="14864" width="10.85546875" style="246" customWidth="1"/>
    <col min="14865" max="15104" width="9.140625" style="246"/>
    <col min="15105" max="15105" width="88.85546875" style="246" customWidth="1"/>
    <col min="15106" max="15106" width="15.5703125" style="246" customWidth="1"/>
    <col min="15107" max="15107" width="12.85546875" style="246" customWidth="1"/>
    <col min="15108" max="15108" width="12.28515625" style="246" customWidth="1"/>
    <col min="15109" max="15109" width="10.28515625" style="246" customWidth="1"/>
    <col min="15110" max="15110" width="8.7109375" style="246" customWidth="1"/>
    <col min="15111" max="15111" width="11" style="246" customWidth="1"/>
    <col min="15112" max="15112" width="9.42578125" style="246" customWidth="1"/>
    <col min="15113" max="15113" width="10.42578125" style="246" customWidth="1"/>
    <col min="15114" max="15114" width="12.28515625" style="246" customWidth="1"/>
    <col min="15115" max="15116" width="9.5703125" style="246" customWidth="1"/>
    <col min="15117" max="15117" width="12" style="246" customWidth="1"/>
    <col min="15118" max="15118" width="12.5703125" style="246" customWidth="1"/>
    <col min="15119" max="15119" width="11" style="246" customWidth="1"/>
    <col min="15120" max="15120" width="10.85546875" style="246" customWidth="1"/>
    <col min="15121" max="15360" width="9.140625" style="246"/>
    <col min="15361" max="15361" width="88.85546875" style="246" customWidth="1"/>
    <col min="15362" max="15362" width="15.5703125" style="246" customWidth="1"/>
    <col min="15363" max="15363" width="12.85546875" style="246" customWidth="1"/>
    <col min="15364" max="15364" width="12.28515625" style="246" customWidth="1"/>
    <col min="15365" max="15365" width="10.28515625" style="246" customWidth="1"/>
    <col min="15366" max="15366" width="8.7109375" style="246" customWidth="1"/>
    <col min="15367" max="15367" width="11" style="246" customWidth="1"/>
    <col min="15368" max="15368" width="9.42578125" style="246" customWidth="1"/>
    <col min="15369" max="15369" width="10.42578125" style="246" customWidth="1"/>
    <col min="15370" max="15370" width="12.28515625" style="246" customWidth="1"/>
    <col min="15371" max="15372" width="9.5703125" style="246" customWidth="1"/>
    <col min="15373" max="15373" width="12" style="246" customWidth="1"/>
    <col min="15374" max="15374" width="12.5703125" style="246" customWidth="1"/>
    <col min="15375" max="15375" width="11" style="246" customWidth="1"/>
    <col min="15376" max="15376" width="10.85546875" style="246" customWidth="1"/>
    <col min="15377" max="15616" width="9.140625" style="246"/>
    <col min="15617" max="15617" width="88.85546875" style="246" customWidth="1"/>
    <col min="15618" max="15618" width="15.5703125" style="246" customWidth="1"/>
    <col min="15619" max="15619" width="12.85546875" style="246" customWidth="1"/>
    <col min="15620" max="15620" width="12.28515625" style="246" customWidth="1"/>
    <col min="15621" max="15621" width="10.28515625" style="246" customWidth="1"/>
    <col min="15622" max="15622" width="8.7109375" style="246" customWidth="1"/>
    <col min="15623" max="15623" width="11" style="246" customWidth="1"/>
    <col min="15624" max="15624" width="9.42578125" style="246" customWidth="1"/>
    <col min="15625" max="15625" width="10.42578125" style="246" customWidth="1"/>
    <col min="15626" max="15626" width="12.28515625" style="246" customWidth="1"/>
    <col min="15627" max="15628" width="9.5703125" style="246" customWidth="1"/>
    <col min="15629" max="15629" width="12" style="246" customWidth="1"/>
    <col min="15630" max="15630" width="12.5703125" style="246" customWidth="1"/>
    <col min="15631" max="15631" width="11" style="246" customWidth="1"/>
    <col min="15632" max="15632" width="10.85546875" style="246" customWidth="1"/>
    <col min="15633" max="15872" width="9.140625" style="246"/>
    <col min="15873" max="15873" width="88.85546875" style="246" customWidth="1"/>
    <col min="15874" max="15874" width="15.5703125" style="246" customWidth="1"/>
    <col min="15875" max="15875" width="12.85546875" style="246" customWidth="1"/>
    <col min="15876" max="15876" width="12.28515625" style="246" customWidth="1"/>
    <col min="15877" max="15877" width="10.28515625" style="246" customWidth="1"/>
    <col min="15878" max="15878" width="8.7109375" style="246" customWidth="1"/>
    <col min="15879" max="15879" width="11" style="246" customWidth="1"/>
    <col min="15880" max="15880" width="9.42578125" style="246" customWidth="1"/>
    <col min="15881" max="15881" width="10.42578125" style="246" customWidth="1"/>
    <col min="15882" max="15882" width="12.28515625" style="246" customWidth="1"/>
    <col min="15883" max="15884" width="9.5703125" style="246" customWidth="1"/>
    <col min="15885" max="15885" width="12" style="246" customWidth="1"/>
    <col min="15886" max="15886" width="12.5703125" style="246" customWidth="1"/>
    <col min="15887" max="15887" width="11" style="246" customWidth="1"/>
    <col min="15888" max="15888" width="10.85546875" style="246" customWidth="1"/>
    <col min="15889" max="16128" width="9.140625" style="246"/>
    <col min="16129" max="16129" width="88.85546875" style="246" customWidth="1"/>
    <col min="16130" max="16130" width="15.5703125" style="246" customWidth="1"/>
    <col min="16131" max="16131" width="12.85546875" style="246" customWidth="1"/>
    <col min="16132" max="16132" width="12.28515625" style="246" customWidth="1"/>
    <col min="16133" max="16133" width="10.28515625" style="246" customWidth="1"/>
    <col min="16134" max="16134" width="8.7109375" style="246" customWidth="1"/>
    <col min="16135" max="16135" width="11" style="246" customWidth="1"/>
    <col min="16136" max="16136" width="9.42578125" style="246" customWidth="1"/>
    <col min="16137" max="16137" width="10.42578125" style="246" customWidth="1"/>
    <col min="16138" max="16138" width="12.28515625" style="246" customWidth="1"/>
    <col min="16139" max="16140" width="9.5703125" style="246" customWidth="1"/>
    <col min="16141" max="16141" width="12" style="246" customWidth="1"/>
    <col min="16142" max="16142" width="12.5703125" style="246" customWidth="1"/>
    <col min="16143" max="16143" width="11" style="246" customWidth="1"/>
    <col min="16144" max="16144" width="10.85546875" style="246" customWidth="1"/>
    <col min="16145" max="16384" width="9.140625" style="246"/>
  </cols>
  <sheetData>
    <row r="1" spans="1:16" ht="63.75" customHeight="1" x14ac:dyDescent="0.3">
      <c r="A1" s="3875" t="s">
        <v>143</v>
      </c>
      <c r="B1" s="3875"/>
      <c r="C1" s="3875"/>
      <c r="D1" s="3875"/>
      <c r="E1" s="3875"/>
      <c r="F1" s="3875"/>
      <c r="G1" s="3875"/>
      <c r="H1" s="3875"/>
      <c r="I1" s="3875"/>
      <c r="J1" s="3875"/>
      <c r="K1" s="3875"/>
      <c r="L1" s="3875"/>
      <c r="M1" s="3875"/>
      <c r="N1" s="3875"/>
      <c r="O1" s="3875"/>
      <c r="P1" s="3875"/>
    </row>
    <row r="2" spans="1:16" ht="11.25" customHeight="1" x14ac:dyDescent="0.3">
      <c r="A2" s="3876"/>
      <c r="B2" s="3876"/>
      <c r="C2" s="3876"/>
      <c r="D2" s="3876"/>
      <c r="E2" s="3876"/>
      <c r="F2" s="3876"/>
      <c r="G2" s="3876"/>
      <c r="H2" s="3876"/>
      <c r="I2" s="3876"/>
      <c r="J2" s="3876"/>
      <c r="K2" s="3876"/>
      <c r="L2" s="3876"/>
      <c r="M2" s="3876"/>
      <c r="N2" s="3876"/>
      <c r="O2" s="3876"/>
      <c r="P2" s="3876"/>
    </row>
    <row r="3" spans="1:16" ht="21.75" customHeight="1" x14ac:dyDescent="0.3">
      <c r="A3" s="3875" t="s">
        <v>378</v>
      </c>
      <c r="B3" s="3875"/>
      <c r="C3" s="3875"/>
      <c r="D3" s="3875"/>
      <c r="E3" s="3875"/>
      <c r="F3" s="3875"/>
      <c r="G3" s="3875"/>
      <c r="H3" s="3875"/>
      <c r="I3" s="3875"/>
      <c r="J3" s="3875"/>
      <c r="K3" s="3875"/>
      <c r="L3" s="3875"/>
      <c r="M3" s="3875"/>
      <c r="N3" s="3875"/>
      <c r="O3" s="3875"/>
      <c r="P3" s="3875"/>
    </row>
    <row r="4" spans="1:16" ht="33" customHeight="1" thickBot="1" x14ac:dyDescent="0.35">
      <c r="A4" s="2536"/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</row>
    <row r="5" spans="1:16" ht="33" customHeight="1" thickBot="1" x14ac:dyDescent="0.35">
      <c r="A5" s="3877" t="s">
        <v>9</v>
      </c>
      <c r="B5" s="3879" t="s">
        <v>0</v>
      </c>
      <c r="C5" s="3880"/>
      <c r="D5" s="3881"/>
      <c r="E5" s="3879" t="s">
        <v>1</v>
      </c>
      <c r="F5" s="3880"/>
      <c r="G5" s="3881"/>
      <c r="H5" s="3879" t="s">
        <v>2</v>
      </c>
      <c r="I5" s="3880"/>
      <c r="J5" s="3881"/>
      <c r="K5" s="3879" t="s">
        <v>3</v>
      </c>
      <c r="L5" s="3880"/>
      <c r="M5" s="3881"/>
      <c r="N5" s="3882" t="s">
        <v>6</v>
      </c>
      <c r="O5" s="3883"/>
      <c r="P5" s="3884"/>
    </row>
    <row r="6" spans="1:16" ht="191.25" customHeight="1" thickBot="1" x14ac:dyDescent="0.35">
      <c r="A6" s="3878"/>
      <c r="B6" s="2609" t="s">
        <v>26</v>
      </c>
      <c r="C6" s="2609" t="s">
        <v>27</v>
      </c>
      <c r="D6" s="2609" t="s">
        <v>4</v>
      </c>
      <c r="E6" s="2609" t="s">
        <v>26</v>
      </c>
      <c r="F6" s="2609" t="s">
        <v>27</v>
      </c>
      <c r="G6" s="2609" t="s">
        <v>4</v>
      </c>
      <c r="H6" s="2609" t="s">
        <v>26</v>
      </c>
      <c r="I6" s="2609" t="s">
        <v>27</v>
      </c>
      <c r="J6" s="2609" t="s">
        <v>4</v>
      </c>
      <c r="K6" s="2609" t="s">
        <v>26</v>
      </c>
      <c r="L6" s="2609" t="s">
        <v>27</v>
      </c>
      <c r="M6" s="2609" t="s">
        <v>4</v>
      </c>
      <c r="N6" s="2609" t="s">
        <v>26</v>
      </c>
      <c r="O6" s="2609" t="s">
        <v>27</v>
      </c>
      <c r="P6" s="2610" t="s">
        <v>4</v>
      </c>
    </row>
    <row r="7" spans="1:16" ht="32.25" customHeight="1" thickBot="1" x14ac:dyDescent="0.35">
      <c r="A7" s="2611" t="s">
        <v>22</v>
      </c>
      <c r="B7" s="2612"/>
      <c r="C7" s="2612"/>
      <c r="D7" s="2612"/>
      <c r="E7" s="2612"/>
      <c r="F7" s="2612"/>
      <c r="G7" s="2613"/>
      <c r="H7" s="1169"/>
      <c r="I7" s="2612"/>
      <c r="J7" s="2612"/>
      <c r="K7" s="2612"/>
      <c r="L7" s="2612"/>
      <c r="M7" s="2613"/>
      <c r="N7" s="2614"/>
      <c r="O7" s="2614"/>
      <c r="P7" s="2615"/>
    </row>
    <row r="8" spans="1:16" ht="25.5" customHeight="1" x14ac:dyDescent="0.3">
      <c r="A8" s="2637" t="s">
        <v>257</v>
      </c>
      <c r="B8" s="2655">
        <f t="shared" ref="B8:M18" si="0">SUM(B51,B93)</f>
        <v>32</v>
      </c>
      <c r="C8" s="2655">
        <f t="shared" si="0"/>
        <v>0</v>
      </c>
      <c r="D8" s="2655">
        <f t="shared" si="0"/>
        <v>32</v>
      </c>
      <c r="E8" s="2655">
        <f t="shared" si="0"/>
        <v>54</v>
      </c>
      <c r="F8" s="2655">
        <f t="shared" si="0"/>
        <v>0</v>
      </c>
      <c r="G8" s="2655">
        <f t="shared" si="0"/>
        <v>54</v>
      </c>
      <c r="H8" s="2655">
        <f t="shared" si="0"/>
        <v>50</v>
      </c>
      <c r="I8" s="2655">
        <f t="shared" si="0"/>
        <v>0</v>
      </c>
      <c r="J8" s="2655">
        <f t="shared" si="0"/>
        <v>50</v>
      </c>
      <c r="K8" s="2655">
        <f t="shared" si="0"/>
        <v>49</v>
      </c>
      <c r="L8" s="2655">
        <f t="shared" si="0"/>
        <v>0</v>
      </c>
      <c r="M8" s="2655">
        <f t="shared" si="0"/>
        <v>49</v>
      </c>
      <c r="N8" s="2854">
        <f>B8+E8+H8+K8</f>
        <v>185</v>
      </c>
      <c r="O8" s="2855">
        <f>C8+F8+I8+L8</f>
        <v>0</v>
      </c>
      <c r="P8" s="2856">
        <f>N8+O8</f>
        <v>185</v>
      </c>
    </row>
    <row r="9" spans="1:16" ht="25.5" customHeight="1" x14ac:dyDescent="0.3">
      <c r="A9" s="614" t="s">
        <v>144</v>
      </c>
      <c r="B9" s="1170">
        <f t="shared" si="0"/>
        <v>41</v>
      </c>
      <c r="C9" s="1170">
        <f t="shared" si="0"/>
        <v>2</v>
      </c>
      <c r="D9" s="1170">
        <f t="shared" si="0"/>
        <v>43</v>
      </c>
      <c r="E9" s="1170">
        <f t="shared" si="0"/>
        <v>34</v>
      </c>
      <c r="F9" s="1170">
        <f t="shared" si="0"/>
        <v>0</v>
      </c>
      <c r="G9" s="1170">
        <f t="shared" si="0"/>
        <v>34</v>
      </c>
      <c r="H9" s="1170">
        <f t="shared" si="0"/>
        <v>39</v>
      </c>
      <c r="I9" s="1170">
        <f t="shared" si="0"/>
        <v>0</v>
      </c>
      <c r="J9" s="1170">
        <f t="shared" si="0"/>
        <v>39</v>
      </c>
      <c r="K9" s="1170">
        <f t="shared" si="0"/>
        <v>31</v>
      </c>
      <c r="L9" s="1170">
        <f t="shared" si="0"/>
        <v>1</v>
      </c>
      <c r="M9" s="1170">
        <f t="shared" si="0"/>
        <v>32</v>
      </c>
      <c r="N9" s="1173">
        <f t="shared" ref="N9:O18" si="1">B9+E9+H9+K9</f>
        <v>145</v>
      </c>
      <c r="O9" s="1174">
        <f t="shared" si="1"/>
        <v>3</v>
      </c>
      <c r="P9" s="1175">
        <f t="shared" ref="P9:P18" si="2">N9+O9</f>
        <v>148</v>
      </c>
    </row>
    <row r="10" spans="1:16" ht="25.5" customHeight="1" x14ac:dyDescent="0.3">
      <c r="A10" s="614" t="s">
        <v>258</v>
      </c>
      <c r="B10" s="1170">
        <f t="shared" si="0"/>
        <v>30</v>
      </c>
      <c r="C10" s="1170">
        <f t="shared" si="0"/>
        <v>0</v>
      </c>
      <c r="D10" s="1170">
        <f t="shared" si="0"/>
        <v>30</v>
      </c>
      <c r="E10" s="1170">
        <f t="shared" si="0"/>
        <v>21</v>
      </c>
      <c r="F10" s="1170">
        <f t="shared" si="0"/>
        <v>0</v>
      </c>
      <c r="G10" s="1170">
        <f t="shared" si="0"/>
        <v>21</v>
      </c>
      <c r="H10" s="1170">
        <f t="shared" si="0"/>
        <v>19</v>
      </c>
      <c r="I10" s="1170">
        <f t="shared" si="0"/>
        <v>0</v>
      </c>
      <c r="J10" s="1170">
        <f t="shared" si="0"/>
        <v>19</v>
      </c>
      <c r="K10" s="1170">
        <f t="shared" si="0"/>
        <v>13</v>
      </c>
      <c r="L10" s="1170">
        <f t="shared" si="0"/>
        <v>0</v>
      </c>
      <c r="M10" s="1170">
        <f t="shared" si="0"/>
        <v>13</v>
      </c>
      <c r="N10" s="1173">
        <f t="shared" si="1"/>
        <v>83</v>
      </c>
      <c r="O10" s="1174">
        <f t="shared" si="1"/>
        <v>0</v>
      </c>
      <c r="P10" s="1175">
        <f t="shared" si="2"/>
        <v>83</v>
      </c>
    </row>
    <row r="11" spans="1:16" ht="25.5" customHeight="1" x14ac:dyDescent="0.3">
      <c r="A11" s="614" t="s">
        <v>259</v>
      </c>
      <c r="B11" s="1170">
        <f t="shared" si="0"/>
        <v>40</v>
      </c>
      <c r="C11" s="1170">
        <f t="shared" si="0"/>
        <v>3</v>
      </c>
      <c r="D11" s="1170">
        <f t="shared" si="0"/>
        <v>43</v>
      </c>
      <c r="E11" s="1170">
        <f t="shared" si="0"/>
        <v>39</v>
      </c>
      <c r="F11" s="1170">
        <f t="shared" si="0"/>
        <v>2</v>
      </c>
      <c r="G11" s="1170">
        <f t="shared" si="0"/>
        <v>41</v>
      </c>
      <c r="H11" s="1170">
        <f t="shared" si="0"/>
        <v>28</v>
      </c>
      <c r="I11" s="1170">
        <f t="shared" si="0"/>
        <v>0</v>
      </c>
      <c r="J11" s="1170">
        <f t="shared" si="0"/>
        <v>28</v>
      </c>
      <c r="K11" s="1170">
        <f t="shared" si="0"/>
        <v>25</v>
      </c>
      <c r="L11" s="1170">
        <f t="shared" si="0"/>
        <v>2</v>
      </c>
      <c r="M11" s="1170">
        <f t="shared" si="0"/>
        <v>27</v>
      </c>
      <c r="N11" s="1173">
        <f t="shared" si="1"/>
        <v>132</v>
      </c>
      <c r="O11" s="1174">
        <f t="shared" si="1"/>
        <v>7</v>
      </c>
      <c r="P11" s="1175">
        <f t="shared" si="2"/>
        <v>139</v>
      </c>
    </row>
    <row r="12" spans="1:16" ht="25.5" customHeight="1" x14ac:dyDescent="0.3">
      <c r="A12" s="614" t="s">
        <v>145</v>
      </c>
      <c r="B12" s="1170">
        <f t="shared" si="0"/>
        <v>28</v>
      </c>
      <c r="C12" s="1170">
        <f t="shared" si="0"/>
        <v>0</v>
      </c>
      <c r="D12" s="1170">
        <f t="shared" si="0"/>
        <v>28</v>
      </c>
      <c r="E12" s="1170">
        <f t="shared" si="0"/>
        <v>49</v>
      </c>
      <c r="F12" s="1170">
        <f t="shared" si="0"/>
        <v>3</v>
      </c>
      <c r="G12" s="1170">
        <f t="shared" si="0"/>
        <v>52</v>
      </c>
      <c r="H12" s="1170">
        <f t="shared" si="0"/>
        <v>42</v>
      </c>
      <c r="I12" s="1170">
        <f t="shared" si="0"/>
        <v>1</v>
      </c>
      <c r="J12" s="1170">
        <f t="shared" si="0"/>
        <v>43</v>
      </c>
      <c r="K12" s="1170">
        <f t="shared" si="0"/>
        <v>43</v>
      </c>
      <c r="L12" s="1170">
        <f t="shared" si="0"/>
        <v>1</v>
      </c>
      <c r="M12" s="1170">
        <f t="shared" si="0"/>
        <v>44</v>
      </c>
      <c r="N12" s="1173">
        <f t="shared" si="1"/>
        <v>162</v>
      </c>
      <c r="O12" s="1174">
        <f t="shared" si="1"/>
        <v>5</v>
      </c>
      <c r="P12" s="1175">
        <f t="shared" si="2"/>
        <v>167</v>
      </c>
    </row>
    <row r="13" spans="1:16" ht="25.5" customHeight="1" x14ac:dyDescent="0.3">
      <c r="A13" s="614" t="s">
        <v>260</v>
      </c>
      <c r="B13" s="1170">
        <f t="shared" si="0"/>
        <v>17</v>
      </c>
      <c r="C13" s="1170">
        <f t="shared" si="0"/>
        <v>0</v>
      </c>
      <c r="D13" s="1170">
        <f t="shared" si="0"/>
        <v>17</v>
      </c>
      <c r="E13" s="1170">
        <f t="shared" si="0"/>
        <v>24</v>
      </c>
      <c r="F13" s="1170">
        <f t="shared" si="0"/>
        <v>2</v>
      </c>
      <c r="G13" s="1170">
        <f t="shared" si="0"/>
        <v>26</v>
      </c>
      <c r="H13" s="1170">
        <f t="shared" si="0"/>
        <v>25</v>
      </c>
      <c r="I13" s="1170">
        <f t="shared" si="0"/>
        <v>0</v>
      </c>
      <c r="J13" s="1170">
        <f t="shared" si="0"/>
        <v>25</v>
      </c>
      <c r="K13" s="1170">
        <f t="shared" si="0"/>
        <v>15</v>
      </c>
      <c r="L13" s="1170">
        <f t="shared" si="0"/>
        <v>3</v>
      </c>
      <c r="M13" s="1170">
        <f t="shared" si="0"/>
        <v>18</v>
      </c>
      <c r="N13" s="1173">
        <f t="shared" si="1"/>
        <v>81</v>
      </c>
      <c r="O13" s="1174">
        <f t="shared" si="1"/>
        <v>5</v>
      </c>
      <c r="P13" s="1175">
        <f t="shared" si="2"/>
        <v>86</v>
      </c>
    </row>
    <row r="14" spans="1:16" ht="25.5" customHeight="1" x14ac:dyDescent="0.3">
      <c r="A14" s="614" t="s">
        <v>146</v>
      </c>
      <c r="B14" s="1170">
        <f t="shared" si="0"/>
        <v>62</v>
      </c>
      <c r="C14" s="1170">
        <f t="shared" si="0"/>
        <v>3</v>
      </c>
      <c r="D14" s="1170">
        <f t="shared" si="0"/>
        <v>65</v>
      </c>
      <c r="E14" s="1170">
        <f t="shared" si="0"/>
        <v>57</v>
      </c>
      <c r="F14" s="1170">
        <f t="shared" si="0"/>
        <v>6</v>
      </c>
      <c r="G14" s="1170">
        <f t="shared" si="0"/>
        <v>63</v>
      </c>
      <c r="H14" s="1170">
        <f t="shared" si="0"/>
        <v>49</v>
      </c>
      <c r="I14" s="1170">
        <f t="shared" si="0"/>
        <v>1</v>
      </c>
      <c r="J14" s="1170">
        <f t="shared" si="0"/>
        <v>50</v>
      </c>
      <c r="K14" s="1170">
        <f t="shared" si="0"/>
        <v>40</v>
      </c>
      <c r="L14" s="1170">
        <f t="shared" si="0"/>
        <v>0</v>
      </c>
      <c r="M14" s="1170">
        <f t="shared" si="0"/>
        <v>40</v>
      </c>
      <c r="N14" s="1173">
        <f t="shared" si="1"/>
        <v>208</v>
      </c>
      <c r="O14" s="1174">
        <f t="shared" si="1"/>
        <v>10</v>
      </c>
      <c r="P14" s="1175">
        <f t="shared" si="2"/>
        <v>218</v>
      </c>
    </row>
    <row r="15" spans="1:16" ht="40.5" x14ac:dyDescent="0.3">
      <c r="A15" s="614" t="s">
        <v>176</v>
      </c>
      <c r="B15" s="1170">
        <f t="shared" si="0"/>
        <v>0</v>
      </c>
      <c r="C15" s="1170">
        <f t="shared" si="0"/>
        <v>0</v>
      </c>
      <c r="D15" s="1170">
        <f t="shared" si="0"/>
        <v>0</v>
      </c>
      <c r="E15" s="1170">
        <f t="shared" si="0"/>
        <v>0</v>
      </c>
      <c r="F15" s="1170">
        <f t="shared" si="0"/>
        <v>0</v>
      </c>
      <c r="G15" s="1170">
        <f t="shared" si="0"/>
        <v>0</v>
      </c>
      <c r="H15" s="1170">
        <f t="shared" si="0"/>
        <v>0</v>
      </c>
      <c r="I15" s="1170">
        <f t="shared" si="0"/>
        <v>0</v>
      </c>
      <c r="J15" s="1170">
        <f t="shared" si="0"/>
        <v>0</v>
      </c>
      <c r="K15" s="1170">
        <f t="shared" si="0"/>
        <v>0</v>
      </c>
      <c r="L15" s="1170">
        <f t="shared" si="0"/>
        <v>0</v>
      </c>
      <c r="M15" s="1170">
        <f t="shared" si="0"/>
        <v>0</v>
      </c>
      <c r="N15" s="1173">
        <f t="shared" si="1"/>
        <v>0</v>
      </c>
      <c r="O15" s="1174">
        <f t="shared" si="1"/>
        <v>0</v>
      </c>
      <c r="P15" s="1175">
        <f t="shared" si="2"/>
        <v>0</v>
      </c>
    </row>
    <row r="16" spans="1:16" ht="40.5" x14ac:dyDescent="0.3">
      <c r="A16" s="614" t="s">
        <v>177</v>
      </c>
      <c r="B16" s="1170">
        <f t="shared" si="0"/>
        <v>15</v>
      </c>
      <c r="C16" s="1170">
        <f t="shared" si="0"/>
        <v>0</v>
      </c>
      <c r="D16" s="1170">
        <f t="shared" si="0"/>
        <v>15</v>
      </c>
      <c r="E16" s="1170">
        <f t="shared" si="0"/>
        <v>15</v>
      </c>
      <c r="F16" s="1170">
        <f t="shared" si="0"/>
        <v>0</v>
      </c>
      <c r="G16" s="1170">
        <f t="shared" si="0"/>
        <v>15</v>
      </c>
      <c r="H16" s="1170">
        <f t="shared" si="0"/>
        <v>24</v>
      </c>
      <c r="I16" s="1170">
        <f t="shared" si="0"/>
        <v>0</v>
      </c>
      <c r="J16" s="1170">
        <f t="shared" si="0"/>
        <v>24</v>
      </c>
      <c r="K16" s="1170">
        <f t="shared" si="0"/>
        <v>14</v>
      </c>
      <c r="L16" s="1170">
        <f t="shared" si="0"/>
        <v>0</v>
      </c>
      <c r="M16" s="1170">
        <f t="shared" si="0"/>
        <v>14</v>
      </c>
      <c r="N16" s="1173">
        <f t="shared" si="1"/>
        <v>68</v>
      </c>
      <c r="O16" s="1174">
        <f t="shared" si="1"/>
        <v>0</v>
      </c>
      <c r="P16" s="1175">
        <f t="shared" si="2"/>
        <v>68</v>
      </c>
    </row>
    <row r="17" spans="1:16" ht="20.25" x14ac:dyDescent="0.3">
      <c r="A17" s="614" t="s">
        <v>147</v>
      </c>
      <c r="B17" s="1170">
        <f t="shared" si="0"/>
        <v>22</v>
      </c>
      <c r="C17" s="1170">
        <f t="shared" si="0"/>
        <v>0</v>
      </c>
      <c r="D17" s="1170">
        <f t="shared" si="0"/>
        <v>22</v>
      </c>
      <c r="E17" s="1170">
        <f t="shared" si="0"/>
        <v>45</v>
      </c>
      <c r="F17" s="1170">
        <f t="shared" si="0"/>
        <v>0</v>
      </c>
      <c r="G17" s="1170">
        <f t="shared" si="0"/>
        <v>45</v>
      </c>
      <c r="H17" s="1170">
        <f t="shared" si="0"/>
        <v>41</v>
      </c>
      <c r="I17" s="1170">
        <f t="shared" si="0"/>
        <v>0</v>
      </c>
      <c r="J17" s="1170">
        <f t="shared" si="0"/>
        <v>41</v>
      </c>
      <c r="K17" s="1170">
        <f t="shared" si="0"/>
        <v>37</v>
      </c>
      <c r="L17" s="1170">
        <f t="shared" si="0"/>
        <v>2</v>
      </c>
      <c r="M17" s="1170">
        <f t="shared" si="0"/>
        <v>39</v>
      </c>
      <c r="N17" s="1173">
        <f t="shared" si="1"/>
        <v>145</v>
      </c>
      <c r="O17" s="1174">
        <f t="shared" si="1"/>
        <v>2</v>
      </c>
      <c r="P17" s="1175">
        <f t="shared" si="2"/>
        <v>147</v>
      </c>
    </row>
    <row r="18" spans="1:16" ht="33" customHeight="1" thickBot="1" x14ac:dyDescent="0.35">
      <c r="A18" s="2659" t="s">
        <v>148</v>
      </c>
      <c r="B18" s="1195">
        <f t="shared" si="0"/>
        <v>34</v>
      </c>
      <c r="C18" s="1195">
        <f t="shared" si="0"/>
        <v>16</v>
      </c>
      <c r="D18" s="1195">
        <f t="shared" si="0"/>
        <v>50</v>
      </c>
      <c r="E18" s="1195">
        <f t="shared" si="0"/>
        <v>33</v>
      </c>
      <c r="F18" s="1195">
        <f t="shared" si="0"/>
        <v>35</v>
      </c>
      <c r="G18" s="1195">
        <f t="shared" si="0"/>
        <v>68</v>
      </c>
      <c r="H18" s="1195">
        <f t="shared" si="0"/>
        <v>32</v>
      </c>
      <c r="I18" s="1195">
        <f t="shared" si="0"/>
        <v>12</v>
      </c>
      <c r="J18" s="1195">
        <f t="shared" si="0"/>
        <v>44</v>
      </c>
      <c r="K18" s="1195">
        <f t="shared" si="0"/>
        <v>40</v>
      </c>
      <c r="L18" s="1195">
        <f t="shared" si="0"/>
        <v>7</v>
      </c>
      <c r="M18" s="1195">
        <f t="shared" si="0"/>
        <v>47</v>
      </c>
      <c r="N18" s="1199">
        <f t="shared" si="1"/>
        <v>139</v>
      </c>
      <c r="O18" s="1200">
        <f t="shared" si="1"/>
        <v>70</v>
      </c>
      <c r="P18" s="1201">
        <f t="shared" si="2"/>
        <v>209</v>
      </c>
    </row>
    <row r="19" spans="1:16" ht="33" customHeight="1" thickBot="1" x14ac:dyDescent="0.35">
      <c r="A19" s="2769" t="s">
        <v>149</v>
      </c>
      <c r="B19" s="2839">
        <f>SUM(B20:B25)</f>
        <v>54</v>
      </c>
      <c r="C19" s="2839">
        <f t="shared" ref="C19:M19" si="3">SUM(C20:C25)</f>
        <v>100</v>
      </c>
      <c r="D19" s="2839">
        <f t="shared" si="3"/>
        <v>154</v>
      </c>
      <c r="E19" s="2839">
        <f t="shared" si="3"/>
        <v>48</v>
      </c>
      <c r="F19" s="2839">
        <f t="shared" si="3"/>
        <v>131</v>
      </c>
      <c r="G19" s="2839">
        <f t="shared" si="3"/>
        <v>179</v>
      </c>
      <c r="H19" s="2839">
        <f>SUM(H20:H25)</f>
        <v>57</v>
      </c>
      <c r="I19" s="2839">
        <f t="shared" si="3"/>
        <v>84</v>
      </c>
      <c r="J19" s="2839">
        <f t="shared" si="3"/>
        <v>141</v>
      </c>
      <c r="K19" s="2839">
        <f t="shared" si="3"/>
        <v>58</v>
      </c>
      <c r="L19" s="2839">
        <f t="shared" si="3"/>
        <v>50</v>
      </c>
      <c r="M19" s="2839">
        <f t="shared" si="3"/>
        <v>108</v>
      </c>
      <c r="N19" s="2839">
        <f>SUM(N20:N25)</f>
        <v>217</v>
      </c>
      <c r="O19" s="2839">
        <f>SUM(O20:O25)</f>
        <v>365</v>
      </c>
      <c r="P19" s="2839">
        <f>SUM(P20:P25)</f>
        <v>582</v>
      </c>
    </row>
    <row r="20" spans="1:16" ht="28.5" customHeight="1" x14ac:dyDescent="0.3">
      <c r="A20" s="2640" t="s">
        <v>296</v>
      </c>
      <c r="B20" s="2655">
        <f t="shared" ref="B20:M31" si="4">SUM(B63,B105)</f>
        <v>0</v>
      </c>
      <c r="C20" s="2655">
        <f t="shared" si="4"/>
        <v>0</v>
      </c>
      <c r="D20" s="2655">
        <f t="shared" si="4"/>
        <v>0</v>
      </c>
      <c r="E20" s="2655">
        <f t="shared" si="4"/>
        <v>0</v>
      </c>
      <c r="F20" s="2655">
        <f t="shared" si="4"/>
        <v>0</v>
      </c>
      <c r="G20" s="2655">
        <f t="shared" si="4"/>
        <v>0</v>
      </c>
      <c r="H20" s="2655">
        <f t="shared" si="4"/>
        <v>0</v>
      </c>
      <c r="I20" s="2655">
        <f t="shared" si="4"/>
        <v>0</v>
      </c>
      <c r="J20" s="2655">
        <f t="shared" si="4"/>
        <v>0</v>
      </c>
      <c r="K20" s="2655">
        <f t="shared" si="4"/>
        <v>0</v>
      </c>
      <c r="L20" s="2655">
        <f t="shared" si="4"/>
        <v>0</v>
      </c>
      <c r="M20" s="2655">
        <f t="shared" si="4"/>
        <v>0</v>
      </c>
      <c r="N20" s="2849">
        <f>B20+E20+H20+K20</f>
        <v>0</v>
      </c>
      <c r="O20" s="2850">
        <f t="shared" ref="O20:O32" si="5">C20+F20+I20+L20</f>
        <v>0</v>
      </c>
      <c r="P20" s="2851">
        <f t="shared" ref="P20:P32" si="6">N20+O20</f>
        <v>0</v>
      </c>
    </row>
    <row r="21" spans="1:16" ht="28.5" customHeight="1" x14ac:dyDescent="0.3">
      <c r="A21" s="623" t="s">
        <v>297</v>
      </c>
      <c r="B21" s="1170">
        <f t="shared" si="4"/>
        <v>10</v>
      </c>
      <c r="C21" s="1170">
        <f t="shared" si="4"/>
        <v>16</v>
      </c>
      <c r="D21" s="1170">
        <f t="shared" si="4"/>
        <v>26</v>
      </c>
      <c r="E21" s="1170">
        <f t="shared" si="4"/>
        <v>10</v>
      </c>
      <c r="F21" s="1170">
        <f t="shared" si="4"/>
        <v>8</v>
      </c>
      <c r="G21" s="1170">
        <f t="shared" si="4"/>
        <v>18</v>
      </c>
      <c r="H21" s="1170">
        <f t="shared" si="4"/>
        <v>0</v>
      </c>
      <c r="I21" s="1170">
        <f t="shared" si="4"/>
        <v>1</v>
      </c>
      <c r="J21" s="1170">
        <f t="shared" si="4"/>
        <v>1</v>
      </c>
      <c r="K21" s="1170">
        <f t="shared" si="4"/>
        <v>13</v>
      </c>
      <c r="L21" s="1170">
        <f t="shared" si="4"/>
        <v>8</v>
      </c>
      <c r="M21" s="1170">
        <f t="shared" si="4"/>
        <v>21</v>
      </c>
      <c r="N21" s="1176">
        <f t="shared" ref="N21:N32" si="7">B21+E21+H21+K21</f>
        <v>33</v>
      </c>
      <c r="O21" s="1177">
        <f t="shared" si="5"/>
        <v>33</v>
      </c>
      <c r="P21" s="1178">
        <f t="shared" si="6"/>
        <v>66</v>
      </c>
    </row>
    <row r="22" spans="1:16" ht="28.5" customHeight="1" x14ac:dyDescent="0.3">
      <c r="A22" s="623" t="s">
        <v>298</v>
      </c>
      <c r="B22" s="1170">
        <f t="shared" si="4"/>
        <v>34</v>
      </c>
      <c r="C22" s="1170">
        <f t="shared" si="4"/>
        <v>74</v>
      </c>
      <c r="D22" s="1170">
        <f t="shared" si="4"/>
        <v>108</v>
      </c>
      <c r="E22" s="1170">
        <f t="shared" si="4"/>
        <v>28</v>
      </c>
      <c r="F22" s="1170">
        <f t="shared" si="4"/>
        <v>114</v>
      </c>
      <c r="G22" s="1170">
        <f t="shared" si="4"/>
        <v>142</v>
      </c>
      <c r="H22" s="1170">
        <f t="shared" si="4"/>
        <v>47</v>
      </c>
      <c r="I22" s="1170">
        <f t="shared" si="4"/>
        <v>73</v>
      </c>
      <c r="J22" s="1170">
        <f t="shared" si="4"/>
        <v>120</v>
      </c>
      <c r="K22" s="1170">
        <f t="shared" si="4"/>
        <v>45</v>
      </c>
      <c r="L22" s="1170">
        <f t="shared" si="4"/>
        <v>42</v>
      </c>
      <c r="M22" s="1170">
        <f t="shared" si="4"/>
        <v>87</v>
      </c>
      <c r="N22" s="1176">
        <f t="shared" si="7"/>
        <v>154</v>
      </c>
      <c r="O22" s="1177">
        <f t="shared" si="5"/>
        <v>303</v>
      </c>
      <c r="P22" s="1178">
        <f t="shared" si="6"/>
        <v>457</v>
      </c>
    </row>
    <row r="23" spans="1:16" ht="28.5" customHeight="1" x14ac:dyDescent="0.3">
      <c r="A23" s="623" t="s">
        <v>326</v>
      </c>
      <c r="B23" s="1170">
        <f t="shared" si="4"/>
        <v>10</v>
      </c>
      <c r="C23" s="1170">
        <f t="shared" si="4"/>
        <v>10</v>
      </c>
      <c r="D23" s="1170">
        <f t="shared" si="4"/>
        <v>20</v>
      </c>
      <c r="E23" s="1170">
        <f t="shared" si="4"/>
        <v>10</v>
      </c>
      <c r="F23" s="1170">
        <f t="shared" si="4"/>
        <v>9</v>
      </c>
      <c r="G23" s="1170">
        <f t="shared" si="4"/>
        <v>19</v>
      </c>
      <c r="H23" s="1170">
        <f t="shared" si="4"/>
        <v>10</v>
      </c>
      <c r="I23" s="1170">
        <f t="shared" si="4"/>
        <v>10</v>
      </c>
      <c r="J23" s="1170">
        <f t="shared" si="4"/>
        <v>20</v>
      </c>
      <c r="K23" s="1170">
        <f t="shared" si="4"/>
        <v>0</v>
      </c>
      <c r="L23" s="1170">
        <f t="shared" si="4"/>
        <v>0</v>
      </c>
      <c r="M23" s="1170">
        <f t="shared" si="4"/>
        <v>0</v>
      </c>
      <c r="N23" s="1176">
        <f t="shared" si="7"/>
        <v>30</v>
      </c>
      <c r="O23" s="1177">
        <f t="shared" si="5"/>
        <v>29</v>
      </c>
      <c r="P23" s="1178">
        <f t="shared" si="6"/>
        <v>59</v>
      </c>
    </row>
    <row r="24" spans="1:16" ht="37.9" customHeight="1" x14ac:dyDescent="0.3">
      <c r="A24" s="623" t="s">
        <v>327</v>
      </c>
      <c r="B24" s="1170">
        <f t="shared" si="4"/>
        <v>0</v>
      </c>
      <c r="C24" s="1170">
        <f t="shared" si="4"/>
        <v>0</v>
      </c>
      <c r="D24" s="1170">
        <f t="shared" si="4"/>
        <v>0</v>
      </c>
      <c r="E24" s="1170">
        <f t="shared" si="4"/>
        <v>0</v>
      </c>
      <c r="F24" s="1170">
        <f t="shared" si="4"/>
        <v>0</v>
      </c>
      <c r="G24" s="1170">
        <f t="shared" si="4"/>
        <v>0</v>
      </c>
      <c r="H24" s="1170">
        <f t="shared" si="4"/>
        <v>0</v>
      </c>
      <c r="I24" s="1170">
        <f t="shared" si="4"/>
        <v>0</v>
      </c>
      <c r="J24" s="1170">
        <f t="shared" si="4"/>
        <v>0</v>
      </c>
      <c r="K24" s="1170">
        <f t="shared" si="4"/>
        <v>0</v>
      </c>
      <c r="L24" s="1170">
        <f t="shared" si="4"/>
        <v>0</v>
      </c>
      <c r="M24" s="1170">
        <f t="shared" si="4"/>
        <v>0</v>
      </c>
      <c r="N24" s="1176">
        <f t="shared" si="7"/>
        <v>0</v>
      </c>
      <c r="O24" s="1177">
        <f t="shared" si="5"/>
        <v>0</v>
      </c>
      <c r="P24" s="1178">
        <f t="shared" si="6"/>
        <v>0</v>
      </c>
    </row>
    <row r="25" spans="1:16" ht="28.5" customHeight="1" x14ac:dyDescent="0.3">
      <c r="A25" s="623" t="s">
        <v>299</v>
      </c>
      <c r="B25" s="1170">
        <f t="shared" si="4"/>
        <v>0</v>
      </c>
      <c r="C25" s="1170">
        <f t="shared" si="4"/>
        <v>0</v>
      </c>
      <c r="D25" s="1170">
        <f t="shared" si="4"/>
        <v>0</v>
      </c>
      <c r="E25" s="1170">
        <f t="shared" si="4"/>
        <v>0</v>
      </c>
      <c r="F25" s="1170">
        <f t="shared" si="4"/>
        <v>0</v>
      </c>
      <c r="G25" s="1170">
        <f t="shared" si="4"/>
        <v>0</v>
      </c>
      <c r="H25" s="1170">
        <f t="shared" si="4"/>
        <v>0</v>
      </c>
      <c r="I25" s="1170">
        <f t="shared" si="4"/>
        <v>0</v>
      </c>
      <c r="J25" s="1170">
        <f t="shared" si="4"/>
        <v>0</v>
      </c>
      <c r="K25" s="1170">
        <f t="shared" si="4"/>
        <v>0</v>
      </c>
      <c r="L25" s="1170">
        <f t="shared" si="4"/>
        <v>0</v>
      </c>
      <c r="M25" s="1170">
        <f t="shared" si="4"/>
        <v>0</v>
      </c>
      <c r="N25" s="1176">
        <f>B25+E25+H25+K25</f>
        <v>0</v>
      </c>
      <c r="O25" s="1177">
        <f t="shared" si="5"/>
        <v>0</v>
      </c>
      <c r="P25" s="1178">
        <f t="shared" si="6"/>
        <v>0</v>
      </c>
    </row>
    <row r="26" spans="1:16" ht="33" customHeight="1" x14ac:dyDescent="0.3">
      <c r="A26" s="614" t="s">
        <v>150</v>
      </c>
      <c r="B26" s="1170">
        <f t="shared" si="4"/>
        <v>26</v>
      </c>
      <c r="C26" s="1170">
        <f t="shared" si="4"/>
        <v>9</v>
      </c>
      <c r="D26" s="1170">
        <f t="shared" si="4"/>
        <v>35</v>
      </c>
      <c r="E26" s="1170">
        <f t="shared" si="4"/>
        <v>22</v>
      </c>
      <c r="F26" s="1170">
        <f t="shared" si="4"/>
        <v>6</v>
      </c>
      <c r="G26" s="1170">
        <f t="shared" si="4"/>
        <v>28</v>
      </c>
      <c r="H26" s="1170">
        <f t="shared" si="4"/>
        <v>21</v>
      </c>
      <c r="I26" s="1170">
        <f t="shared" si="4"/>
        <v>5</v>
      </c>
      <c r="J26" s="1170">
        <f t="shared" si="4"/>
        <v>26</v>
      </c>
      <c r="K26" s="1170">
        <f t="shared" si="4"/>
        <v>24</v>
      </c>
      <c r="L26" s="1170">
        <f t="shared" si="4"/>
        <v>11</v>
      </c>
      <c r="M26" s="1170">
        <f t="shared" si="4"/>
        <v>35</v>
      </c>
      <c r="N26" s="1173">
        <f t="shared" si="7"/>
        <v>93</v>
      </c>
      <c r="O26" s="1174">
        <f t="shared" si="5"/>
        <v>31</v>
      </c>
      <c r="P26" s="1175">
        <f t="shared" si="6"/>
        <v>124</v>
      </c>
    </row>
    <row r="27" spans="1:16" ht="33" customHeight="1" x14ac:dyDescent="0.3">
      <c r="A27" s="614" t="s">
        <v>261</v>
      </c>
      <c r="B27" s="1170">
        <f t="shared" si="4"/>
        <v>15</v>
      </c>
      <c r="C27" s="1170">
        <f t="shared" si="4"/>
        <v>13</v>
      </c>
      <c r="D27" s="1170">
        <f t="shared" si="4"/>
        <v>28</v>
      </c>
      <c r="E27" s="1170">
        <f t="shared" si="4"/>
        <v>15</v>
      </c>
      <c r="F27" s="1170">
        <f t="shared" si="4"/>
        <v>15</v>
      </c>
      <c r="G27" s="1170">
        <f t="shared" si="4"/>
        <v>30</v>
      </c>
      <c r="H27" s="1170">
        <f t="shared" si="4"/>
        <v>15</v>
      </c>
      <c r="I27" s="1170">
        <f t="shared" si="4"/>
        <v>5</v>
      </c>
      <c r="J27" s="1170">
        <f t="shared" si="4"/>
        <v>20</v>
      </c>
      <c r="K27" s="1170">
        <f t="shared" si="4"/>
        <v>16</v>
      </c>
      <c r="L27" s="1170">
        <f t="shared" si="4"/>
        <v>9</v>
      </c>
      <c r="M27" s="1170">
        <f t="shared" si="4"/>
        <v>25</v>
      </c>
      <c r="N27" s="1173">
        <f t="shared" si="7"/>
        <v>61</v>
      </c>
      <c r="O27" s="1174">
        <f t="shared" si="5"/>
        <v>42</v>
      </c>
      <c r="P27" s="1175">
        <f t="shared" si="6"/>
        <v>103</v>
      </c>
    </row>
    <row r="28" spans="1:16" ht="33" customHeight="1" x14ac:dyDescent="0.3">
      <c r="A28" s="614" t="s">
        <v>151</v>
      </c>
      <c r="B28" s="1170">
        <f t="shared" si="4"/>
        <v>30</v>
      </c>
      <c r="C28" s="1170">
        <f t="shared" si="4"/>
        <v>22</v>
      </c>
      <c r="D28" s="1170">
        <f t="shared" si="4"/>
        <v>52</v>
      </c>
      <c r="E28" s="1170">
        <f t="shared" si="4"/>
        <v>29</v>
      </c>
      <c r="F28" s="1170">
        <f t="shared" si="4"/>
        <v>22</v>
      </c>
      <c r="G28" s="1170">
        <f t="shared" si="4"/>
        <v>51</v>
      </c>
      <c r="H28" s="1170">
        <f t="shared" si="4"/>
        <v>27</v>
      </c>
      <c r="I28" s="1170">
        <f t="shared" si="4"/>
        <v>10</v>
      </c>
      <c r="J28" s="1170">
        <f t="shared" si="4"/>
        <v>37</v>
      </c>
      <c r="K28" s="1170">
        <f t="shared" si="4"/>
        <v>30</v>
      </c>
      <c r="L28" s="1170">
        <f t="shared" si="4"/>
        <v>10</v>
      </c>
      <c r="M28" s="1170">
        <f t="shared" si="4"/>
        <v>40</v>
      </c>
      <c r="N28" s="1173">
        <f t="shared" si="7"/>
        <v>116</v>
      </c>
      <c r="O28" s="1174">
        <f t="shared" si="5"/>
        <v>64</v>
      </c>
      <c r="P28" s="1175">
        <f t="shared" si="6"/>
        <v>180</v>
      </c>
    </row>
    <row r="29" spans="1:16" ht="33" customHeight="1" x14ac:dyDescent="0.3">
      <c r="A29" s="614" t="s">
        <v>178</v>
      </c>
      <c r="B29" s="1170">
        <f t="shared" si="4"/>
        <v>20</v>
      </c>
      <c r="C29" s="1170">
        <f t="shared" si="4"/>
        <v>2</v>
      </c>
      <c r="D29" s="1170">
        <f t="shared" si="4"/>
        <v>22</v>
      </c>
      <c r="E29" s="1170">
        <f t="shared" si="4"/>
        <v>19</v>
      </c>
      <c r="F29" s="1170">
        <f t="shared" si="4"/>
        <v>0</v>
      </c>
      <c r="G29" s="1170">
        <f t="shared" si="4"/>
        <v>19</v>
      </c>
      <c r="H29" s="1170">
        <f t="shared" si="4"/>
        <v>18</v>
      </c>
      <c r="I29" s="1170">
        <f t="shared" si="4"/>
        <v>0</v>
      </c>
      <c r="J29" s="1170">
        <f t="shared" si="4"/>
        <v>18</v>
      </c>
      <c r="K29" s="1170">
        <f t="shared" si="4"/>
        <v>14</v>
      </c>
      <c r="L29" s="1170">
        <f t="shared" si="4"/>
        <v>0</v>
      </c>
      <c r="M29" s="1170">
        <f t="shared" si="4"/>
        <v>14</v>
      </c>
      <c r="N29" s="1173">
        <f t="shared" si="7"/>
        <v>71</v>
      </c>
      <c r="O29" s="1174">
        <f t="shared" si="5"/>
        <v>2</v>
      </c>
      <c r="P29" s="1175">
        <f t="shared" si="6"/>
        <v>73</v>
      </c>
    </row>
    <row r="30" spans="1:16" ht="33" customHeight="1" x14ac:dyDescent="0.3">
      <c r="A30" s="614" t="s">
        <v>152</v>
      </c>
      <c r="B30" s="1170">
        <f t="shared" si="4"/>
        <v>47</v>
      </c>
      <c r="C30" s="1170">
        <f t="shared" si="4"/>
        <v>1</v>
      </c>
      <c r="D30" s="1170">
        <f t="shared" si="4"/>
        <v>48</v>
      </c>
      <c r="E30" s="1170">
        <f t="shared" si="4"/>
        <v>35</v>
      </c>
      <c r="F30" s="1170">
        <f t="shared" si="4"/>
        <v>5</v>
      </c>
      <c r="G30" s="1170">
        <f t="shared" si="4"/>
        <v>40</v>
      </c>
      <c r="H30" s="1170">
        <f t="shared" si="4"/>
        <v>31</v>
      </c>
      <c r="I30" s="1170">
        <f t="shared" si="4"/>
        <v>7</v>
      </c>
      <c r="J30" s="1170">
        <f t="shared" si="4"/>
        <v>38</v>
      </c>
      <c r="K30" s="1170">
        <f t="shared" si="4"/>
        <v>39</v>
      </c>
      <c r="L30" s="1170">
        <f t="shared" si="4"/>
        <v>6</v>
      </c>
      <c r="M30" s="1170">
        <f t="shared" si="4"/>
        <v>45</v>
      </c>
      <c r="N30" s="1173">
        <f t="shared" si="7"/>
        <v>152</v>
      </c>
      <c r="O30" s="1174">
        <f t="shared" si="5"/>
        <v>19</v>
      </c>
      <c r="P30" s="1175">
        <f t="shared" si="6"/>
        <v>171</v>
      </c>
    </row>
    <row r="31" spans="1:16" ht="33" customHeight="1" thickBot="1" x14ac:dyDescent="0.35">
      <c r="A31" s="2659" t="s">
        <v>348</v>
      </c>
      <c r="B31" s="1195">
        <f>SUM(B74,B116)</f>
        <v>25</v>
      </c>
      <c r="C31" s="1195">
        <f t="shared" si="4"/>
        <v>7</v>
      </c>
      <c r="D31" s="1195">
        <f t="shared" si="4"/>
        <v>32</v>
      </c>
      <c r="E31" s="1195">
        <f t="shared" si="4"/>
        <v>32</v>
      </c>
      <c r="F31" s="1195">
        <f t="shared" si="4"/>
        <v>4</v>
      </c>
      <c r="G31" s="1195">
        <f t="shared" si="4"/>
        <v>36</v>
      </c>
      <c r="H31" s="1195">
        <f t="shared" si="4"/>
        <v>27</v>
      </c>
      <c r="I31" s="1195">
        <f t="shared" si="4"/>
        <v>0</v>
      </c>
      <c r="J31" s="1195">
        <f t="shared" si="4"/>
        <v>27</v>
      </c>
      <c r="K31" s="1195">
        <f t="shared" si="4"/>
        <v>22</v>
      </c>
      <c r="L31" s="1195">
        <f t="shared" si="4"/>
        <v>3</v>
      </c>
      <c r="M31" s="1195">
        <f t="shared" si="4"/>
        <v>25</v>
      </c>
      <c r="N31" s="1199">
        <f t="shared" si="7"/>
        <v>106</v>
      </c>
      <c r="O31" s="1200">
        <f t="shared" si="5"/>
        <v>14</v>
      </c>
      <c r="P31" s="1201">
        <f t="shared" si="6"/>
        <v>120</v>
      </c>
    </row>
    <row r="32" spans="1:16" ht="26.25" customHeight="1" thickBot="1" x14ac:dyDescent="0.35">
      <c r="A32" s="574" t="s">
        <v>153</v>
      </c>
      <c r="B32" s="2861">
        <f>SUM(B33:B39)</f>
        <v>116</v>
      </c>
      <c r="C32" s="2861">
        <f t="shared" ref="C32:M32" si="8">SUM(C33:C39)</f>
        <v>1</v>
      </c>
      <c r="D32" s="2861">
        <f t="shared" si="8"/>
        <v>117</v>
      </c>
      <c r="E32" s="2861">
        <f t="shared" si="8"/>
        <v>118</v>
      </c>
      <c r="F32" s="2861">
        <f t="shared" si="8"/>
        <v>2</v>
      </c>
      <c r="G32" s="2861">
        <f t="shared" si="8"/>
        <v>120</v>
      </c>
      <c r="H32" s="2861">
        <f t="shared" si="8"/>
        <v>108</v>
      </c>
      <c r="I32" s="2861">
        <f t="shared" si="8"/>
        <v>2</v>
      </c>
      <c r="J32" s="2861">
        <f t="shared" si="8"/>
        <v>110</v>
      </c>
      <c r="K32" s="2861">
        <f t="shared" si="8"/>
        <v>105</v>
      </c>
      <c r="L32" s="2861">
        <f t="shared" si="8"/>
        <v>5</v>
      </c>
      <c r="M32" s="2861">
        <f t="shared" si="8"/>
        <v>110</v>
      </c>
      <c r="N32" s="2836">
        <f t="shared" si="7"/>
        <v>447</v>
      </c>
      <c r="O32" s="2837">
        <f t="shared" si="5"/>
        <v>10</v>
      </c>
      <c r="P32" s="2838">
        <f t="shared" si="6"/>
        <v>457</v>
      </c>
    </row>
    <row r="33" spans="1:16" ht="22.5" customHeight="1" x14ac:dyDescent="0.3">
      <c r="A33" s="2640" t="s">
        <v>300</v>
      </c>
      <c r="B33" s="2655">
        <f t="shared" ref="B33:M47" si="9">SUM(B76,B118)</f>
        <v>0</v>
      </c>
      <c r="C33" s="2655">
        <f t="shared" si="9"/>
        <v>0</v>
      </c>
      <c r="D33" s="2655">
        <f t="shared" si="9"/>
        <v>0</v>
      </c>
      <c r="E33" s="2655">
        <f t="shared" si="9"/>
        <v>0</v>
      </c>
      <c r="F33" s="2655">
        <f t="shared" si="9"/>
        <v>0</v>
      </c>
      <c r="G33" s="2655">
        <f t="shared" si="9"/>
        <v>0</v>
      </c>
      <c r="H33" s="2655">
        <f t="shared" si="9"/>
        <v>16</v>
      </c>
      <c r="I33" s="2655">
        <f t="shared" si="9"/>
        <v>0</v>
      </c>
      <c r="J33" s="2655">
        <f t="shared" si="9"/>
        <v>16</v>
      </c>
      <c r="K33" s="2655">
        <f t="shared" si="9"/>
        <v>8</v>
      </c>
      <c r="L33" s="2655">
        <f t="shared" si="9"/>
        <v>0</v>
      </c>
      <c r="M33" s="2655">
        <f t="shared" si="9"/>
        <v>8</v>
      </c>
      <c r="N33" s="2854">
        <f>B33+E33+H33+K33</f>
        <v>24</v>
      </c>
      <c r="O33" s="2855">
        <f>C33+F33+I33+L33</f>
        <v>0</v>
      </c>
      <c r="P33" s="2856">
        <f>N33+O33</f>
        <v>24</v>
      </c>
    </row>
    <row r="34" spans="1:16" ht="22.5" customHeight="1" x14ac:dyDescent="0.3">
      <c r="A34" s="623" t="s">
        <v>301</v>
      </c>
      <c r="B34" s="1170">
        <f t="shared" si="9"/>
        <v>57</v>
      </c>
      <c r="C34" s="1170">
        <f t="shared" si="9"/>
        <v>0</v>
      </c>
      <c r="D34" s="1170">
        <f t="shared" si="9"/>
        <v>57</v>
      </c>
      <c r="E34" s="1170">
        <f t="shared" si="9"/>
        <v>62</v>
      </c>
      <c r="F34" s="1170">
        <f t="shared" si="9"/>
        <v>1</v>
      </c>
      <c r="G34" s="1170">
        <f t="shared" si="9"/>
        <v>63</v>
      </c>
      <c r="H34" s="1170">
        <f t="shared" si="9"/>
        <v>41</v>
      </c>
      <c r="I34" s="1170">
        <f t="shared" si="9"/>
        <v>1</v>
      </c>
      <c r="J34" s="1170">
        <f t="shared" si="9"/>
        <v>42</v>
      </c>
      <c r="K34" s="1170">
        <f t="shared" si="9"/>
        <v>43</v>
      </c>
      <c r="L34" s="1170">
        <f t="shared" si="9"/>
        <v>5</v>
      </c>
      <c r="M34" s="1170">
        <f t="shared" si="9"/>
        <v>48</v>
      </c>
      <c r="N34" s="1173">
        <f t="shared" ref="N34:O39" si="10">B34+E34+H34+K34</f>
        <v>203</v>
      </c>
      <c r="O34" s="1174">
        <f t="shared" si="10"/>
        <v>7</v>
      </c>
      <c r="P34" s="1175">
        <f t="shared" ref="P34:P39" si="11">N34+O34</f>
        <v>210</v>
      </c>
    </row>
    <row r="35" spans="1:16" ht="22.5" customHeight="1" x14ac:dyDescent="0.3">
      <c r="A35" s="623" t="s">
        <v>302</v>
      </c>
      <c r="B35" s="1170">
        <f t="shared" si="9"/>
        <v>16</v>
      </c>
      <c r="C35" s="1170">
        <f t="shared" si="9"/>
        <v>0</v>
      </c>
      <c r="D35" s="1170">
        <f t="shared" si="9"/>
        <v>16</v>
      </c>
      <c r="E35" s="1170">
        <f t="shared" si="9"/>
        <v>15</v>
      </c>
      <c r="F35" s="1170">
        <f t="shared" si="9"/>
        <v>0</v>
      </c>
      <c r="G35" s="1170">
        <f t="shared" si="9"/>
        <v>15</v>
      </c>
      <c r="H35" s="1170">
        <f t="shared" si="9"/>
        <v>13</v>
      </c>
      <c r="I35" s="1170">
        <f t="shared" si="9"/>
        <v>1</v>
      </c>
      <c r="J35" s="1170">
        <f t="shared" si="9"/>
        <v>14</v>
      </c>
      <c r="K35" s="1170">
        <f t="shared" si="9"/>
        <v>19</v>
      </c>
      <c r="L35" s="1170">
        <f t="shared" si="9"/>
        <v>0</v>
      </c>
      <c r="M35" s="1170">
        <f t="shared" si="9"/>
        <v>19</v>
      </c>
      <c r="N35" s="1173">
        <f t="shared" si="10"/>
        <v>63</v>
      </c>
      <c r="O35" s="1174">
        <f t="shared" si="10"/>
        <v>1</v>
      </c>
      <c r="P35" s="1175">
        <f t="shared" si="11"/>
        <v>64</v>
      </c>
    </row>
    <row r="36" spans="1:16" ht="22.5" customHeight="1" x14ac:dyDescent="0.3">
      <c r="A36" s="623" t="s">
        <v>303</v>
      </c>
      <c r="B36" s="1170">
        <f t="shared" si="9"/>
        <v>10</v>
      </c>
      <c r="C36" s="1170">
        <f t="shared" si="9"/>
        <v>0</v>
      </c>
      <c r="D36" s="1170">
        <f t="shared" si="9"/>
        <v>10</v>
      </c>
      <c r="E36" s="1170">
        <f t="shared" si="9"/>
        <v>26</v>
      </c>
      <c r="F36" s="1170">
        <f t="shared" si="9"/>
        <v>1</v>
      </c>
      <c r="G36" s="1170">
        <f t="shared" si="9"/>
        <v>27</v>
      </c>
      <c r="H36" s="1170">
        <f t="shared" si="9"/>
        <v>9</v>
      </c>
      <c r="I36" s="1170">
        <f t="shared" si="9"/>
        <v>0</v>
      </c>
      <c r="J36" s="1170">
        <f t="shared" si="9"/>
        <v>9</v>
      </c>
      <c r="K36" s="1170">
        <f t="shared" si="9"/>
        <v>4</v>
      </c>
      <c r="L36" s="1170">
        <f t="shared" si="9"/>
        <v>0</v>
      </c>
      <c r="M36" s="1170">
        <f t="shared" si="9"/>
        <v>4</v>
      </c>
      <c r="N36" s="1173">
        <f t="shared" si="10"/>
        <v>49</v>
      </c>
      <c r="O36" s="1174">
        <f t="shared" si="10"/>
        <v>1</v>
      </c>
      <c r="P36" s="1175">
        <f t="shared" si="11"/>
        <v>50</v>
      </c>
    </row>
    <row r="37" spans="1:16" ht="22.5" customHeight="1" x14ac:dyDescent="0.3">
      <c r="A37" s="623" t="s">
        <v>304</v>
      </c>
      <c r="B37" s="1170">
        <f t="shared" si="9"/>
        <v>19</v>
      </c>
      <c r="C37" s="1170">
        <f t="shared" si="9"/>
        <v>0</v>
      </c>
      <c r="D37" s="1170">
        <f t="shared" si="9"/>
        <v>19</v>
      </c>
      <c r="E37" s="1170">
        <f t="shared" si="9"/>
        <v>15</v>
      </c>
      <c r="F37" s="1170">
        <f t="shared" si="9"/>
        <v>0</v>
      </c>
      <c r="G37" s="1170">
        <f t="shared" si="9"/>
        <v>15</v>
      </c>
      <c r="H37" s="1170">
        <f t="shared" si="9"/>
        <v>16</v>
      </c>
      <c r="I37" s="1170">
        <f t="shared" si="9"/>
        <v>0</v>
      </c>
      <c r="J37" s="1170">
        <f t="shared" si="9"/>
        <v>16</v>
      </c>
      <c r="K37" s="1170">
        <f t="shared" si="9"/>
        <v>18</v>
      </c>
      <c r="L37" s="1170">
        <f t="shared" si="9"/>
        <v>0</v>
      </c>
      <c r="M37" s="1170">
        <f t="shared" si="9"/>
        <v>18</v>
      </c>
      <c r="N37" s="1173">
        <f t="shared" si="10"/>
        <v>68</v>
      </c>
      <c r="O37" s="1174">
        <f t="shared" si="10"/>
        <v>0</v>
      </c>
      <c r="P37" s="1175">
        <f t="shared" si="11"/>
        <v>68</v>
      </c>
    </row>
    <row r="38" spans="1:16" ht="22.5" customHeight="1" x14ac:dyDescent="0.3">
      <c r="A38" s="623" t="s">
        <v>305</v>
      </c>
      <c r="B38" s="1170">
        <f t="shared" si="9"/>
        <v>7</v>
      </c>
      <c r="C38" s="1170">
        <f t="shared" si="9"/>
        <v>0</v>
      </c>
      <c r="D38" s="1170">
        <f t="shared" si="9"/>
        <v>7</v>
      </c>
      <c r="E38" s="1170">
        <f t="shared" si="9"/>
        <v>0</v>
      </c>
      <c r="F38" s="1170">
        <f t="shared" si="9"/>
        <v>0</v>
      </c>
      <c r="G38" s="1170">
        <f t="shared" si="9"/>
        <v>0</v>
      </c>
      <c r="H38" s="1170">
        <f t="shared" si="9"/>
        <v>4</v>
      </c>
      <c r="I38" s="1170">
        <f t="shared" si="9"/>
        <v>0</v>
      </c>
      <c r="J38" s="1170">
        <f t="shared" si="9"/>
        <v>4</v>
      </c>
      <c r="K38" s="1170">
        <f t="shared" si="9"/>
        <v>4</v>
      </c>
      <c r="L38" s="1170">
        <f t="shared" si="9"/>
        <v>0</v>
      </c>
      <c r="M38" s="1170">
        <f t="shared" si="9"/>
        <v>4</v>
      </c>
      <c r="N38" s="1173">
        <f t="shared" si="10"/>
        <v>15</v>
      </c>
      <c r="O38" s="1174">
        <f t="shared" si="10"/>
        <v>0</v>
      </c>
      <c r="P38" s="1175">
        <f t="shared" si="11"/>
        <v>15</v>
      </c>
    </row>
    <row r="39" spans="1:16" ht="22.5" customHeight="1" thickBot="1" x14ac:dyDescent="0.35">
      <c r="A39" s="2648" t="s">
        <v>306</v>
      </c>
      <c r="B39" s="1195">
        <f t="shared" si="9"/>
        <v>7</v>
      </c>
      <c r="C39" s="1195">
        <f t="shared" si="9"/>
        <v>1</v>
      </c>
      <c r="D39" s="1195">
        <f t="shared" si="9"/>
        <v>8</v>
      </c>
      <c r="E39" s="1195">
        <f t="shared" si="9"/>
        <v>0</v>
      </c>
      <c r="F39" s="1195">
        <f t="shared" si="9"/>
        <v>0</v>
      </c>
      <c r="G39" s="1195">
        <f t="shared" si="9"/>
        <v>0</v>
      </c>
      <c r="H39" s="1195">
        <f t="shared" si="9"/>
        <v>9</v>
      </c>
      <c r="I39" s="1195">
        <f t="shared" si="9"/>
        <v>0</v>
      </c>
      <c r="J39" s="1195">
        <f t="shared" si="9"/>
        <v>9</v>
      </c>
      <c r="K39" s="1195">
        <f t="shared" si="9"/>
        <v>9</v>
      </c>
      <c r="L39" s="1195">
        <f t="shared" si="9"/>
        <v>0</v>
      </c>
      <c r="M39" s="1195">
        <f t="shared" si="9"/>
        <v>9</v>
      </c>
      <c r="N39" s="1199">
        <f t="shared" si="10"/>
        <v>25</v>
      </c>
      <c r="O39" s="1200">
        <f t="shared" si="10"/>
        <v>1</v>
      </c>
      <c r="P39" s="1201">
        <f t="shared" si="11"/>
        <v>26</v>
      </c>
    </row>
    <row r="40" spans="1:16" ht="30" customHeight="1" x14ac:dyDescent="0.3">
      <c r="A40" s="2637" t="s">
        <v>154</v>
      </c>
      <c r="B40" s="2655">
        <f t="shared" si="9"/>
        <v>42</v>
      </c>
      <c r="C40" s="2655">
        <f t="shared" si="9"/>
        <v>5</v>
      </c>
      <c r="D40" s="2655">
        <f t="shared" si="9"/>
        <v>47</v>
      </c>
      <c r="E40" s="2655">
        <f t="shared" si="9"/>
        <v>33</v>
      </c>
      <c r="F40" s="2655">
        <f t="shared" si="9"/>
        <v>2</v>
      </c>
      <c r="G40" s="2655">
        <f t="shared" si="9"/>
        <v>35</v>
      </c>
      <c r="H40" s="2655">
        <f t="shared" si="9"/>
        <v>33</v>
      </c>
      <c r="I40" s="2655">
        <f t="shared" si="9"/>
        <v>3</v>
      </c>
      <c r="J40" s="2655">
        <f t="shared" si="9"/>
        <v>36</v>
      </c>
      <c r="K40" s="2655">
        <f t="shared" si="9"/>
        <v>27</v>
      </c>
      <c r="L40" s="2655">
        <f t="shared" si="9"/>
        <v>1</v>
      </c>
      <c r="M40" s="2655">
        <f t="shared" si="9"/>
        <v>28</v>
      </c>
      <c r="N40" s="2854">
        <f>B40+E40+H40+K40</f>
        <v>135</v>
      </c>
      <c r="O40" s="2855">
        <f>C40+F40+I40+L40</f>
        <v>11</v>
      </c>
      <c r="P40" s="2856">
        <f>N40+O40</f>
        <v>146</v>
      </c>
    </row>
    <row r="41" spans="1:16" ht="30" customHeight="1" x14ac:dyDescent="0.3">
      <c r="A41" s="614" t="s">
        <v>155</v>
      </c>
      <c r="B41" s="1170">
        <f t="shared" si="9"/>
        <v>35</v>
      </c>
      <c r="C41" s="1170">
        <f t="shared" si="9"/>
        <v>4</v>
      </c>
      <c r="D41" s="1170">
        <f t="shared" si="9"/>
        <v>39</v>
      </c>
      <c r="E41" s="1170">
        <f t="shared" si="9"/>
        <v>27</v>
      </c>
      <c r="F41" s="1170">
        <f t="shared" si="9"/>
        <v>3</v>
      </c>
      <c r="G41" s="1170">
        <f t="shared" si="9"/>
        <v>30</v>
      </c>
      <c r="H41" s="1170">
        <f t="shared" si="9"/>
        <v>27</v>
      </c>
      <c r="I41" s="1170">
        <f t="shared" si="9"/>
        <v>4</v>
      </c>
      <c r="J41" s="1170">
        <f t="shared" si="9"/>
        <v>31</v>
      </c>
      <c r="K41" s="1170">
        <f t="shared" si="9"/>
        <v>19</v>
      </c>
      <c r="L41" s="1170">
        <f t="shared" si="9"/>
        <v>1</v>
      </c>
      <c r="M41" s="1170">
        <f t="shared" si="9"/>
        <v>20</v>
      </c>
      <c r="N41" s="1173">
        <f t="shared" ref="N41:O47" si="12">B41+E41+H41+K41</f>
        <v>108</v>
      </c>
      <c r="O41" s="1174">
        <f t="shared" si="12"/>
        <v>12</v>
      </c>
      <c r="P41" s="1175">
        <f t="shared" ref="P41:P47" si="13">N41+O41</f>
        <v>120</v>
      </c>
    </row>
    <row r="42" spans="1:16" ht="30" customHeight="1" x14ac:dyDescent="0.3">
      <c r="A42" s="614" t="s">
        <v>262</v>
      </c>
      <c r="B42" s="1170">
        <f t="shared" si="9"/>
        <v>20</v>
      </c>
      <c r="C42" s="1170">
        <f t="shared" si="9"/>
        <v>2</v>
      </c>
      <c r="D42" s="1170">
        <f t="shared" si="9"/>
        <v>22</v>
      </c>
      <c r="E42" s="1170">
        <f t="shared" si="9"/>
        <v>12</v>
      </c>
      <c r="F42" s="1170">
        <f t="shared" si="9"/>
        <v>1</v>
      </c>
      <c r="G42" s="1170">
        <f t="shared" si="9"/>
        <v>13</v>
      </c>
      <c r="H42" s="1170">
        <f t="shared" si="9"/>
        <v>13</v>
      </c>
      <c r="I42" s="1170">
        <f t="shared" si="9"/>
        <v>0</v>
      </c>
      <c r="J42" s="1170">
        <f t="shared" si="9"/>
        <v>13</v>
      </c>
      <c r="K42" s="1170">
        <f t="shared" si="9"/>
        <v>10</v>
      </c>
      <c r="L42" s="1170">
        <f t="shared" si="9"/>
        <v>1</v>
      </c>
      <c r="M42" s="1170">
        <f t="shared" si="9"/>
        <v>11</v>
      </c>
      <c r="N42" s="1173">
        <f t="shared" si="12"/>
        <v>55</v>
      </c>
      <c r="O42" s="1174">
        <f t="shared" si="12"/>
        <v>4</v>
      </c>
      <c r="P42" s="1175">
        <f t="shared" si="13"/>
        <v>59</v>
      </c>
    </row>
    <row r="43" spans="1:16" ht="30" customHeight="1" x14ac:dyDescent="0.3">
      <c r="A43" s="614" t="s">
        <v>263</v>
      </c>
      <c r="B43" s="1170">
        <f t="shared" si="9"/>
        <v>15</v>
      </c>
      <c r="C43" s="1170">
        <f t="shared" si="9"/>
        <v>0</v>
      </c>
      <c r="D43" s="1170">
        <f t="shared" si="9"/>
        <v>15</v>
      </c>
      <c r="E43" s="1170">
        <f t="shared" si="9"/>
        <v>15</v>
      </c>
      <c r="F43" s="1170">
        <f t="shared" si="9"/>
        <v>0</v>
      </c>
      <c r="G43" s="1170">
        <f t="shared" si="9"/>
        <v>15</v>
      </c>
      <c r="H43" s="1170">
        <f t="shared" si="9"/>
        <v>17</v>
      </c>
      <c r="I43" s="1170">
        <f t="shared" si="9"/>
        <v>1</v>
      </c>
      <c r="J43" s="1170">
        <f t="shared" si="9"/>
        <v>18</v>
      </c>
      <c r="K43" s="1170">
        <f t="shared" si="9"/>
        <v>13</v>
      </c>
      <c r="L43" s="1170">
        <f t="shared" si="9"/>
        <v>0</v>
      </c>
      <c r="M43" s="1170">
        <f t="shared" si="9"/>
        <v>13</v>
      </c>
      <c r="N43" s="1173">
        <f t="shared" si="12"/>
        <v>60</v>
      </c>
      <c r="O43" s="1174">
        <f t="shared" si="12"/>
        <v>1</v>
      </c>
      <c r="P43" s="1175">
        <f t="shared" si="13"/>
        <v>61</v>
      </c>
    </row>
    <row r="44" spans="1:16" ht="30" customHeight="1" x14ac:dyDescent="0.3">
      <c r="A44" s="614" t="s">
        <v>156</v>
      </c>
      <c r="B44" s="1170">
        <f t="shared" si="9"/>
        <v>15</v>
      </c>
      <c r="C44" s="1170">
        <f t="shared" si="9"/>
        <v>10</v>
      </c>
      <c r="D44" s="1170">
        <f t="shared" si="9"/>
        <v>25</v>
      </c>
      <c r="E44" s="1170">
        <f t="shared" si="9"/>
        <v>27</v>
      </c>
      <c r="F44" s="1170">
        <f t="shared" si="9"/>
        <v>6</v>
      </c>
      <c r="G44" s="1170">
        <f t="shared" si="9"/>
        <v>33</v>
      </c>
      <c r="H44" s="1170">
        <f t="shared" si="9"/>
        <v>21</v>
      </c>
      <c r="I44" s="1170">
        <f t="shared" si="9"/>
        <v>6</v>
      </c>
      <c r="J44" s="1170">
        <f t="shared" si="9"/>
        <v>27</v>
      </c>
      <c r="K44" s="1170">
        <f t="shared" si="9"/>
        <v>28</v>
      </c>
      <c r="L44" s="1170">
        <f t="shared" si="9"/>
        <v>4</v>
      </c>
      <c r="M44" s="1170">
        <f t="shared" si="9"/>
        <v>32</v>
      </c>
      <c r="N44" s="1173">
        <f t="shared" si="12"/>
        <v>91</v>
      </c>
      <c r="O44" s="1174">
        <f t="shared" si="12"/>
        <v>26</v>
      </c>
      <c r="P44" s="1175">
        <f t="shared" si="13"/>
        <v>117</v>
      </c>
    </row>
    <row r="45" spans="1:16" ht="42.75" customHeight="1" x14ac:dyDescent="0.3">
      <c r="A45" s="614" t="s">
        <v>264</v>
      </c>
      <c r="B45" s="1170">
        <f t="shared" si="9"/>
        <v>10</v>
      </c>
      <c r="C45" s="1170">
        <f t="shared" si="9"/>
        <v>6</v>
      </c>
      <c r="D45" s="1170">
        <f t="shared" si="9"/>
        <v>16</v>
      </c>
      <c r="E45" s="1170">
        <f t="shared" si="9"/>
        <v>18</v>
      </c>
      <c r="F45" s="1170">
        <f t="shared" si="9"/>
        <v>1</v>
      </c>
      <c r="G45" s="1170">
        <f t="shared" si="9"/>
        <v>19</v>
      </c>
      <c r="H45" s="1170">
        <f t="shared" si="9"/>
        <v>10</v>
      </c>
      <c r="I45" s="1170">
        <f t="shared" si="9"/>
        <v>1</v>
      </c>
      <c r="J45" s="1170">
        <f t="shared" si="9"/>
        <v>11</v>
      </c>
      <c r="K45" s="1170">
        <f t="shared" si="9"/>
        <v>23</v>
      </c>
      <c r="L45" s="1170">
        <f t="shared" si="9"/>
        <v>2</v>
      </c>
      <c r="M45" s="1170">
        <f t="shared" si="9"/>
        <v>25</v>
      </c>
      <c r="N45" s="1173">
        <f t="shared" si="12"/>
        <v>61</v>
      </c>
      <c r="O45" s="1174">
        <f t="shared" si="12"/>
        <v>10</v>
      </c>
      <c r="P45" s="1175">
        <f t="shared" si="13"/>
        <v>71</v>
      </c>
    </row>
    <row r="46" spans="1:16" ht="30" customHeight="1" x14ac:dyDescent="0.3">
      <c r="A46" s="614" t="s">
        <v>157</v>
      </c>
      <c r="B46" s="1170">
        <f t="shared" si="9"/>
        <v>1</v>
      </c>
      <c r="C46" s="1170">
        <f t="shared" si="9"/>
        <v>0</v>
      </c>
      <c r="D46" s="1170">
        <f t="shared" si="9"/>
        <v>1</v>
      </c>
      <c r="E46" s="1170">
        <f t="shared" si="9"/>
        <v>12</v>
      </c>
      <c r="F46" s="1170">
        <f t="shared" si="9"/>
        <v>3</v>
      </c>
      <c r="G46" s="1170">
        <f t="shared" si="9"/>
        <v>15</v>
      </c>
      <c r="H46" s="1170">
        <f t="shared" si="9"/>
        <v>11</v>
      </c>
      <c r="I46" s="1170">
        <f t="shared" si="9"/>
        <v>7</v>
      </c>
      <c r="J46" s="1170">
        <f t="shared" si="9"/>
        <v>18</v>
      </c>
      <c r="K46" s="1170">
        <f t="shared" si="9"/>
        <v>14</v>
      </c>
      <c r="L46" s="1170">
        <f t="shared" si="9"/>
        <v>0</v>
      </c>
      <c r="M46" s="1170">
        <f t="shared" si="9"/>
        <v>14</v>
      </c>
      <c r="N46" s="1173">
        <f t="shared" si="12"/>
        <v>38</v>
      </c>
      <c r="O46" s="1174">
        <f t="shared" si="12"/>
        <v>10</v>
      </c>
      <c r="P46" s="1175">
        <f t="shared" si="13"/>
        <v>48</v>
      </c>
    </row>
    <row r="47" spans="1:16" ht="30" customHeight="1" thickBot="1" x14ac:dyDescent="0.35">
      <c r="A47" s="2659" t="s">
        <v>158</v>
      </c>
      <c r="B47" s="1195">
        <f t="shared" si="9"/>
        <v>18</v>
      </c>
      <c r="C47" s="1195">
        <f t="shared" si="9"/>
        <v>0</v>
      </c>
      <c r="D47" s="1195">
        <f t="shared" si="9"/>
        <v>18</v>
      </c>
      <c r="E47" s="1195">
        <f t="shared" si="9"/>
        <v>15</v>
      </c>
      <c r="F47" s="1195">
        <f t="shared" si="9"/>
        <v>0</v>
      </c>
      <c r="G47" s="1195">
        <f t="shared" si="9"/>
        <v>15</v>
      </c>
      <c r="H47" s="1195">
        <f t="shared" si="9"/>
        <v>17</v>
      </c>
      <c r="I47" s="1195">
        <f t="shared" si="9"/>
        <v>0</v>
      </c>
      <c r="J47" s="1195">
        <f t="shared" si="9"/>
        <v>17</v>
      </c>
      <c r="K47" s="1195">
        <f t="shared" si="9"/>
        <v>19</v>
      </c>
      <c r="L47" s="1195">
        <f t="shared" si="9"/>
        <v>1</v>
      </c>
      <c r="M47" s="1195">
        <f t="shared" si="9"/>
        <v>20</v>
      </c>
      <c r="N47" s="1199">
        <f t="shared" si="12"/>
        <v>69</v>
      </c>
      <c r="O47" s="1200">
        <f t="shared" si="12"/>
        <v>1</v>
      </c>
      <c r="P47" s="1201">
        <f t="shared" si="13"/>
        <v>70</v>
      </c>
    </row>
    <row r="48" spans="1:16" ht="28.5" customHeight="1" thickBot="1" x14ac:dyDescent="0.35">
      <c r="A48" s="2841" t="s">
        <v>12</v>
      </c>
      <c r="B48" s="2842">
        <f>B8+B9+B10+B11+B12+B13+B14+B15+B16+B17+B18+B19+B26+B27+B28+B29+B30+B31+B32+B40+B41+B42+B43+B44+B45+B46+B47</f>
        <v>810</v>
      </c>
      <c r="C48" s="2842">
        <f t="shared" ref="C48:M48" si="14">C8+C9+C10+C11+C12+C13+C14+C15+C16+C17+C18+C19+C26+C27+C28+C29+C30+C31+C32+C40+C41+C42+C43+C44+C45+C46+C47</f>
        <v>206</v>
      </c>
      <c r="D48" s="2842">
        <f t="shared" si="14"/>
        <v>1016</v>
      </c>
      <c r="E48" s="2842">
        <f t="shared" si="14"/>
        <v>848</v>
      </c>
      <c r="F48" s="2842">
        <f t="shared" si="14"/>
        <v>249</v>
      </c>
      <c r="G48" s="2842">
        <f t="shared" si="14"/>
        <v>1097</v>
      </c>
      <c r="H48" s="2842">
        <f t="shared" si="14"/>
        <v>802</v>
      </c>
      <c r="I48" s="2842">
        <f t="shared" si="14"/>
        <v>149</v>
      </c>
      <c r="J48" s="2842">
        <f t="shared" si="14"/>
        <v>951</v>
      </c>
      <c r="K48" s="2842">
        <f t="shared" si="14"/>
        <v>768</v>
      </c>
      <c r="L48" s="2842">
        <f t="shared" si="14"/>
        <v>120</v>
      </c>
      <c r="M48" s="2842">
        <f t="shared" si="14"/>
        <v>888</v>
      </c>
      <c r="N48" s="2842">
        <f>N8+N9+N10+N11+N12+N13+N14+N15+N16+N17+N18+N19+N26+N27+N28+N29+N30+N31+N32+N40+N41+N42+N43+N44+N45+N46+N47</f>
        <v>3228</v>
      </c>
      <c r="O48" s="2842">
        <f>O8+O9+O10+O11+O12+O13+O14+O15+O16+O17+O18+O19+O26+O27+O28+O29+O30+O31+O32+O40+O41+O42+O43+O44+O45+O46+O47</f>
        <v>724</v>
      </c>
      <c r="P48" s="2842">
        <f>P8+P9+P10+P11+P12+P13+P14+P15+P16+P17+P18+P19+P26+P27+P28+P29+P30+P31+P32+P40+P41+P42+P43+P44+P45+P46+P47</f>
        <v>3952</v>
      </c>
    </row>
    <row r="49" spans="1:16" ht="31.5" customHeight="1" thickBot="1" x14ac:dyDescent="0.35">
      <c r="A49" s="2622" t="s">
        <v>23</v>
      </c>
      <c r="B49" s="2623"/>
      <c r="C49" s="2624"/>
      <c r="D49" s="2625"/>
      <c r="E49" s="2626"/>
      <c r="F49" s="2626"/>
      <c r="G49" s="2627"/>
      <c r="H49" s="2626"/>
      <c r="I49" s="2626"/>
      <c r="J49" s="2628"/>
      <c r="K49" s="2629"/>
      <c r="L49" s="2626"/>
      <c r="M49" s="2627"/>
      <c r="N49" s="2843"/>
      <c r="O49" s="2844"/>
      <c r="P49" s="2845"/>
    </row>
    <row r="50" spans="1:16" ht="33" customHeight="1" thickBot="1" x14ac:dyDescent="0.35">
      <c r="A50" s="2631" t="s">
        <v>11</v>
      </c>
      <c r="B50" s="2632"/>
      <c r="C50" s="2633"/>
      <c r="D50" s="2634"/>
      <c r="E50" s="2635"/>
      <c r="F50" s="2633"/>
      <c r="G50" s="2634"/>
      <c r="H50" s="2635"/>
      <c r="I50" s="2633" t="s">
        <v>7</v>
      </c>
      <c r="J50" s="2636"/>
      <c r="K50" s="2632"/>
      <c r="L50" s="2633"/>
      <c r="M50" s="2634"/>
      <c r="N50" s="2846"/>
      <c r="O50" s="2847"/>
      <c r="P50" s="2848"/>
    </row>
    <row r="51" spans="1:16" ht="24.95" customHeight="1" x14ac:dyDescent="0.3">
      <c r="A51" s="2637" t="s">
        <v>257</v>
      </c>
      <c r="B51" s="2638">
        <v>32</v>
      </c>
      <c r="C51" s="2638">
        <v>0</v>
      </c>
      <c r="D51" s="2638">
        <v>32</v>
      </c>
      <c r="E51" s="2638">
        <v>51</v>
      </c>
      <c r="F51" s="2638">
        <v>0</v>
      </c>
      <c r="G51" s="2638">
        <v>51</v>
      </c>
      <c r="H51" s="2638">
        <v>49</v>
      </c>
      <c r="I51" s="2638">
        <v>0</v>
      </c>
      <c r="J51" s="2638">
        <v>49</v>
      </c>
      <c r="K51" s="2638">
        <v>49</v>
      </c>
      <c r="L51" s="2638">
        <v>0</v>
      </c>
      <c r="M51" s="2638">
        <v>49</v>
      </c>
      <c r="N51" s="2836">
        <f>B51+E51+H51+K51</f>
        <v>181</v>
      </c>
      <c r="O51" s="2837">
        <f>C51+F51+I51+L51</f>
        <v>0</v>
      </c>
      <c r="P51" s="2838">
        <f>N51+O51</f>
        <v>181</v>
      </c>
    </row>
    <row r="52" spans="1:16" ht="24.95" customHeight="1" x14ac:dyDescent="0.3">
      <c r="A52" s="611" t="s">
        <v>144</v>
      </c>
      <c r="B52" s="1170">
        <v>41</v>
      </c>
      <c r="C52" s="1170">
        <v>2</v>
      </c>
      <c r="D52" s="1170">
        <v>43</v>
      </c>
      <c r="E52" s="1170">
        <v>34</v>
      </c>
      <c r="F52" s="1170">
        <v>0</v>
      </c>
      <c r="G52" s="1170">
        <v>34</v>
      </c>
      <c r="H52" s="1170">
        <v>38</v>
      </c>
      <c r="I52" s="1170">
        <v>0</v>
      </c>
      <c r="J52" s="1170">
        <v>38</v>
      </c>
      <c r="K52" s="1170">
        <v>31</v>
      </c>
      <c r="L52" s="1170">
        <v>1</v>
      </c>
      <c r="M52" s="1170">
        <v>32</v>
      </c>
      <c r="N52" s="2836">
        <f>B52+E52+H52+K52</f>
        <v>144</v>
      </c>
      <c r="O52" s="2837">
        <f>C52+F52+I52+L52</f>
        <v>3</v>
      </c>
      <c r="P52" s="2838">
        <f t="shared" ref="P52:P61" si="15">N52+O52</f>
        <v>147</v>
      </c>
    </row>
    <row r="53" spans="1:16" ht="24.95" customHeight="1" x14ac:dyDescent="0.3">
      <c r="A53" s="611" t="s">
        <v>258</v>
      </c>
      <c r="B53" s="1170">
        <v>30</v>
      </c>
      <c r="C53" s="1170">
        <v>0</v>
      </c>
      <c r="D53" s="1170">
        <v>30</v>
      </c>
      <c r="E53" s="1170">
        <v>21</v>
      </c>
      <c r="F53" s="1170">
        <v>0</v>
      </c>
      <c r="G53" s="1170">
        <v>21</v>
      </c>
      <c r="H53" s="1170">
        <v>15</v>
      </c>
      <c r="I53" s="1170">
        <v>0</v>
      </c>
      <c r="J53" s="1170">
        <v>15</v>
      </c>
      <c r="K53" s="1170">
        <v>13</v>
      </c>
      <c r="L53" s="1170">
        <v>0</v>
      </c>
      <c r="M53" s="1170">
        <v>13</v>
      </c>
      <c r="N53" s="2836">
        <f t="shared" ref="N53:O61" si="16">B53+E53+H53+K53</f>
        <v>79</v>
      </c>
      <c r="O53" s="2837">
        <f t="shared" si="16"/>
        <v>0</v>
      </c>
      <c r="P53" s="2838">
        <f t="shared" si="15"/>
        <v>79</v>
      </c>
    </row>
    <row r="54" spans="1:16" ht="24.95" customHeight="1" x14ac:dyDescent="0.3">
      <c r="A54" s="611" t="s">
        <v>259</v>
      </c>
      <c r="B54" s="1170">
        <v>39</v>
      </c>
      <c r="C54" s="1170">
        <v>3</v>
      </c>
      <c r="D54" s="1170">
        <v>42</v>
      </c>
      <c r="E54" s="1170">
        <v>39</v>
      </c>
      <c r="F54" s="1170">
        <v>2</v>
      </c>
      <c r="G54" s="1170">
        <v>41</v>
      </c>
      <c r="H54" s="1170">
        <v>26</v>
      </c>
      <c r="I54" s="1170">
        <v>0</v>
      </c>
      <c r="J54" s="1170">
        <v>26</v>
      </c>
      <c r="K54" s="1170">
        <v>25</v>
      </c>
      <c r="L54" s="1170">
        <v>2</v>
      </c>
      <c r="M54" s="1170">
        <v>27</v>
      </c>
      <c r="N54" s="2836">
        <f t="shared" si="16"/>
        <v>129</v>
      </c>
      <c r="O54" s="2837">
        <f t="shared" si="16"/>
        <v>7</v>
      </c>
      <c r="P54" s="2838">
        <f t="shared" si="15"/>
        <v>136</v>
      </c>
    </row>
    <row r="55" spans="1:16" ht="24.95" customHeight="1" x14ac:dyDescent="0.3">
      <c r="A55" s="614" t="s">
        <v>145</v>
      </c>
      <c r="B55" s="1170">
        <v>28</v>
      </c>
      <c r="C55" s="1170">
        <v>0</v>
      </c>
      <c r="D55" s="1170">
        <v>28</v>
      </c>
      <c r="E55" s="1170">
        <v>49</v>
      </c>
      <c r="F55" s="1170">
        <v>3</v>
      </c>
      <c r="G55" s="1170">
        <v>52</v>
      </c>
      <c r="H55" s="1170">
        <v>41</v>
      </c>
      <c r="I55" s="1170">
        <v>1</v>
      </c>
      <c r="J55" s="1170">
        <v>42</v>
      </c>
      <c r="K55" s="1170">
        <v>42</v>
      </c>
      <c r="L55" s="1170">
        <v>1</v>
      </c>
      <c r="M55" s="1170">
        <v>43</v>
      </c>
      <c r="N55" s="2836">
        <f t="shared" si="16"/>
        <v>160</v>
      </c>
      <c r="O55" s="2837">
        <f t="shared" si="16"/>
        <v>5</v>
      </c>
      <c r="P55" s="2838">
        <f t="shared" si="15"/>
        <v>165</v>
      </c>
    </row>
    <row r="56" spans="1:16" ht="24.95" customHeight="1" x14ac:dyDescent="0.3">
      <c r="A56" s="611" t="s">
        <v>260</v>
      </c>
      <c r="B56" s="1170">
        <v>16</v>
      </c>
      <c r="C56" s="1170">
        <v>0</v>
      </c>
      <c r="D56" s="1170">
        <v>16</v>
      </c>
      <c r="E56" s="1170">
        <v>24</v>
      </c>
      <c r="F56" s="1170">
        <v>2</v>
      </c>
      <c r="G56" s="1170">
        <v>26</v>
      </c>
      <c r="H56" s="1170">
        <v>21</v>
      </c>
      <c r="I56" s="1170">
        <v>0</v>
      </c>
      <c r="J56" s="1170">
        <v>21</v>
      </c>
      <c r="K56" s="1170">
        <v>15</v>
      </c>
      <c r="L56" s="1170">
        <v>3</v>
      </c>
      <c r="M56" s="1170">
        <v>18</v>
      </c>
      <c r="N56" s="2836">
        <f t="shared" si="16"/>
        <v>76</v>
      </c>
      <c r="O56" s="2837">
        <f t="shared" si="16"/>
        <v>5</v>
      </c>
      <c r="P56" s="2838">
        <f t="shared" si="15"/>
        <v>81</v>
      </c>
    </row>
    <row r="57" spans="1:16" ht="24.95" customHeight="1" x14ac:dyDescent="0.3">
      <c r="A57" s="611" t="s">
        <v>146</v>
      </c>
      <c r="B57" s="1170">
        <v>59</v>
      </c>
      <c r="C57" s="1170">
        <v>3</v>
      </c>
      <c r="D57" s="1170">
        <v>62</v>
      </c>
      <c r="E57" s="1170">
        <v>56</v>
      </c>
      <c r="F57" s="1170">
        <v>6</v>
      </c>
      <c r="G57" s="1170">
        <v>62</v>
      </c>
      <c r="H57" s="1170">
        <v>48</v>
      </c>
      <c r="I57" s="1170">
        <v>1</v>
      </c>
      <c r="J57" s="1170">
        <v>49</v>
      </c>
      <c r="K57" s="1170">
        <v>40</v>
      </c>
      <c r="L57" s="1170">
        <v>0</v>
      </c>
      <c r="M57" s="1170">
        <v>40</v>
      </c>
      <c r="N57" s="2836">
        <f t="shared" si="16"/>
        <v>203</v>
      </c>
      <c r="O57" s="2837">
        <f t="shared" si="16"/>
        <v>10</v>
      </c>
      <c r="P57" s="2838">
        <f t="shared" si="15"/>
        <v>213</v>
      </c>
    </row>
    <row r="58" spans="1:16" ht="40.5" x14ac:dyDescent="0.3">
      <c r="A58" s="611" t="s">
        <v>176</v>
      </c>
      <c r="B58" s="1170">
        <v>0</v>
      </c>
      <c r="C58" s="1170">
        <v>0</v>
      </c>
      <c r="D58" s="1170">
        <v>0</v>
      </c>
      <c r="E58" s="1170">
        <v>0</v>
      </c>
      <c r="F58" s="1170">
        <v>0</v>
      </c>
      <c r="G58" s="1170">
        <v>0</v>
      </c>
      <c r="H58" s="1170">
        <v>0</v>
      </c>
      <c r="I58" s="1170">
        <v>0</v>
      </c>
      <c r="J58" s="1170">
        <v>0</v>
      </c>
      <c r="K58" s="1170">
        <v>0</v>
      </c>
      <c r="L58" s="1170">
        <v>0</v>
      </c>
      <c r="M58" s="1170">
        <v>0</v>
      </c>
      <c r="N58" s="2836">
        <f t="shared" si="16"/>
        <v>0</v>
      </c>
      <c r="O58" s="2837">
        <f t="shared" si="16"/>
        <v>0</v>
      </c>
      <c r="P58" s="2838">
        <f t="shared" si="15"/>
        <v>0</v>
      </c>
    </row>
    <row r="59" spans="1:16" ht="40.5" x14ac:dyDescent="0.3">
      <c r="A59" s="611" t="s">
        <v>177</v>
      </c>
      <c r="B59" s="1170">
        <v>15</v>
      </c>
      <c r="C59" s="1170">
        <v>0</v>
      </c>
      <c r="D59" s="1170">
        <v>15</v>
      </c>
      <c r="E59" s="1170">
        <v>15</v>
      </c>
      <c r="F59" s="1170">
        <v>0</v>
      </c>
      <c r="G59" s="1170">
        <v>15</v>
      </c>
      <c r="H59" s="1170">
        <v>24</v>
      </c>
      <c r="I59" s="1170">
        <v>0</v>
      </c>
      <c r="J59" s="1170">
        <v>24</v>
      </c>
      <c r="K59" s="1170">
        <v>14</v>
      </c>
      <c r="L59" s="1170">
        <v>0</v>
      </c>
      <c r="M59" s="1170">
        <v>14</v>
      </c>
      <c r="N59" s="2836">
        <f t="shared" si="16"/>
        <v>68</v>
      </c>
      <c r="O59" s="2837">
        <f t="shared" si="16"/>
        <v>0</v>
      </c>
      <c r="P59" s="2838">
        <f t="shared" si="15"/>
        <v>68</v>
      </c>
    </row>
    <row r="60" spans="1:16" ht="24.95" customHeight="1" x14ac:dyDescent="0.3">
      <c r="A60" s="611" t="s">
        <v>147</v>
      </c>
      <c r="B60" s="1170">
        <v>21</v>
      </c>
      <c r="C60" s="1170">
        <v>0</v>
      </c>
      <c r="D60" s="1170">
        <v>21</v>
      </c>
      <c r="E60" s="1170">
        <v>45</v>
      </c>
      <c r="F60" s="1170">
        <v>0</v>
      </c>
      <c r="G60" s="1170">
        <v>45</v>
      </c>
      <c r="H60" s="1170">
        <v>41</v>
      </c>
      <c r="I60" s="1170">
        <v>0</v>
      </c>
      <c r="J60" s="1170">
        <v>41</v>
      </c>
      <c r="K60" s="1170">
        <v>37</v>
      </c>
      <c r="L60" s="1170">
        <v>2</v>
      </c>
      <c r="M60" s="1170">
        <v>39</v>
      </c>
      <c r="N60" s="2836">
        <f t="shared" si="16"/>
        <v>144</v>
      </c>
      <c r="O60" s="2837">
        <f t="shared" si="16"/>
        <v>2</v>
      </c>
      <c r="P60" s="2838">
        <f t="shared" si="15"/>
        <v>146</v>
      </c>
    </row>
    <row r="61" spans="1:16" ht="24.95" customHeight="1" thickBot="1" x14ac:dyDescent="0.35">
      <c r="A61" s="611" t="s">
        <v>148</v>
      </c>
      <c r="B61" s="2639">
        <v>33</v>
      </c>
      <c r="C61" s="2639">
        <v>15</v>
      </c>
      <c r="D61" s="2639">
        <v>48</v>
      </c>
      <c r="E61" s="2639">
        <v>32</v>
      </c>
      <c r="F61" s="2639">
        <v>35</v>
      </c>
      <c r="G61" s="2639">
        <v>67</v>
      </c>
      <c r="H61" s="2639">
        <v>30</v>
      </c>
      <c r="I61" s="2639">
        <v>12</v>
      </c>
      <c r="J61" s="2639">
        <v>42</v>
      </c>
      <c r="K61" s="2639">
        <v>37</v>
      </c>
      <c r="L61" s="2639">
        <v>6</v>
      </c>
      <c r="M61" s="2639">
        <v>43</v>
      </c>
      <c r="N61" s="2836">
        <f t="shared" si="16"/>
        <v>132</v>
      </c>
      <c r="O61" s="2837">
        <f t="shared" si="16"/>
        <v>68</v>
      </c>
      <c r="P61" s="2838">
        <f t="shared" si="15"/>
        <v>200</v>
      </c>
    </row>
    <row r="62" spans="1:16" ht="32.25" customHeight="1" thickBot="1" x14ac:dyDescent="0.35">
      <c r="A62" s="2823" t="s">
        <v>149</v>
      </c>
      <c r="B62" s="2839">
        <f>SUM(B63:B68)</f>
        <v>52</v>
      </c>
      <c r="C62" s="2839">
        <f t="shared" ref="C62:P62" si="17">SUM(C63:C68)</f>
        <v>97</v>
      </c>
      <c r="D62" s="2839">
        <f t="shared" si="17"/>
        <v>149</v>
      </c>
      <c r="E62" s="2839">
        <f t="shared" si="17"/>
        <v>46</v>
      </c>
      <c r="F62" s="2839">
        <f t="shared" si="17"/>
        <v>126</v>
      </c>
      <c r="G62" s="2839">
        <f t="shared" si="17"/>
        <v>172</v>
      </c>
      <c r="H62" s="2839">
        <f t="shared" si="17"/>
        <v>56</v>
      </c>
      <c r="I62" s="2839">
        <f t="shared" si="17"/>
        <v>83</v>
      </c>
      <c r="J62" s="2839">
        <f t="shared" si="17"/>
        <v>139</v>
      </c>
      <c r="K62" s="2839">
        <f t="shared" si="17"/>
        <v>58</v>
      </c>
      <c r="L62" s="2839">
        <f t="shared" si="17"/>
        <v>46</v>
      </c>
      <c r="M62" s="2839">
        <f t="shared" si="17"/>
        <v>104</v>
      </c>
      <c r="N62" s="2839">
        <f t="shared" si="17"/>
        <v>212</v>
      </c>
      <c r="O62" s="2839">
        <f t="shared" si="17"/>
        <v>352</v>
      </c>
      <c r="P62" s="2839">
        <f t="shared" si="17"/>
        <v>564</v>
      </c>
    </row>
    <row r="63" spans="1:16" ht="24.95" customHeight="1" thickBot="1" x14ac:dyDescent="0.35">
      <c r="A63" s="2640" t="s">
        <v>296</v>
      </c>
      <c r="B63" s="2641">
        <v>0</v>
      </c>
      <c r="C63" s="2642">
        <v>0</v>
      </c>
      <c r="D63" s="2643">
        <v>0</v>
      </c>
      <c r="E63" s="2644">
        <v>0</v>
      </c>
      <c r="F63" s="2642">
        <v>0</v>
      </c>
      <c r="G63" s="2645">
        <v>0</v>
      </c>
      <c r="H63" s="2641">
        <v>0</v>
      </c>
      <c r="I63" s="2642">
        <v>0</v>
      </c>
      <c r="J63" s="2643">
        <v>0</v>
      </c>
      <c r="K63" s="2644">
        <v>0</v>
      </c>
      <c r="L63" s="2642">
        <v>0</v>
      </c>
      <c r="M63" s="2645">
        <v>0</v>
      </c>
      <c r="N63" s="2849">
        <f t="shared" ref="N63:O74" si="18">B63+E63+H63+K63</f>
        <v>0</v>
      </c>
      <c r="O63" s="2850">
        <f t="shared" si="18"/>
        <v>0</v>
      </c>
      <c r="P63" s="2851">
        <f t="shared" ref="P63:P74" si="19">N63+O63</f>
        <v>0</v>
      </c>
    </row>
    <row r="64" spans="1:16" ht="24.95" customHeight="1" thickBot="1" x14ac:dyDescent="0.35">
      <c r="A64" s="623" t="s">
        <v>297</v>
      </c>
      <c r="B64" s="1182">
        <v>10</v>
      </c>
      <c r="C64" s="1183">
        <v>14</v>
      </c>
      <c r="D64" s="1184">
        <v>24</v>
      </c>
      <c r="E64" s="1185">
        <v>10</v>
      </c>
      <c r="F64" s="1183">
        <v>7</v>
      </c>
      <c r="G64" s="1186">
        <v>17</v>
      </c>
      <c r="H64" s="1182">
        <v>0</v>
      </c>
      <c r="I64" s="1183">
        <v>1</v>
      </c>
      <c r="J64" s="1184">
        <v>1</v>
      </c>
      <c r="K64" s="1185">
        <v>13</v>
      </c>
      <c r="L64" s="1183">
        <v>8</v>
      </c>
      <c r="M64" s="1186">
        <v>21</v>
      </c>
      <c r="N64" s="2849">
        <f t="shared" si="18"/>
        <v>33</v>
      </c>
      <c r="O64" s="2850">
        <f t="shared" si="18"/>
        <v>30</v>
      </c>
      <c r="P64" s="2851">
        <f t="shared" si="19"/>
        <v>63</v>
      </c>
    </row>
    <row r="65" spans="1:16" ht="24.95" customHeight="1" thickBot="1" x14ac:dyDescent="0.35">
      <c r="A65" s="623" t="s">
        <v>298</v>
      </c>
      <c r="B65" s="2641">
        <v>32</v>
      </c>
      <c r="C65" s="2642">
        <v>73</v>
      </c>
      <c r="D65" s="2643">
        <v>105</v>
      </c>
      <c r="E65" s="2644">
        <v>27</v>
      </c>
      <c r="F65" s="2642">
        <v>110</v>
      </c>
      <c r="G65" s="2645">
        <v>137</v>
      </c>
      <c r="H65" s="2641">
        <v>46</v>
      </c>
      <c r="I65" s="2642">
        <v>72</v>
      </c>
      <c r="J65" s="2643">
        <v>118</v>
      </c>
      <c r="K65" s="2644">
        <v>45</v>
      </c>
      <c r="L65" s="2642">
        <v>38</v>
      </c>
      <c r="M65" s="2645">
        <v>83</v>
      </c>
      <c r="N65" s="2849">
        <f t="shared" si="18"/>
        <v>150</v>
      </c>
      <c r="O65" s="2850">
        <f t="shared" si="18"/>
        <v>293</v>
      </c>
      <c r="P65" s="2851">
        <f t="shared" si="19"/>
        <v>443</v>
      </c>
    </row>
    <row r="66" spans="1:16" ht="24.95" customHeight="1" thickBot="1" x14ac:dyDescent="0.35">
      <c r="A66" s="2647" t="s">
        <v>326</v>
      </c>
      <c r="B66" s="1182">
        <v>10</v>
      </c>
      <c r="C66" s="1183">
        <v>10</v>
      </c>
      <c r="D66" s="1184">
        <v>20</v>
      </c>
      <c r="E66" s="1185">
        <v>9</v>
      </c>
      <c r="F66" s="1183">
        <v>9</v>
      </c>
      <c r="G66" s="1186">
        <v>18</v>
      </c>
      <c r="H66" s="1182">
        <v>10</v>
      </c>
      <c r="I66" s="1183">
        <v>10</v>
      </c>
      <c r="J66" s="1184">
        <v>20</v>
      </c>
      <c r="K66" s="1185">
        <v>0</v>
      </c>
      <c r="L66" s="1183">
        <v>0</v>
      </c>
      <c r="M66" s="1186">
        <v>0</v>
      </c>
      <c r="N66" s="2849">
        <f t="shared" si="18"/>
        <v>29</v>
      </c>
      <c r="O66" s="2850">
        <f t="shared" si="18"/>
        <v>29</v>
      </c>
      <c r="P66" s="2851">
        <f t="shared" si="19"/>
        <v>58</v>
      </c>
    </row>
    <row r="67" spans="1:16" ht="44.45" customHeight="1" thickBot="1" x14ac:dyDescent="0.35">
      <c r="A67" s="2647" t="s">
        <v>327</v>
      </c>
      <c r="B67" s="1182">
        <v>0</v>
      </c>
      <c r="C67" s="1183">
        <v>0</v>
      </c>
      <c r="D67" s="1184">
        <v>0</v>
      </c>
      <c r="E67" s="1185">
        <v>0</v>
      </c>
      <c r="F67" s="1183">
        <v>0</v>
      </c>
      <c r="G67" s="1186">
        <v>0</v>
      </c>
      <c r="H67" s="1182">
        <v>0</v>
      </c>
      <c r="I67" s="1183">
        <v>0</v>
      </c>
      <c r="J67" s="1184">
        <v>0</v>
      </c>
      <c r="K67" s="1185">
        <v>0</v>
      </c>
      <c r="L67" s="1183">
        <v>0</v>
      </c>
      <c r="M67" s="1186">
        <v>0</v>
      </c>
      <c r="N67" s="2849">
        <f t="shared" si="18"/>
        <v>0</v>
      </c>
      <c r="O67" s="2850">
        <f t="shared" si="18"/>
        <v>0</v>
      </c>
      <c r="P67" s="2851">
        <f t="shared" si="19"/>
        <v>0</v>
      </c>
    </row>
    <row r="68" spans="1:16" ht="24.95" customHeight="1" thickBot="1" x14ac:dyDescent="0.35">
      <c r="A68" s="2648" t="s">
        <v>299</v>
      </c>
      <c r="B68" s="1334">
        <v>0</v>
      </c>
      <c r="C68" s="1338">
        <v>0</v>
      </c>
      <c r="D68" s="1339">
        <v>0</v>
      </c>
      <c r="E68" s="1340">
        <v>0</v>
      </c>
      <c r="F68" s="1338">
        <v>0</v>
      </c>
      <c r="G68" s="1341">
        <v>0</v>
      </c>
      <c r="H68" s="1334">
        <v>0</v>
      </c>
      <c r="I68" s="1338">
        <v>0</v>
      </c>
      <c r="J68" s="1339">
        <v>0</v>
      </c>
      <c r="K68" s="1340">
        <v>0</v>
      </c>
      <c r="L68" s="1338">
        <v>0</v>
      </c>
      <c r="M68" s="1341">
        <v>0</v>
      </c>
      <c r="N68" s="2825">
        <f t="shared" si="18"/>
        <v>0</v>
      </c>
      <c r="O68" s="2852">
        <f t="shared" si="18"/>
        <v>0</v>
      </c>
      <c r="P68" s="2853">
        <f t="shared" si="19"/>
        <v>0</v>
      </c>
    </row>
    <row r="69" spans="1:16" ht="24.95" customHeight="1" x14ac:dyDescent="0.3">
      <c r="A69" s="2649" t="s">
        <v>150</v>
      </c>
      <c r="B69" s="2638">
        <v>23</v>
      </c>
      <c r="C69" s="2638">
        <v>9</v>
      </c>
      <c r="D69" s="2638">
        <v>32</v>
      </c>
      <c r="E69" s="2638">
        <v>20</v>
      </c>
      <c r="F69" s="2638">
        <v>6</v>
      </c>
      <c r="G69" s="2638">
        <v>26</v>
      </c>
      <c r="H69" s="2638">
        <v>20</v>
      </c>
      <c r="I69" s="2638">
        <v>4</v>
      </c>
      <c r="J69" s="2638">
        <v>24</v>
      </c>
      <c r="K69" s="2638">
        <v>23</v>
      </c>
      <c r="L69" s="2638">
        <v>10</v>
      </c>
      <c r="M69" s="2638">
        <v>33</v>
      </c>
      <c r="N69" s="2854">
        <f t="shared" si="18"/>
        <v>86</v>
      </c>
      <c r="O69" s="2855">
        <f t="shared" si="18"/>
        <v>29</v>
      </c>
      <c r="P69" s="2856">
        <f t="shared" si="19"/>
        <v>115</v>
      </c>
    </row>
    <row r="70" spans="1:16" ht="24.95" customHeight="1" x14ac:dyDescent="0.3">
      <c r="A70" s="611" t="s">
        <v>261</v>
      </c>
      <c r="B70" s="1170">
        <v>15</v>
      </c>
      <c r="C70" s="1170">
        <v>13</v>
      </c>
      <c r="D70" s="1170">
        <v>28</v>
      </c>
      <c r="E70" s="1170">
        <v>15</v>
      </c>
      <c r="F70" s="1170">
        <v>14</v>
      </c>
      <c r="G70" s="1170">
        <v>29</v>
      </c>
      <c r="H70" s="1170">
        <v>14</v>
      </c>
      <c r="I70" s="1170">
        <v>5</v>
      </c>
      <c r="J70" s="1170">
        <v>19</v>
      </c>
      <c r="K70" s="1170">
        <v>15</v>
      </c>
      <c r="L70" s="1170">
        <v>9</v>
      </c>
      <c r="M70" s="1170">
        <v>24</v>
      </c>
      <c r="N70" s="2836">
        <f t="shared" si="18"/>
        <v>59</v>
      </c>
      <c r="O70" s="2837">
        <f t="shared" si="18"/>
        <v>41</v>
      </c>
      <c r="P70" s="2838">
        <f t="shared" si="19"/>
        <v>100</v>
      </c>
    </row>
    <row r="71" spans="1:16" ht="24.95" customHeight="1" x14ac:dyDescent="0.3">
      <c r="A71" s="611" t="s">
        <v>151</v>
      </c>
      <c r="B71" s="1170">
        <v>30</v>
      </c>
      <c r="C71" s="1170">
        <v>20</v>
      </c>
      <c r="D71" s="1170">
        <v>50</v>
      </c>
      <c r="E71" s="1170">
        <v>28</v>
      </c>
      <c r="F71" s="1170">
        <v>21</v>
      </c>
      <c r="G71" s="1170">
        <v>49</v>
      </c>
      <c r="H71" s="1170">
        <v>27</v>
      </c>
      <c r="I71" s="1170">
        <v>10</v>
      </c>
      <c r="J71" s="1170">
        <v>37</v>
      </c>
      <c r="K71" s="1170">
        <v>30</v>
      </c>
      <c r="L71" s="1170">
        <v>9</v>
      </c>
      <c r="M71" s="1170">
        <v>39</v>
      </c>
      <c r="N71" s="2836">
        <f t="shared" si="18"/>
        <v>115</v>
      </c>
      <c r="O71" s="2837">
        <f t="shared" si="18"/>
        <v>60</v>
      </c>
      <c r="P71" s="2838">
        <f t="shared" si="19"/>
        <v>175</v>
      </c>
    </row>
    <row r="72" spans="1:16" ht="24.95" customHeight="1" x14ac:dyDescent="0.3">
      <c r="A72" s="611" t="s">
        <v>178</v>
      </c>
      <c r="B72" s="1170">
        <v>20</v>
      </c>
      <c r="C72" s="1170">
        <v>2</v>
      </c>
      <c r="D72" s="1170">
        <v>22</v>
      </c>
      <c r="E72" s="1170">
        <v>19</v>
      </c>
      <c r="F72" s="1170">
        <v>0</v>
      </c>
      <c r="G72" s="1170">
        <v>19</v>
      </c>
      <c r="H72" s="1170">
        <v>17</v>
      </c>
      <c r="I72" s="1170">
        <v>0</v>
      </c>
      <c r="J72" s="1170">
        <v>17</v>
      </c>
      <c r="K72" s="1170">
        <v>14</v>
      </c>
      <c r="L72" s="1170">
        <v>0</v>
      </c>
      <c r="M72" s="1170">
        <v>14</v>
      </c>
      <c r="N72" s="2836">
        <f t="shared" si="18"/>
        <v>70</v>
      </c>
      <c r="O72" s="2837">
        <f t="shared" si="18"/>
        <v>2</v>
      </c>
      <c r="P72" s="2838">
        <f t="shared" si="19"/>
        <v>72</v>
      </c>
    </row>
    <row r="73" spans="1:16" ht="24.95" customHeight="1" x14ac:dyDescent="0.3">
      <c r="A73" s="611" t="s">
        <v>152</v>
      </c>
      <c r="B73" s="2639">
        <v>46</v>
      </c>
      <c r="C73" s="2639">
        <v>0</v>
      </c>
      <c r="D73" s="2639">
        <v>46</v>
      </c>
      <c r="E73" s="2639">
        <v>33</v>
      </c>
      <c r="F73" s="2639">
        <v>5</v>
      </c>
      <c r="G73" s="2639">
        <v>38</v>
      </c>
      <c r="H73" s="2639">
        <v>30</v>
      </c>
      <c r="I73" s="2639">
        <v>7</v>
      </c>
      <c r="J73" s="2639">
        <v>37</v>
      </c>
      <c r="K73" s="2639">
        <v>38</v>
      </c>
      <c r="L73" s="2639">
        <v>6</v>
      </c>
      <c r="M73" s="2639">
        <v>44</v>
      </c>
      <c r="N73" s="2836">
        <f t="shared" si="18"/>
        <v>147</v>
      </c>
      <c r="O73" s="2837">
        <f t="shared" si="18"/>
        <v>18</v>
      </c>
      <c r="P73" s="2838">
        <f t="shared" si="19"/>
        <v>165</v>
      </c>
    </row>
    <row r="74" spans="1:16" ht="24.95" customHeight="1" thickBot="1" x14ac:dyDescent="0.35">
      <c r="A74" s="2649" t="s">
        <v>348</v>
      </c>
      <c r="B74" s="2639">
        <v>25</v>
      </c>
      <c r="C74" s="2653">
        <v>7</v>
      </c>
      <c r="D74" s="2653">
        <v>32</v>
      </c>
      <c r="E74" s="2653">
        <v>29</v>
      </c>
      <c r="F74" s="2653">
        <v>4</v>
      </c>
      <c r="G74" s="2653">
        <v>33</v>
      </c>
      <c r="H74" s="2653">
        <v>26</v>
      </c>
      <c r="I74" s="2653">
        <v>0</v>
      </c>
      <c r="J74" s="2653">
        <v>26</v>
      </c>
      <c r="K74" s="2653">
        <v>22</v>
      </c>
      <c r="L74" s="2653">
        <v>3</v>
      </c>
      <c r="M74" s="2653">
        <v>25</v>
      </c>
      <c r="N74" s="2836">
        <f t="shared" si="18"/>
        <v>102</v>
      </c>
      <c r="O74" s="2837">
        <f t="shared" si="18"/>
        <v>14</v>
      </c>
      <c r="P74" s="2838">
        <f t="shared" si="19"/>
        <v>116</v>
      </c>
    </row>
    <row r="75" spans="1:16" ht="24.95" customHeight="1" thickBot="1" x14ac:dyDescent="0.35">
      <c r="A75" s="2857" t="s">
        <v>153</v>
      </c>
      <c r="B75" s="2840">
        <f>SUM(B76:B82)</f>
        <v>109</v>
      </c>
      <c r="C75" s="2840">
        <f t="shared" ref="C75:P75" si="20">SUM(C76:C82)</f>
        <v>0</v>
      </c>
      <c r="D75" s="2840">
        <f t="shared" si="20"/>
        <v>109</v>
      </c>
      <c r="E75" s="2840">
        <f t="shared" si="20"/>
        <v>108</v>
      </c>
      <c r="F75" s="2840">
        <f t="shared" si="20"/>
        <v>2</v>
      </c>
      <c r="G75" s="2840">
        <f t="shared" si="20"/>
        <v>110</v>
      </c>
      <c r="H75" s="2840">
        <f t="shared" si="20"/>
        <v>107</v>
      </c>
      <c r="I75" s="2840">
        <f t="shared" si="20"/>
        <v>2</v>
      </c>
      <c r="J75" s="2840">
        <f t="shared" si="20"/>
        <v>109</v>
      </c>
      <c r="K75" s="2840">
        <f t="shared" si="20"/>
        <v>102</v>
      </c>
      <c r="L75" s="2840">
        <f t="shared" si="20"/>
        <v>4</v>
      </c>
      <c r="M75" s="2840">
        <f t="shared" si="20"/>
        <v>106</v>
      </c>
      <c r="N75" s="2858">
        <f t="shared" si="20"/>
        <v>426</v>
      </c>
      <c r="O75" s="2858">
        <f t="shared" si="20"/>
        <v>8</v>
      </c>
      <c r="P75" s="2859">
        <f t="shared" si="20"/>
        <v>434</v>
      </c>
    </row>
    <row r="76" spans="1:16" ht="24.95" customHeight="1" thickBot="1" x14ac:dyDescent="0.35">
      <c r="A76" s="2640" t="s">
        <v>300</v>
      </c>
      <c r="B76" s="2655">
        <v>0</v>
      </c>
      <c r="C76" s="2656">
        <v>0</v>
      </c>
      <c r="D76" s="2657">
        <v>0</v>
      </c>
      <c r="E76" s="2655">
        <v>0</v>
      </c>
      <c r="F76" s="2656">
        <v>0</v>
      </c>
      <c r="G76" s="2657">
        <v>0</v>
      </c>
      <c r="H76" s="2655">
        <v>16</v>
      </c>
      <c r="I76" s="2656">
        <v>0</v>
      </c>
      <c r="J76" s="2657">
        <v>16</v>
      </c>
      <c r="K76" s="2655">
        <v>8</v>
      </c>
      <c r="L76" s="2656">
        <v>0</v>
      </c>
      <c r="M76" s="2658">
        <v>8</v>
      </c>
      <c r="N76" s="2860">
        <f>B76+E76+H76+K76</f>
        <v>24</v>
      </c>
      <c r="O76" s="2855">
        <f>C76+F76+I76+L76</f>
        <v>0</v>
      </c>
      <c r="P76" s="2856">
        <f>N76+O76</f>
        <v>24</v>
      </c>
    </row>
    <row r="77" spans="1:16" ht="24.95" customHeight="1" thickBot="1" x14ac:dyDescent="0.35">
      <c r="A77" s="623" t="s">
        <v>301</v>
      </c>
      <c r="B77" s="1170">
        <v>53</v>
      </c>
      <c r="C77" s="659">
        <v>0</v>
      </c>
      <c r="D77" s="1172">
        <v>53</v>
      </c>
      <c r="E77" s="1170">
        <v>56</v>
      </c>
      <c r="F77" s="659">
        <v>1</v>
      </c>
      <c r="G77" s="1172">
        <v>57</v>
      </c>
      <c r="H77" s="1170">
        <v>40</v>
      </c>
      <c r="I77" s="659">
        <v>1</v>
      </c>
      <c r="J77" s="1172">
        <v>41</v>
      </c>
      <c r="K77" s="1170">
        <v>41</v>
      </c>
      <c r="L77" s="659">
        <v>4</v>
      </c>
      <c r="M77" s="1171">
        <v>45</v>
      </c>
      <c r="N77" s="2860">
        <f t="shared" ref="N77:O82" si="21">B77+E77+H77+K77</f>
        <v>190</v>
      </c>
      <c r="O77" s="2855">
        <f t="shared" si="21"/>
        <v>6</v>
      </c>
      <c r="P77" s="2856">
        <f t="shared" ref="P77:P82" si="22">N77+O77</f>
        <v>196</v>
      </c>
    </row>
    <row r="78" spans="1:16" ht="24.95" customHeight="1" thickBot="1" x14ac:dyDescent="0.35">
      <c r="A78" s="623" t="s">
        <v>302</v>
      </c>
      <c r="B78" s="1170">
        <v>16</v>
      </c>
      <c r="C78" s="659">
        <v>0</v>
      </c>
      <c r="D78" s="1172">
        <v>16</v>
      </c>
      <c r="E78" s="1170">
        <v>14</v>
      </c>
      <c r="F78" s="659">
        <v>0</v>
      </c>
      <c r="G78" s="1172">
        <v>14</v>
      </c>
      <c r="H78" s="1170">
        <v>13</v>
      </c>
      <c r="I78" s="659">
        <v>1</v>
      </c>
      <c r="J78" s="1172">
        <v>14</v>
      </c>
      <c r="K78" s="1170">
        <v>18</v>
      </c>
      <c r="L78" s="659">
        <v>0</v>
      </c>
      <c r="M78" s="1171">
        <v>18</v>
      </c>
      <c r="N78" s="2860">
        <f t="shared" si="21"/>
        <v>61</v>
      </c>
      <c r="O78" s="2855">
        <f t="shared" si="21"/>
        <v>1</v>
      </c>
      <c r="P78" s="2856">
        <f t="shared" si="22"/>
        <v>62</v>
      </c>
    </row>
    <row r="79" spans="1:16" ht="24.95" customHeight="1" thickBot="1" x14ac:dyDescent="0.35">
      <c r="A79" s="623" t="s">
        <v>303</v>
      </c>
      <c r="B79" s="1170">
        <v>9</v>
      </c>
      <c r="C79" s="659">
        <v>0</v>
      </c>
      <c r="D79" s="1172">
        <v>9</v>
      </c>
      <c r="E79" s="1170">
        <v>24</v>
      </c>
      <c r="F79" s="659">
        <v>1</v>
      </c>
      <c r="G79" s="1172">
        <v>25</v>
      </c>
      <c r="H79" s="1170">
        <v>9</v>
      </c>
      <c r="I79" s="659">
        <v>0</v>
      </c>
      <c r="J79" s="1172">
        <v>9</v>
      </c>
      <c r="K79" s="1170">
        <v>4</v>
      </c>
      <c r="L79" s="659">
        <v>0</v>
      </c>
      <c r="M79" s="1171">
        <v>4</v>
      </c>
      <c r="N79" s="2860">
        <f t="shared" si="21"/>
        <v>46</v>
      </c>
      <c r="O79" s="2855">
        <f t="shared" si="21"/>
        <v>1</v>
      </c>
      <c r="P79" s="2856">
        <f t="shared" si="22"/>
        <v>47</v>
      </c>
    </row>
    <row r="80" spans="1:16" ht="24.95" customHeight="1" thickBot="1" x14ac:dyDescent="0.35">
      <c r="A80" s="623" t="s">
        <v>304</v>
      </c>
      <c r="B80" s="1170">
        <v>17</v>
      </c>
      <c r="C80" s="659">
        <v>0</v>
      </c>
      <c r="D80" s="1172">
        <v>17</v>
      </c>
      <c r="E80" s="1170">
        <v>14</v>
      </c>
      <c r="F80" s="659">
        <v>0</v>
      </c>
      <c r="G80" s="1172">
        <v>14</v>
      </c>
      <c r="H80" s="1170">
        <v>16</v>
      </c>
      <c r="I80" s="659">
        <v>0</v>
      </c>
      <c r="J80" s="1172">
        <v>16</v>
      </c>
      <c r="K80" s="1170">
        <v>18</v>
      </c>
      <c r="L80" s="659">
        <v>0</v>
      </c>
      <c r="M80" s="1171">
        <v>18</v>
      </c>
      <c r="N80" s="2860">
        <f t="shared" si="21"/>
        <v>65</v>
      </c>
      <c r="O80" s="2855">
        <f t="shared" si="21"/>
        <v>0</v>
      </c>
      <c r="P80" s="2856">
        <f t="shared" si="22"/>
        <v>65</v>
      </c>
    </row>
    <row r="81" spans="1:20" ht="24.95" customHeight="1" thickBot="1" x14ac:dyDescent="0.35">
      <c r="A81" s="623" t="s">
        <v>305</v>
      </c>
      <c r="B81" s="1170">
        <v>7</v>
      </c>
      <c r="C81" s="659">
        <v>0</v>
      </c>
      <c r="D81" s="1172">
        <v>7</v>
      </c>
      <c r="E81" s="1170">
        <v>0</v>
      </c>
      <c r="F81" s="659">
        <v>0</v>
      </c>
      <c r="G81" s="1172">
        <v>0</v>
      </c>
      <c r="H81" s="1170">
        <v>4</v>
      </c>
      <c r="I81" s="659">
        <v>0</v>
      </c>
      <c r="J81" s="1172">
        <v>4</v>
      </c>
      <c r="K81" s="1170">
        <v>4</v>
      </c>
      <c r="L81" s="659">
        <v>0</v>
      </c>
      <c r="M81" s="1171">
        <v>4</v>
      </c>
      <c r="N81" s="2860">
        <f t="shared" si="21"/>
        <v>15</v>
      </c>
      <c r="O81" s="2855">
        <f t="shared" si="21"/>
        <v>0</v>
      </c>
      <c r="P81" s="2856">
        <f t="shared" si="22"/>
        <v>15</v>
      </c>
      <c r="Q81" s="246">
        <v>0</v>
      </c>
      <c r="R81" s="246">
        <v>0</v>
      </c>
      <c r="S81" s="246">
        <v>0</v>
      </c>
      <c r="T81" s="246">
        <v>9</v>
      </c>
    </row>
    <row r="82" spans="1:20" ht="24.95" customHeight="1" thickBot="1" x14ac:dyDescent="0.35">
      <c r="A82" s="2648" t="s">
        <v>306</v>
      </c>
      <c r="B82" s="1195">
        <v>7</v>
      </c>
      <c r="C82" s="1196">
        <v>0</v>
      </c>
      <c r="D82" s="1198">
        <v>7</v>
      </c>
      <c r="E82" s="1195">
        <v>0</v>
      </c>
      <c r="F82" s="1196">
        <v>0</v>
      </c>
      <c r="G82" s="1198">
        <v>0</v>
      </c>
      <c r="H82" s="1195">
        <v>9</v>
      </c>
      <c r="I82" s="1196">
        <v>0</v>
      </c>
      <c r="J82" s="1198">
        <v>9</v>
      </c>
      <c r="K82" s="1195">
        <v>9</v>
      </c>
      <c r="L82" s="1196">
        <v>0</v>
      </c>
      <c r="M82" s="1197">
        <v>9</v>
      </c>
      <c r="N82" s="2860">
        <f t="shared" si="21"/>
        <v>25</v>
      </c>
      <c r="O82" s="2855">
        <f t="shared" si="21"/>
        <v>0</v>
      </c>
      <c r="P82" s="2856">
        <f t="shared" si="22"/>
        <v>25</v>
      </c>
    </row>
    <row r="83" spans="1:20" ht="24.95" customHeight="1" x14ac:dyDescent="0.3">
      <c r="A83" s="2649" t="s">
        <v>154</v>
      </c>
      <c r="B83" s="2638">
        <v>42</v>
      </c>
      <c r="C83" s="2638">
        <v>5</v>
      </c>
      <c r="D83" s="2638">
        <v>47</v>
      </c>
      <c r="E83" s="2638">
        <v>31</v>
      </c>
      <c r="F83" s="2638">
        <v>2</v>
      </c>
      <c r="G83" s="2638">
        <v>33</v>
      </c>
      <c r="H83" s="2638">
        <v>31</v>
      </c>
      <c r="I83" s="2638">
        <v>3</v>
      </c>
      <c r="J83" s="2638">
        <v>34</v>
      </c>
      <c r="K83" s="2638">
        <v>27</v>
      </c>
      <c r="L83" s="2638">
        <v>1</v>
      </c>
      <c r="M83" s="2638">
        <v>28</v>
      </c>
      <c r="N83" s="2836">
        <f>B83+E83+H83+K83</f>
        <v>131</v>
      </c>
      <c r="O83" s="2837">
        <f>C83+F83+I83+L83</f>
        <v>11</v>
      </c>
      <c r="P83" s="2838">
        <f>N83+O83</f>
        <v>142</v>
      </c>
    </row>
    <row r="84" spans="1:20" ht="24.95" customHeight="1" x14ac:dyDescent="0.3">
      <c r="A84" s="611" t="s">
        <v>155</v>
      </c>
      <c r="B84" s="1170">
        <v>33</v>
      </c>
      <c r="C84" s="1170">
        <v>4</v>
      </c>
      <c r="D84" s="1170">
        <v>37</v>
      </c>
      <c r="E84" s="1170">
        <v>26</v>
      </c>
      <c r="F84" s="1170">
        <v>3</v>
      </c>
      <c r="G84" s="1170">
        <v>29</v>
      </c>
      <c r="H84" s="1170">
        <v>27</v>
      </c>
      <c r="I84" s="1170">
        <v>3</v>
      </c>
      <c r="J84" s="1170">
        <v>30</v>
      </c>
      <c r="K84" s="1170">
        <v>17</v>
      </c>
      <c r="L84" s="1170">
        <v>1</v>
      </c>
      <c r="M84" s="1170">
        <v>18</v>
      </c>
      <c r="N84" s="2836">
        <f t="shared" ref="N84:O90" si="23">B84+E84+H84+K84</f>
        <v>103</v>
      </c>
      <c r="O84" s="2837">
        <f t="shared" si="23"/>
        <v>11</v>
      </c>
      <c r="P84" s="2838">
        <f t="shared" ref="P84:P90" si="24">N84+O84</f>
        <v>114</v>
      </c>
    </row>
    <row r="85" spans="1:20" ht="24.95" customHeight="1" x14ac:dyDescent="0.3">
      <c r="A85" s="611" t="s">
        <v>262</v>
      </c>
      <c r="B85" s="1170">
        <v>19</v>
      </c>
      <c r="C85" s="1170">
        <v>2</v>
      </c>
      <c r="D85" s="1170">
        <v>21</v>
      </c>
      <c r="E85" s="1170">
        <v>12</v>
      </c>
      <c r="F85" s="1170">
        <v>1</v>
      </c>
      <c r="G85" s="1170">
        <v>13</v>
      </c>
      <c r="H85" s="1170">
        <v>13</v>
      </c>
      <c r="I85" s="1170">
        <v>0</v>
      </c>
      <c r="J85" s="1170">
        <v>13</v>
      </c>
      <c r="K85" s="1170">
        <v>8</v>
      </c>
      <c r="L85" s="1170">
        <v>1</v>
      </c>
      <c r="M85" s="1170">
        <v>9</v>
      </c>
      <c r="N85" s="2836">
        <f t="shared" si="23"/>
        <v>52</v>
      </c>
      <c r="O85" s="2837">
        <f t="shared" si="23"/>
        <v>4</v>
      </c>
      <c r="P85" s="2838">
        <f t="shared" si="24"/>
        <v>56</v>
      </c>
    </row>
    <row r="86" spans="1:20" ht="24.95" customHeight="1" x14ac:dyDescent="0.3">
      <c r="A86" s="611" t="s">
        <v>263</v>
      </c>
      <c r="B86" s="1170">
        <v>15</v>
      </c>
      <c r="C86" s="1170">
        <v>0</v>
      </c>
      <c r="D86" s="1170">
        <v>15</v>
      </c>
      <c r="E86" s="1170">
        <v>15</v>
      </c>
      <c r="F86" s="1170">
        <v>0</v>
      </c>
      <c r="G86" s="1170">
        <v>15</v>
      </c>
      <c r="H86" s="1170">
        <v>17</v>
      </c>
      <c r="I86" s="1170">
        <v>1</v>
      </c>
      <c r="J86" s="1170">
        <v>18</v>
      </c>
      <c r="K86" s="1170">
        <v>13</v>
      </c>
      <c r="L86" s="1170">
        <v>0</v>
      </c>
      <c r="M86" s="1170">
        <v>13</v>
      </c>
      <c r="N86" s="2836">
        <f t="shared" si="23"/>
        <v>60</v>
      </c>
      <c r="O86" s="2837">
        <f t="shared" si="23"/>
        <v>1</v>
      </c>
      <c r="P86" s="2838">
        <f t="shared" si="24"/>
        <v>61</v>
      </c>
    </row>
    <row r="87" spans="1:20" ht="24.95" customHeight="1" x14ac:dyDescent="0.3">
      <c r="A87" s="611" t="s">
        <v>156</v>
      </c>
      <c r="B87" s="1187">
        <v>15</v>
      </c>
      <c r="C87" s="1188">
        <v>9</v>
      </c>
      <c r="D87" s="1191">
        <v>24</v>
      </c>
      <c r="E87" s="1187">
        <v>27</v>
      </c>
      <c r="F87" s="1188">
        <v>6</v>
      </c>
      <c r="G87" s="1189">
        <v>33</v>
      </c>
      <c r="H87" s="1190">
        <v>19</v>
      </c>
      <c r="I87" s="1188">
        <v>6</v>
      </c>
      <c r="J87" s="1191">
        <v>25</v>
      </c>
      <c r="K87" s="1187">
        <v>27</v>
      </c>
      <c r="L87" s="1188">
        <v>4</v>
      </c>
      <c r="M87" s="1191">
        <v>31</v>
      </c>
      <c r="N87" s="2836">
        <f t="shared" si="23"/>
        <v>88</v>
      </c>
      <c r="O87" s="2837">
        <f t="shared" si="23"/>
        <v>25</v>
      </c>
      <c r="P87" s="2838">
        <f t="shared" si="24"/>
        <v>113</v>
      </c>
    </row>
    <row r="88" spans="1:20" ht="40.5" x14ac:dyDescent="0.3">
      <c r="A88" s="611" t="s">
        <v>264</v>
      </c>
      <c r="B88" s="1187">
        <v>9</v>
      </c>
      <c r="C88" s="1188">
        <v>6</v>
      </c>
      <c r="D88" s="1191">
        <v>15</v>
      </c>
      <c r="E88" s="1187">
        <v>17</v>
      </c>
      <c r="F88" s="1188">
        <v>1</v>
      </c>
      <c r="G88" s="1189">
        <v>18</v>
      </c>
      <c r="H88" s="1190">
        <v>9</v>
      </c>
      <c r="I88" s="1188">
        <v>1</v>
      </c>
      <c r="J88" s="1191">
        <v>10</v>
      </c>
      <c r="K88" s="1187">
        <v>23</v>
      </c>
      <c r="L88" s="1188">
        <v>2</v>
      </c>
      <c r="M88" s="1191">
        <v>25</v>
      </c>
      <c r="N88" s="2836">
        <f t="shared" si="23"/>
        <v>58</v>
      </c>
      <c r="O88" s="2837">
        <f t="shared" si="23"/>
        <v>10</v>
      </c>
      <c r="P88" s="2838">
        <f t="shared" si="24"/>
        <v>68</v>
      </c>
    </row>
    <row r="89" spans="1:20" ht="25.5" customHeight="1" x14ac:dyDescent="0.3">
      <c r="A89" s="611" t="s">
        <v>157</v>
      </c>
      <c r="B89" s="1170">
        <v>1</v>
      </c>
      <c r="C89" s="659">
        <v>0</v>
      </c>
      <c r="D89" s="1172">
        <v>1</v>
      </c>
      <c r="E89" s="1170">
        <v>12</v>
      </c>
      <c r="F89" s="659">
        <v>3</v>
      </c>
      <c r="G89" s="1171">
        <v>15</v>
      </c>
      <c r="H89" s="609">
        <v>11</v>
      </c>
      <c r="I89" s="659">
        <v>7</v>
      </c>
      <c r="J89" s="1172">
        <v>18</v>
      </c>
      <c r="K89" s="1170">
        <v>14</v>
      </c>
      <c r="L89" s="659">
        <v>0</v>
      </c>
      <c r="M89" s="1172">
        <v>14</v>
      </c>
      <c r="N89" s="2836">
        <f t="shared" si="23"/>
        <v>38</v>
      </c>
      <c r="O89" s="2837">
        <f t="shared" si="23"/>
        <v>10</v>
      </c>
      <c r="P89" s="2838">
        <f t="shared" si="24"/>
        <v>48</v>
      </c>
    </row>
    <row r="90" spans="1:20" ht="24.95" customHeight="1" thickBot="1" x14ac:dyDescent="0.35">
      <c r="A90" s="2659" t="s">
        <v>158</v>
      </c>
      <c r="B90" s="2653">
        <v>16</v>
      </c>
      <c r="C90" s="2653">
        <v>0</v>
      </c>
      <c r="D90" s="2653">
        <v>16</v>
      </c>
      <c r="E90" s="2653">
        <v>15</v>
      </c>
      <c r="F90" s="2653">
        <v>0</v>
      </c>
      <c r="G90" s="2653">
        <v>15</v>
      </c>
      <c r="H90" s="2653">
        <v>17</v>
      </c>
      <c r="I90" s="2653">
        <v>0</v>
      </c>
      <c r="J90" s="2653">
        <v>17</v>
      </c>
      <c r="K90" s="2653">
        <v>19</v>
      </c>
      <c r="L90" s="2653">
        <v>1</v>
      </c>
      <c r="M90" s="2653">
        <v>20</v>
      </c>
      <c r="N90" s="2836">
        <f t="shared" si="23"/>
        <v>67</v>
      </c>
      <c r="O90" s="2837">
        <f t="shared" si="23"/>
        <v>1</v>
      </c>
      <c r="P90" s="2838">
        <f t="shared" si="24"/>
        <v>68</v>
      </c>
    </row>
    <row r="91" spans="1:20" ht="24.95" customHeight="1" thickBot="1" x14ac:dyDescent="0.35">
      <c r="A91" s="2660" t="s">
        <v>8</v>
      </c>
      <c r="B91" s="2661">
        <f>B51+B52+B53+B54+B55+B56+B57+B58+B59+B60+B61+B62+B69+B70+B71+B72+B73+B74+B75+B83+B84+B85+B86+B87+B88+B89+B90</f>
        <v>784</v>
      </c>
      <c r="C91" s="2661">
        <f t="shared" ref="C91:M91" si="25">C51+C52+C53+C54+C55+C56+C57+C58+C59+C60+C61+C62+C69+C70+C71+C72+C73+C74+C75+C83+C84+C85+C86+C87+C88+C89+C90</f>
        <v>197</v>
      </c>
      <c r="D91" s="2661">
        <f t="shared" si="25"/>
        <v>981</v>
      </c>
      <c r="E91" s="2661">
        <f t="shared" si="25"/>
        <v>819</v>
      </c>
      <c r="F91" s="2661">
        <f t="shared" si="25"/>
        <v>242</v>
      </c>
      <c r="G91" s="2661">
        <f t="shared" si="25"/>
        <v>1061</v>
      </c>
      <c r="H91" s="2661">
        <f t="shared" si="25"/>
        <v>774</v>
      </c>
      <c r="I91" s="2661">
        <f t="shared" si="25"/>
        <v>146</v>
      </c>
      <c r="J91" s="2661">
        <f t="shared" si="25"/>
        <v>920</v>
      </c>
      <c r="K91" s="2661">
        <f t="shared" si="25"/>
        <v>753</v>
      </c>
      <c r="L91" s="2661">
        <f t="shared" si="25"/>
        <v>112</v>
      </c>
      <c r="M91" s="2661">
        <f t="shared" si="25"/>
        <v>865</v>
      </c>
      <c r="N91" s="2661">
        <f>N51+N52+N53+N54+N55+N56+N57+N58+N59+N60+N61+N62+N69+N70+N71+N72+N73+N74+N75+N83+N84+N85+N86+N87+N88+N89+N90</f>
        <v>3130</v>
      </c>
      <c r="O91" s="2661">
        <f>O51+O52+O53+O54+O55+O56+O57+O58+O59+O60+O61+O62+O69+O70+O71+O72+O73+O74+O75+O83+O84+O85+O86+O87+O88+O89+O90</f>
        <v>697</v>
      </c>
      <c r="P91" s="2661">
        <f>P51+P52+P53+P54+P55+P56+P57+P58+P59+P60+P61+P62+P69+P70+P71+P72+P73+P74+P75+P83+P84+P85+P86+P87+P88+P89+P90</f>
        <v>3827</v>
      </c>
    </row>
    <row r="92" spans="1:20" ht="33" customHeight="1" thickBot="1" x14ac:dyDescent="0.35">
      <c r="A92" s="2662" t="s">
        <v>25</v>
      </c>
      <c r="B92" s="2663"/>
      <c r="C92" s="2664"/>
      <c r="D92" s="2665"/>
      <c r="E92" s="2666"/>
      <c r="F92" s="2664"/>
      <c r="G92" s="2667"/>
      <c r="H92" s="2663"/>
      <c r="I92" s="2664"/>
      <c r="J92" s="2667"/>
      <c r="K92" s="2663"/>
      <c r="L92" s="2664"/>
      <c r="M92" s="2667"/>
      <c r="N92" s="2668"/>
      <c r="O92" s="2630"/>
      <c r="P92" s="2669"/>
    </row>
    <row r="93" spans="1:20" ht="24" customHeight="1" x14ac:dyDescent="0.3">
      <c r="A93" s="2637" t="s">
        <v>257</v>
      </c>
      <c r="B93" s="2670">
        <v>0</v>
      </c>
      <c r="C93" s="2671">
        <v>0</v>
      </c>
      <c r="D93" s="2672">
        <v>0</v>
      </c>
      <c r="E93" s="2670">
        <v>3</v>
      </c>
      <c r="F93" s="2671">
        <v>0</v>
      </c>
      <c r="G93" s="2673">
        <v>3</v>
      </c>
      <c r="H93" s="2674">
        <v>1</v>
      </c>
      <c r="I93" s="2671">
        <v>0</v>
      </c>
      <c r="J93" s="2672">
        <v>1</v>
      </c>
      <c r="K93" s="2670">
        <v>0</v>
      </c>
      <c r="L93" s="2671">
        <v>0</v>
      </c>
      <c r="M93" s="2673">
        <v>0</v>
      </c>
      <c r="N93" s="2675">
        <f>B93+E93+H93+K93</f>
        <v>4</v>
      </c>
      <c r="O93" s="2617">
        <f>C93+F93+I93+L93</f>
        <v>0</v>
      </c>
      <c r="P93" s="2618">
        <f>N93+O93</f>
        <v>4</v>
      </c>
    </row>
    <row r="94" spans="1:20" ht="24" customHeight="1" x14ac:dyDescent="0.3">
      <c r="A94" s="611" t="s">
        <v>144</v>
      </c>
      <c r="B94" s="1187">
        <v>0</v>
      </c>
      <c r="C94" s="1188">
        <v>0</v>
      </c>
      <c r="D94" s="1191">
        <v>0</v>
      </c>
      <c r="E94" s="1187">
        <v>0</v>
      </c>
      <c r="F94" s="1188">
        <v>0</v>
      </c>
      <c r="G94" s="1189">
        <v>0</v>
      </c>
      <c r="H94" s="1190">
        <v>1</v>
      </c>
      <c r="I94" s="1188">
        <v>0</v>
      </c>
      <c r="J94" s="1191">
        <v>1</v>
      </c>
      <c r="K94" s="1187">
        <v>0</v>
      </c>
      <c r="L94" s="1188">
        <v>0</v>
      </c>
      <c r="M94" s="1189">
        <v>0</v>
      </c>
      <c r="N94" s="2675">
        <f t="shared" ref="N94:O109" si="26">B94+E94+H94+K94</f>
        <v>1</v>
      </c>
      <c r="O94" s="2617">
        <f t="shared" si="26"/>
        <v>0</v>
      </c>
      <c r="P94" s="2618">
        <f t="shared" ref="P94:P116" si="27">N94+O94</f>
        <v>1</v>
      </c>
    </row>
    <row r="95" spans="1:20" ht="24" customHeight="1" x14ac:dyDescent="0.3">
      <c r="A95" s="611" t="s">
        <v>258</v>
      </c>
      <c r="B95" s="1187">
        <v>0</v>
      </c>
      <c r="C95" s="1188">
        <v>0</v>
      </c>
      <c r="D95" s="1191">
        <v>0</v>
      </c>
      <c r="E95" s="1187">
        <v>0</v>
      </c>
      <c r="F95" s="1188">
        <v>0</v>
      </c>
      <c r="G95" s="1189">
        <v>0</v>
      </c>
      <c r="H95" s="1190">
        <v>4</v>
      </c>
      <c r="I95" s="1188">
        <v>0</v>
      </c>
      <c r="J95" s="1191">
        <v>4</v>
      </c>
      <c r="K95" s="1187">
        <v>0</v>
      </c>
      <c r="L95" s="1188">
        <v>0</v>
      </c>
      <c r="M95" s="1189">
        <v>0</v>
      </c>
      <c r="N95" s="2675">
        <f t="shared" si="26"/>
        <v>4</v>
      </c>
      <c r="O95" s="2617">
        <f t="shared" si="26"/>
        <v>0</v>
      </c>
      <c r="P95" s="2618">
        <f t="shared" si="27"/>
        <v>4</v>
      </c>
    </row>
    <row r="96" spans="1:20" ht="24" customHeight="1" x14ac:dyDescent="0.3">
      <c r="A96" s="611" t="s">
        <v>259</v>
      </c>
      <c r="B96" s="1187">
        <v>1</v>
      </c>
      <c r="C96" s="1188">
        <v>0</v>
      </c>
      <c r="D96" s="1191">
        <v>1</v>
      </c>
      <c r="E96" s="1187">
        <v>0</v>
      </c>
      <c r="F96" s="1188">
        <v>0</v>
      </c>
      <c r="G96" s="1189">
        <v>0</v>
      </c>
      <c r="H96" s="1190">
        <v>2</v>
      </c>
      <c r="I96" s="1188">
        <v>0</v>
      </c>
      <c r="J96" s="1191">
        <v>2</v>
      </c>
      <c r="K96" s="1187">
        <v>0</v>
      </c>
      <c r="L96" s="1188">
        <v>0</v>
      </c>
      <c r="M96" s="1189">
        <v>0</v>
      </c>
      <c r="N96" s="2675">
        <f t="shared" si="26"/>
        <v>3</v>
      </c>
      <c r="O96" s="2617">
        <f t="shared" si="26"/>
        <v>0</v>
      </c>
      <c r="P96" s="2618">
        <f t="shared" si="27"/>
        <v>3</v>
      </c>
      <c r="Q96" s="364"/>
      <c r="R96" s="364"/>
      <c r="S96" s="364"/>
      <c r="T96" s="364"/>
    </row>
    <row r="97" spans="1:16" ht="24" customHeight="1" x14ac:dyDescent="0.3">
      <c r="A97" s="614" t="s">
        <v>145</v>
      </c>
      <c r="B97" s="1187">
        <v>0</v>
      </c>
      <c r="C97" s="1188">
        <v>0</v>
      </c>
      <c r="D97" s="1191">
        <v>0</v>
      </c>
      <c r="E97" s="1187">
        <v>0</v>
      </c>
      <c r="F97" s="1188">
        <v>0</v>
      </c>
      <c r="G97" s="1189">
        <v>0</v>
      </c>
      <c r="H97" s="1190">
        <v>1</v>
      </c>
      <c r="I97" s="1188">
        <v>0</v>
      </c>
      <c r="J97" s="1191">
        <v>1</v>
      </c>
      <c r="K97" s="1187">
        <v>1</v>
      </c>
      <c r="L97" s="1188">
        <v>0</v>
      </c>
      <c r="M97" s="1189">
        <v>1</v>
      </c>
      <c r="N97" s="2675">
        <f t="shared" si="26"/>
        <v>2</v>
      </c>
      <c r="O97" s="2617">
        <f t="shared" si="26"/>
        <v>0</v>
      </c>
      <c r="P97" s="2618">
        <f t="shared" si="27"/>
        <v>2</v>
      </c>
    </row>
    <row r="98" spans="1:16" ht="24" customHeight="1" x14ac:dyDescent="0.3">
      <c r="A98" s="611" t="s">
        <v>260</v>
      </c>
      <c r="B98" s="1187">
        <v>1</v>
      </c>
      <c r="C98" s="1188">
        <v>0</v>
      </c>
      <c r="D98" s="1191">
        <v>1</v>
      </c>
      <c r="E98" s="1187">
        <v>0</v>
      </c>
      <c r="F98" s="1188">
        <v>0</v>
      </c>
      <c r="G98" s="1189">
        <v>0</v>
      </c>
      <c r="H98" s="1190">
        <v>4</v>
      </c>
      <c r="I98" s="1188">
        <v>0</v>
      </c>
      <c r="J98" s="1191">
        <v>4</v>
      </c>
      <c r="K98" s="1187">
        <v>0</v>
      </c>
      <c r="L98" s="1188">
        <v>0</v>
      </c>
      <c r="M98" s="1189">
        <v>0</v>
      </c>
      <c r="N98" s="2675">
        <f t="shared" si="26"/>
        <v>5</v>
      </c>
      <c r="O98" s="2617">
        <f t="shared" si="26"/>
        <v>0</v>
      </c>
      <c r="P98" s="2618">
        <f t="shared" si="27"/>
        <v>5</v>
      </c>
    </row>
    <row r="99" spans="1:16" ht="24" customHeight="1" x14ac:dyDescent="0.3">
      <c r="A99" s="611" t="s">
        <v>146</v>
      </c>
      <c r="B99" s="1187">
        <v>3</v>
      </c>
      <c r="C99" s="1188">
        <v>0</v>
      </c>
      <c r="D99" s="1191">
        <v>3</v>
      </c>
      <c r="E99" s="1187">
        <v>1</v>
      </c>
      <c r="F99" s="1188">
        <v>0</v>
      </c>
      <c r="G99" s="1189">
        <v>1</v>
      </c>
      <c r="H99" s="1190">
        <v>1</v>
      </c>
      <c r="I99" s="1188">
        <v>0</v>
      </c>
      <c r="J99" s="1191">
        <v>1</v>
      </c>
      <c r="K99" s="1187">
        <v>0</v>
      </c>
      <c r="L99" s="1188">
        <v>0</v>
      </c>
      <c r="M99" s="1189">
        <v>0</v>
      </c>
      <c r="N99" s="2675">
        <f t="shared" si="26"/>
        <v>5</v>
      </c>
      <c r="O99" s="2617">
        <f t="shared" si="26"/>
        <v>0</v>
      </c>
      <c r="P99" s="2618">
        <f t="shared" si="27"/>
        <v>5</v>
      </c>
    </row>
    <row r="100" spans="1:16" ht="24" customHeight="1" x14ac:dyDescent="0.3">
      <c r="A100" s="611" t="s">
        <v>176</v>
      </c>
      <c r="B100" s="1187">
        <v>0</v>
      </c>
      <c r="C100" s="1188">
        <v>0</v>
      </c>
      <c r="D100" s="1191">
        <v>0</v>
      </c>
      <c r="E100" s="1187">
        <v>0</v>
      </c>
      <c r="F100" s="1188">
        <v>0</v>
      </c>
      <c r="G100" s="1189">
        <v>0</v>
      </c>
      <c r="H100" s="1190">
        <v>0</v>
      </c>
      <c r="I100" s="1188">
        <v>0</v>
      </c>
      <c r="J100" s="1191">
        <v>0</v>
      </c>
      <c r="K100" s="1187">
        <v>0</v>
      </c>
      <c r="L100" s="1188">
        <v>0</v>
      </c>
      <c r="M100" s="1189">
        <v>0</v>
      </c>
      <c r="N100" s="2675">
        <f t="shared" si="26"/>
        <v>0</v>
      </c>
      <c r="O100" s="2617">
        <f t="shared" si="26"/>
        <v>0</v>
      </c>
      <c r="P100" s="2618">
        <f t="shared" si="27"/>
        <v>0</v>
      </c>
    </row>
    <row r="101" spans="1:16" ht="46.5" customHeight="1" x14ac:dyDescent="0.3">
      <c r="A101" s="611" t="s">
        <v>177</v>
      </c>
      <c r="B101" s="1187">
        <v>0</v>
      </c>
      <c r="C101" s="1188">
        <v>0</v>
      </c>
      <c r="D101" s="1191">
        <v>0</v>
      </c>
      <c r="E101" s="1187">
        <v>0</v>
      </c>
      <c r="F101" s="1188">
        <v>0</v>
      </c>
      <c r="G101" s="1189">
        <v>0</v>
      </c>
      <c r="H101" s="1190">
        <v>0</v>
      </c>
      <c r="I101" s="1188">
        <v>0</v>
      </c>
      <c r="J101" s="1191">
        <v>0</v>
      </c>
      <c r="K101" s="1187">
        <v>0</v>
      </c>
      <c r="L101" s="1188">
        <v>0</v>
      </c>
      <c r="M101" s="1189">
        <v>0</v>
      </c>
      <c r="N101" s="2675">
        <f t="shared" si="26"/>
        <v>0</v>
      </c>
      <c r="O101" s="2617">
        <f t="shared" si="26"/>
        <v>0</v>
      </c>
      <c r="P101" s="2618">
        <f t="shared" si="27"/>
        <v>0</v>
      </c>
    </row>
    <row r="102" spans="1:16" ht="24" customHeight="1" x14ac:dyDescent="0.3">
      <c r="A102" s="611" t="s">
        <v>147</v>
      </c>
      <c r="B102" s="1187">
        <v>1</v>
      </c>
      <c r="C102" s="1188">
        <v>0</v>
      </c>
      <c r="D102" s="1191">
        <v>1</v>
      </c>
      <c r="E102" s="1187">
        <v>0</v>
      </c>
      <c r="F102" s="1188">
        <v>0</v>
      </c>
      <c r="G102" s="1189">
        <v>0</v>
      </c>
      <c r="H102" s="1190">
        <v>0</v>
      </c>
      <c r="I102" s="1188">
        <v>0</v>
      </c>
      <c r="J102" s="1191">
        <v>0</v>
      </c>
      <c r="K102" s="1187">
        <v>0</v>
      </c>
      <c r="L102" s="1188">
        <v>0</v>
      </c>
      <c r="M102" s="1189">
        <v>0</v>
      </c>
      <c r="N102" s="2675">
        <f t="shared" si="26"/>
        <v>1</v>
      </c>
      <c r="O102" s="2617">
        <f t="shared" si="26"/>
        <v>0</v>
      </c>
      <c r="P102" s="2618">
        <f t="shared" si="27"/>
        <v>1</v>
      </c>
    </row>
    <row r="103" spans="1:16" ht="24" customHeight="1" thickBot="1" x14ac:dyDescent="0.35">
      <c r="A103" s="611" t="s">
        <v>148</v>
      </c>
      <c r="B103" s="2676">
        <v>1</v>
      </c>
      <c r="C103" s="2677">
        <v>1</v>
      </c>
      <c r="D103" s="2678">
        <v>2</v>
      </c>
      <c r="E103" s="2676">
        <v>1</v>
      </c>
      <c r="F103" s="2677">
        <v>0</v>
      </c>
      <c r="G103" s="2679">
        <v>1</v>
      </c>
      <c r="H103" s="2680">
        <v>2</v>
      </c>
      <c r="I103" s="2677">
        <v>0</v>
      </c>
      <c r="J103" s="2678">
        <v>2</v>
      </c>
      <c r="K103" s="2676">
        <v>3</v>
      </c>
      <c r="L103" s="2677">
        <v>1</v>
      </c>
      <c r="M103" s="2679">
        <v>4</v>
      </c>
      <c r="N103" s="2675">
        <f t="shared" si="26"/>
        <v>7</v>
      </c>
      <c r="O103" s="2617">
        <f t="shared" si="26"/>
        <v>2</v>
      </c>
      <c r="P103" s="2618">
        <f t="shared" si="27"/>
        <v>9</v>
      </c>
    </row>
    <row r="104" spans="1:16" ht="24" customHeight="1" thickBot="1" x14ac:dyDescent="0.35">
      <c r="A104" s="2619" t="s">
        <v>149</v>
      </c>
      <c r="B104" s="2681">
        <f>SUM(B105:B110)</f>
        <v>2</v>
      </c>
      <c r="C104" s="2681">
        <f t="shared" ref="C104:M104" si="28">SUM(C105:C110)</f>
        <v>3</v>
      </c>
      <c r="D104" s="2681">
        <f t="shared" si="28"/>
        <v>5</v>
      </c>
      <c r="E104" s="2681">
        <f t="shared" si="28"/>
        <v>2</v>
      </c>
      <c r="F104" s="2681">
        <f t="shared" si="28"/>
        <v>5</v>
      </c>
      <c r="G104" s="2681">
        <f t="shared" si="28"/>
        <v>7</v>
      </c>
      <c r="H104" s="2681">
        <f t="shared" si="28"/>
        <v>1</v>
      </c>
      <c r="I104" s="2681">
        <f t="shared" si="28"/>
        <v>1</v>
      </c>
      <c r="J104" s="2681">
        <f t="shared" si="28"/>
        <v>2</v>
      </c>
      <c r="K104" s="2681">
        <f t="shared" si="28"/>
        <v>0</v>
      </c>
      <c r="L104" s="2681">
        <f t="shared" si="28"/>
        <v>4</v>
      </c>
      <c r="M104" s="2681">
        <f t="shared" si="28"/>
        <v>4</v>
      </c>
      <c r="N104" s="2675">
        <f t="shared" si="26"/>
        <v>5</v>
      </c>
      <c r="O104" s="2617">
        <f t="shared" si="26"/>
        <v>13</v>
      </c>
      <c r="P104" s="2618">
        <f t="shared" si="27"/>
        <v>18</v>
      </c>
    </row>
    <row r="105" spans="1:16" ht="24" customHeight="1" x14ac:dyDescent="0.3">
      <c r="A105" s="2640" t="s">
        <v>296</v>
      </c>
      <c r="B105" s="2641">
        <v>0</v>
      </c>
      <c r="C105" s="2642">
        <v>0</v>
      </c>
      <c r="D105" s="2645">
        <v>0</v>
      </c>
      <c r="E105" s="2641">
        <v>0</v>
      </c>
      <c r="F105" s="2642">
        <v>0</v>
      </c>
      <c r="G105" s="2643">
        <v>0</v>
      </c>
      <c r="H105" s="2644">
        <v>0</v>
      </c>
      <c r="I105" s="2642">
        <v>0</v>
      </c>
      <c r="J105" s="2645">
        <v>0</v>
      </c>
      <c r="K105" s="2641">
        <v>0</v>
      </c>
      <c r="L105" s="2642">
        <v>0</v>
      </c>
      <c r="M105" s="2682">
        <v>0</v>
      </c>
      <c r="N105" s="2650">
        <f t="shared" si="26"/>
        <v>0</v>
      </c>
      <c r="O105" s="2651">
        <f t="shared" si="26"/>
        <v>0</v>
      </c>
      <c r="P105" s="2646">
        <f t="shared" si="27"/>
        <v>0</v>
      </c>
    </row>
    <row r="106" spans="1:16" ht="24" customHeight="1" x14ac:dyDescent="0.3">
      <c r="A106" s="623" t="s">
        <v>297</v>
      </c>
      <c r="B106" s="1182">
        <v>0</v>
      </c>
      <c r="C106" s="1183">
        <v>2</v>
      </c>
      <c r="D106" s="1186">
        <v>2</v>
      </c>
      <c r="E106" s="1182">
        <v>0</v>
      </c>
      <c r="F106" s="1183">
        <v>1</v>
      </c>
      <c r="G106" s="1184">
        <v>1</v>
      </c>
      <c r="H106" s="1185">
        <v>0</v>
      </c>
      <c r="I106" s="1183">
        <v>0</v>
      </c>
      <c r="J106" s="1186">
        <v>0</v>
      </c>
      <c r="K106" s="1182">
        <v>0</v>
      </c>
      <c r="L106" s="1183">
        <v>0</v>
      </c>
      <c r="M106" s="1186">
        <v>0</v>
      </c>
      <c r="N106" s="1179">
        <f t="shared" si="26"/>
        <v>0</v>
      </c>
      <c r="O106" s="1180">
        <f t="shared" si="26"/>
        <v>3</v>
      </c>
      <c r="P106" s="2683">
        <f t="shared" si="27"/>
        <v>3</v>
      </c>
    </row>
    <row r="107" spans="1:16" ht="24" customHeight="1" x14ac:dyDescent="0.3">
      <c r="A107" s="623" t="s">
        <v>298</v>
      </c>
      <c r="B107" s="1182">
        <v>2</v>
      </c>
      <c r="C107" s="1183">
        <v>1</v>
      </c>
      <c r="D107" s="1186">
        <v>3</v>
      </c>
      <c r="E107" s="1182">
        <v>1</v>
      </c>
      <c r="F107" s="1183">
        <v>4</v>
      </c>
      <c r="G107" s="1184">
        <v>5</v>
      </c>
      <c r="H107" s="1185">
        <v>1</v>
      </c>
      <c r="I107" s="1183">
        <v>1</v>
      </c>
      <c r="J107" s="1186">
        <v>2</v>
      </c>
      <c r="K107" s="1182">
        <v>0</v>
      </c>
      <c r="L107" s="1183">
        <v>4</v>
      </c>
      <c r="M107" s="1186">
        <v>4</v>
      </c>
      <c r="N107" s="1179">
        <f t="shared" si="26"/>
        <v>4</v>
      </c>
      <c r="O107" s="1180">
        <f t="shared" si="26"/>
        <v>10</v>
      </c>
      <c r="P107" s="2683">
        <f t="shared" si="27"/>
        <v>14</v>
      </c>
    </row>
    <row r="108" spans="1:16" ht="24" customHeight="1" x14ac:dyDescent="0.3">
      <c r="A108" s="623" t="s">
        <v>326</v>
      </c>
      <c r="B108" s="1182">
        <v>0</v>
      </c>
      <c r="C108" s="1183">
        <v>0</v>
      </c>
      <c r="D108" s="1186">
        <v>0</v>
      </c>
      <c r="E108" s="1182">
        <v>1</v>
      </c>
      <c r="F108" s="1183">
        <v>0</v>
      </c>
      <c r="G108" s="1184">
        <v>1</v>
      </c>
      <c r="H108" s="1185">
        <v>0</v>
      </c>
      <c r="I108" s="1183">
        <v>0</v>
      </c>
      <c r="J108" s="1186">
        <v>0</v>
      </c>
      <c r="K108" s="1182">
        <v>0</v>
      </c>
      <c r="L108" s="1183">
        <v>0</v>
      </c>
      <c r="M108" s="1186">
        <v>0</v>
      </c>
      <c r="N108" s="1179">
        <f t="shared" si="26"/>
        <v>1</v>
      </c>
      <c r="O108" s="1180">
        <f t="shared" si="26"/>
        <v>0</v>
      </c>
      <c r="P108" s="2683">
        <f t="shared" si="27"/>
        <v>1</v>
      </c>
    </row>
    <row r="109" spans="1:16" ht="55.15" customHeight="1" x14ac:dyDescent="0.3">
      <c r="A109" s="623" t="s">
        <v>327</v>
      </c>
      <c r="B109" s="1182">
        <v>0</v>
      </c>
      <c r="C109" s="1183">
        <v>0</v>
      </c>
      <c r="D109" s="1186">
        <v>0</v>
      </c>
      <c r="E109" s="1182">
        <v>0</v>
      </c>
      <c r="F109" s="1183">
        <v>0</v>
      </c>
      <c r="G109" s="1184">
        <v>0</v>
      </c>
      <c r="H109" s="1185">
        <v>0</v>
      </c>
      <c r="I109" s="1183">
        <v>0</v>
      </c>
      <c r="J109" s="1186">
        <v>0</v>
      </c>
      <c r="K109" s="1182">
        <v>0</v>
      </c>
      <c r="L109" s="1183">
        <v>0</v>
      </c>
      <c r="M109" s="1186">
        <v>0</v>
      </c>
      <c r="N109" s="1179">
        <f t="shared" si="26"/>
        <v>0</v>
      </c>
      <c r="O109" s="1180">
        <f t="shared" si="26"/>
        <v>0</v>
      </c>
      <c r="P109" s="2683">
        <f t="shared" si="27"/>
        <v>0</v>
      </c>
    </row>
    <row r="110" spans="1:16" ht="24" customHeight="1" thickBot="1" x14ac:dyDescent="0.35">
      <c r="A110" s="2648" t="s">
        <v>299</v>
      </c>
      <c r="B110" s="1334">
        <v>0</v>
      </c>
      <c r="C110" s="1338">
        <v>0</v>
      </c>
      <c r="D110" s="1341">
        <v>0</v>
      </c>
      <c r="E110" s="1334">
        <v>0</v>
      </c>
      <c r="F110" s="1338">
        <v>0</v>
      </c>
      <c r="G110" s="1339">
        <v>0</v>
      </c>
      <c r="H110" s="1340">
        <v>0</v>
      </c>
      <c r="I110" s="1338">
        <v>0</v>
      </c>
      <c r="J110" s="1341">
        <v>0</v>
      </c>
      <c r="K110" s="1334">
        <v>0</v>
      </c>
      <c r="L110" s="1338">
        <v>0</v>
      </c>
      <c r="M110" s="1341">
        <v>0</v>
      </c>
      <c r="N110" s="2620">
        <f t="shared" ref="N110:O116" si="29">B110+E110+H110+K110</f>
        <v>0</v>
      </c>
      <c r="O110" s="2621">
        <f t="shared" si="29"/>
        <v>0</v>
      </c>
      <c r="P110" s="2684">
        <f t="shared" si="27"/>
        <v>0</v>
      </c>
    </row>
    <row r="111" spans="1:16" ht="24" customHeight="1" x14ac:dyDescent="0.3">
      <c r="A111" s="611" t="s">
        <v>150</v>
      </c>
      <c r="B111" s="2685">
        <v>3</v>
      </c>
      <c r="C111" s="2686">
        <v>0</v>
      </c>
      <c r="D111" s="2687">
        <v>3</v>
      </c>
      <c r="E111" s="2685">
        <v>2</v>
      </c>
      <c r="F111" s="2686">
        <v>0</v>
      </c>
      <c r="G111" s="2688">
        <v>2</v>
      </c>
      <c r="H111" s="2689">
        <v>1</v>
      </c>
      <c r="I111" s="2686">
        <v>1</v>
      </c>
      <c r="J111" s="2687">
        <v>2</v>
      </c>
      <c r="K111" s="2685">
        <v>1</v>
      </c>
      <c r="L111" s="2686">
        <v>1</v>
      </c>
      <c r="M111" s="2687">
        <v>2</v>
      </c>
      <c r="N111" s="2650">
        <f t="shared" si="29"/>
        <v>7</v>
      </c>
      <c r="O111" s="2651">
        <f t="shared" si="29"/>
        <v>2</v>
      </c>
      <c r="P111" s="2652">
        <f t="shared" si="27"/>
        <v>9</v>
      </c>
    </row>
    <row r="112" spans="1:16" ht="24" customHeight="1" x14ac:dyDescent="0.3">
      <c r="A112" s="611" t="s">
        <v>261</v>
      </c>
      <c r="B112" s="1187">
        <v>0</v>
      </c>
      <c r="C112" s="1188">
        <v>0</v>
      </c>
      <c r="D112" s="1191">
        <v>0</v>
      </c>
      <c r="E112" s="1187">
        <v>0</v>
      </c>
      <c r="F112" s="1188">
        <v>1</v>
      </c>
      <c r="G112" s="1189">
        <v>1</v>
      </c>
      <c r="H112" s="1190">
        <v>1</v>
      </c>
      <c r="I112" s="1188">
        <v>0</v>
      </c>
      <c r="J112" s="1191">
        <v>1</v>
      </c>
      <c r="K112" s="1187">
        <v>1</v>
      </c>
      <c r="L112" s="1188">
        <v>0</v>
      </c>
      <c r="M112" s="1191">
        <v>1</v>
      </c>
      <c r="N112" s="2616">
        <f t="shared" si="29"/>
        <v>2</v>
      </c>
      <c r="O112" s="2617">
        <f t="shared" si="29"/>
        <v>1</v>
      </c>
      <c r="P112" s="2618">
        <f t="shared" si="27"/>
        <v>3</v>
      </c>
    </row>
    <row r="113" spans="1:16" ht="24" customHeight="1" x14ac:dyDescent="0.3">
      <c r="A113" s="611" t="s">
        <v>151</v>
      </c>
      <c r="B113" s="1187">
        <v>0</v>
      </c>
      <c r="C113" s="1188">
        <v>2</v>
      </c>
      <c r="D113" s="1191">
        <v>2</v>
      </c>
      <c r="E113" s="1187">
        <v>1</v>
      </c>
      <c r="F113" s="1188">
        <v>1</v>
      </c>
      <c r="G113" s="1189">
        <v>2</v>
      </c>
      <c r="H113" s="1190">
        <v>0</v>
      </c>
      <c r="I113" s="1188">
        <v>0</v>
      </c>
      <c r="J113" s="1191">
        <v>0</v>
      </c>
      <c r="K113" s="1187">
        <v>0</v>
      </c>
      <c r="L113" s="1188">
        <v>1</v>
      </c>
      <c r="M113" s="1191">
        <v>1</v>
      </c>
      <c r="N113" s="2616">
        <f t="shared" si="29"/>
        <v>1</v>
      </c>
      <c r="O113" s="2617">
        <f t="shared" si="29"/>
        <v>4</v>
      </c>
      <c r="P113" s="2618">
        <f t="shared" si="27"/>
        <v>5</v>
      </c>
    </row>
    <row r="114" spans="1:16" ht="24" customHeight="1" x14ac:dyDescent="0.3">
      <c r="A114" s="611" t="s">
        <v>178</v>
      </c>
      <c r="B114" s="1187">
        <v>0</v>
      </c>
      <c r="C114" s="1188">
        <v>0</v>
      </c>
      <c r="D114" s="1191">
        <v>0</v>
      </c>
      <c r="E114" s="1187">
        <v>0</v>
      </c>
      <c r="F114" s="1188">
        <v>0</v>
      </c>
      <c r="G114" s="1189">
        <v>0</v>
      </c>
      <c r="H114" s="1190">
        <v>1</v>
      </c>
      <c r="I114" s="1188">
        <v>0</v>
      </c>
      <c r="J114" s="1191">
        <v>1</v>
      </c>
      <c r="K114" s="1187">
        <v>0</v>
      </c>
      <c r="L114" s="1188">
        <v>0</v>
      </c>
      <c r="M114" s="1191">
        <v>0</v>
      </c>
      <c r="N114" s="2616">
        <f t="shared" si="29"/>
        <v>1</v>
      </c>
      <c r="O114" s="2617">
        <f t="shared" si="29"/>
        <v>0</v>
      </c>
      <c r="P114" s="2618">
        <f t="shared" si="27"/>
        <v>1</v>
      </c>
    </row>
    <row r="115" spans="1:16" ht="24" customHeight="1" thickBot="1" x14ac:dyDescent="0.35">
      <c r="A115" s="611" t="s">
        <v>152</v>
      </c>
      <c r="B115" s="1187">
        <v>1</v>
      </c>
      <c r="C115" s="1188">
        <v>1</v>
      </c>
      <c r="D115" s="1191">
        <v>2</v>
      </c>
      <c r="E115" s="1187">
        <v>2</v>
      </c>
      <c r="F115" s="1188">
        <v>0</v>
      </c>
      <c r="G115" s="1189">
        <v>2</v>
      </c>
      <c r="H115" s="1190">
        <v>1</v>
      </c>
      <c r="I115" s="1188">
        <v>0</v>
      </c>
      <c r="J115" s="1191">
        <v>1</v>
      </c>
      <c r="K115" s="1187">
        <v>1</v>
      </c>
      <c r="L115" s="1188">
        <v>0</v>
      </c>
      <c r="M115" s="1189">
        <v>1</v>
      </c>
      <c r="N115" s="2690">
        <f t="shared" si="29"/>
        <v>5</v>
      </c>
      <c r="O115" s="2691">
        <f t="shared" si="29"/>
        <v>1</v>
      </c>
      <c r="P115" s="2692">
        <f t="shared" si="27"/>
        <v>6</v>
      </c>
    </row>
    <row r="116" spans="1:16" ht="24" customHeight="1" thickBot="1" x14ac:dyDescent="0.35">
      <c r="A116" s="2649" t="s">
        <v>348</v>
      </c>
      <c r="B116" s="2693">
        <v>0</v>
      </c>
      <c r="C116" s="2694">
        <v>0</v>
      </c>
      <c r="D116" s="2695">
        <v>0</v>
      </c>
      <c r="E116" s="2693">
        <v>3</v>
      </c>
      <c r="F116" s="2694">
        <v>0</v>
      </c>
      <c r="G116" s="2695">
        <v>3</v>
      </c>
      <c r="H116" s="2694">
        <v>1</v>
      </c>
      <c r="I116" s="2694">
        <v>0</v>
      </c>
      <c r="J116" s="2695">
        <v>1</v>
      </c>
      <c r="K116" s="2693">
        <v>0</v>
      </c>
      <c r="L116" s="2694">
        <v>0</v>
      </c>
      <c r="M116" s="2695">
        <v>0</v>
      </c>
      <c r="N116" s="2690">
        <f t="shared" si="29"/>
        <v>4</v>
      </c>
      <c r="O116" s="2691">
        <f t="shared" si="29"/>
        <v>0</v>
      </c>
      <c r="P116" s="2692">
        <f t="shared" si="27"/>
        <v>4</v>
      </c>
    </row>
    <row r="117" spans="1:16" ht="26.25" customHeight="1" thickBot="1" x14ac:dyDescent="0.35">
      <c r="A117" s="2619" t="s">
        <v>153</v>
      </c>
      <c r="B117" s="2696">
        <f t="shared" ref="B117:P117" si="30">SUM(B118:B124)</f>
        <v>7</v>
      </c>
      <c r="C117" s="2696">
        <f t="shared" si="30"/>
        <v>1</v>
      </c>
      <c r="D117" s="2696">
        <f t="shared" si="30"/>
        <v>8</v>
      </c>
      <c r="E117" s="2696">
        <f t="shared" si="30"/>
        <v>10</v>
      </c>
      <c r="F117" s="2696">
        <f t="shared" si="30"/>
        <v>0</v>
      </c>
      <c r="G117" s="2696">
        <f t="shared" si="30"/>
        <v>10</v>
      </c>
      <c r="H117" s="2696">
        <f t="shared" si="30"/>
        <v>1</v>
      </c>
      <c r="I117" s="2696">
        <f t="shared" si="30"/>
        <v>0</v>
      </c>
      <c r="J117" s="2696">
        <f t="shared" si="30"/>
        <v>1</v>
      </c>
      <c r="K117" s="2696">
        <f t="shared" si="30"/>
        <v>3</v>
      </c>
      <c r="L117" s="2696">
        <f t="shared" si="30"/>
        <v>1</v>
      </c>
      <c r="M117" s="2696">
        <f t="shared" si="30"/>
        <v>4</v>
      </c>
      <c r="N117" s="2681">
        <f t="shared" si="30"/>
        <v>21</v>
      </c>
      <c r="O117" s="2681">
        <f t="shared" si="30"/>
        <v>2</v>
      </c>
      <c r="P117" s="2697">
        <f t="shared" si="30"/>
        <v>23</v>
      </c>
    </row>
    <row r="118" spans="1:16" ht="24" customHeight="1" x14ac:dyDescent="0.3">
      <c r="A118" s="2640" t="s">
        <v>300</v>
      </c>
      <c r="B118" s="2698">
        <v>0</v>
      </c>
      <c r="C118" s="2699">
        <v>0</v>
      </c>
      <c r="D118" s="2700">
        <v>0</v>
      </c>
      <c r="E118" s="2698">
        <v>0</v>
      </c>
      <c r="F118" s="2699">
        <v>0</v>
      </c>
      <c r="G118" s="2701">
        <v>0</v>
      </c>
      <c r="H118" s="2702">
        <v>0</v>
      </c>
      <c r="I118" s="2699">
        <v>0</v>
      </c>
      <c r="J118" s="2699">
        <v>0</v>
      </c>
      <c r="K118" s="2699">
        <v>0</v>
      </c>
      <c r="L118" s="2699">
        <v>0</v>
      </c>
      <c r="M118" s="2700">
        <v>0</v>
      </c>
      <c r="N118" s="2650">
        <f>B118+E118+H118+K118</f>
        <v>0</v>
      </c>
      <c r="O118" s="2651">
        <f>C118+F118+I118+L118</f>
        <v>0</v>
      </c>
      <c r="P118" s="2652">
        <f>N118+O118</f>
        <v>0</v>
      </c>
    </row>
    <row r="119" spans="1:16" ht="24" customHeight="1" x14ac:dyDescent="0.3">
      <c r="A119" s="623" t="s">
        <v>301</v>
      </c>
      <c r="B119" s="1192">
        <v>4</v>
      </c>
      <c r="C119" s="663">
        <v>0</v>
      </c>
      <c r="D119" s="1194">
        <v>4</v>
      </c>
      <c r="E119" s="1192">
        <v>6</v>
      </c>
      <c r="F119" s="663">
        <v>0</v>
      </c>
      <c r="G119" s="1193">
        <v>6</v>
      </c>
      <c r="H119" s="664">
        <v>1</v>
      </c>
      <c r="I119" s="663">
        <v>0</v>
      </c>
      <c r="J119" s="663">
        <v>1</v>
      </c>
      <c r="K119" s="663">
        <v>2</v>
      </c>
      <c r="L119" s="663">
        <v>1</v>
      </c>
      <c r="M119" s="1194">
        <v>3</v>
      </c>
      <c r="N119" s="1179">
        <f t="shared" ref="N119:O124" si="31">B119+E119+H119+K119</f>
        <v>13</v>
      </c>
      <c r="O119" s="1180">
        <f t="shared" si="31"/>
        <v>1</v>
      </c>
      <c r="P119" s="1181">
        <f t="shared" ref="P119:P124" si="32">N119+O119</f>
        <v>14</v>
      </c>
    </row>
    <row r="120" spans="1:16" ht="24" customHeight="1" x14ac:dyDescent="0.3">
      <c r="A120" s="623" t="s">
        <v>302</v>
      </c>
      <c r="B120" s="1192">
        <v>0</v>
      </c>
      <c r="C120" s="663">
        <v>0</v>
      </c>
      <c r="D120" s="1194">
        <v>0</v>
      </c>
      <c r="E120" s="1192">
        <v>1</v>
      </c>
      <c r="F120" s="663">
        <v>0</v>
      </c>
      <c r="G120" s="1193">
        <v>1</v>
      </c>
      <c r="H120" s="664">
        <v>0</v>
      </c>
      <c r="I120" s="663">
        <v>0</v>
      </c>
      <c r="J120" s="663">
        <v>0</v>
      </c>
      <c r="K120" s="663">
        <v>1</v>
      </c>
      <c r="L120" s="663">
        <v>0</v>
      </c>
      <c r="M120" s="1194">
        <v>1</v>
      </c>
      <c r="N120" s="1179">
        <f t="shared" si="31"/>
        <v>2</v>
      </c>
      <c r="O120" s="1180">
        <f t="shared" si="31"/>
        <v>0</v>
      </c>
      <c r="P120" s="1181">
        <f t="shared" si="32"/>
        <v>2</v>
      </c>
    </row>
    <row r="121" spans="1:16" ht="24" customHeight="1" x14ac:dyDescent="0.3">
      <c r="A121" s="623" t="s">
        <v>303</v>
      </c>
      <c r="B121" s="1192">
        <v>1</v>
      </c>
      <c r="C121" s="663">
        <v>0</v>
      </c>
      <c r="D121" s="1194">
        <v>1</v>
      </c>
      <c r="E121" s="1192">
        <v>2</v>
      </c>
      <c r="F121" s="663">
        <v>0</v>
      </c>
      <c r="G121" s="1193">
        <v>2</v>
      </c>
      <c r="H121" s="664">
        <v>0</v>
      </c>
      <c r="I121" s="663">
        <v>0</v>
      </c>
      <c r="J121" s="663">
        <v>0</v>
      </c>
      <c r="K121" s="663">
        <v>0</v>
      </c>
      <c r="L121" s="663">
        <v>0</v>
      </c>
      <c r="M121" s="1194">
        <v>0</v>
      </c>
      <c r="N121" s="1179">
        <f t="shared" si="31"/>
        <v>3</v>
      </c>
      <c r="O121" s="1180">
        <f t="shared" si="31"/>
        <v>0</v>
      </c>
      <c r="P121" s="1181">
        <f t="shared" si="32"/>
        <v>3</v>
      </c>
    </row>
    <row r="122" spans="1:16" ht="24" customHeight="1" x14ac:dyDescent="0.3">
      <c r="A122" s="623" t="s">
        <v>304</v>
      </c>
      <c r="B122" s="1192">
        <v>2</v>
      </c>
      <c r="C122" s="663">
        <v>0</v>
      </c>
      <c r="D122" s="1194">
        <v>2</v>
      </c>
      <c r="E122" s="1192">
        <v>1</v>
      </c>
      <c r="F122" s="663">
        <v>0</v>
      </c>
      <c r="G122" s="1193">
        <v>1</v>
      </c>
      <c r="H122" s="664">
        <v>0</v>
      </c>
      <c r="I122" s="663">
        <v>0</v>
      </c>
      <c r="J122" s="663">
        <v>0</v>
      </c>
      <c r="K122" s="663">
        <v>0</v>
      </c>
      <c r="L122" s="663">
        <v>0</v>
      </c>
      <c r="M122" s="1194">
        <v>0</v>
      </c>
      <c r="N122" s="1179">
        <f t="shared" si="31"/>
        <v>3</v>
      </c>
      <c r="O122" s="1180">
        <f t="shared" si="31"/>
        <v>0</v>
      </c>
      <c r="P122" s="1181">
        <f t="shared" si="32"/>
        <v>3</v>
      </c>
    </row>
    <row r="123" spans="1:16" ht="24" customHeight="1" x14ac:dyDescent="0.3">
      <c r="A123" s="623" t="s">
        <v>305</v>
      </c>
      <c r="B123" s="1192">
        <v>0</v>
      </c>
      <c r="C123" s="663">
        <v>0</v>
      </c>
      <c r="D123" s="1194">
        <v>0</v>
      </c>
      <c r="E123" s="1192">
        <v>0</v>
      </c>
      <c r="F123" s="663">
        <v>0</v>
      </c>
      <c r="G123" s="1193">
        <v>0</v>
      </c>
      <c r="H123" s="664">
        <v>0</v>
      </c>
      <c r="I123" s="663">
        <v>0</v>
      </c>
      <c r="J123" s="663">
        <v>0</v>
      </c>
      <c r="K123" s="663">
        <v>0</v>
      </c>
      <c r="L123" s="663">
        <v>0</v>
      </c>
      <c r="M123" s="1194">
        <v>0</v>
      </c>
      <c r="N123" s="1179">
        <f t="shared" si="31"/>
        <v>0</v>
      </c>
      <c r="O123" s="1180">
        <f t="shared" si="31"/>
        <v>0</v>
      </c>
      <c r="P123" s="1181">
        <f t="shared" si="32"/>
        <v>0</v>
      </c>
    </row>
    <row r="124" spans="1:16" ht="24" customHeight="1" thickBot="1" x14ac:dyDescent="0.35">
      <c r="A124" s="2648" t="s">
        <v>306</v>
      </c>
      <c r="B124" s="2703">
        <v>0</v>
      </c>
      <c r="C124" s="2704">
        <v>1</v>
      </c>
      <c r="D124" s="2705">
        <v>1</v>
      </c>
      <c r="E124" s="2703">
        <v>0</v>
      </c>
      <c r="F124" s="2704">
        <v>0</v>
      </c>
      <c r="G124" s="2706">
        <v>0</v>
      </c>
      <c r="H124" s="2707">
        <v>0</v>
      </c>
      <c r="I124" s="2704">
        <v>0</v>
      </c>
      <c r="J124" s="2704">
        <v>0</v>
      </c>
      <c r="K124" s="2704">
        <v>0</v>
      </c>
      <c r="L124" s="2704">
        <v>0</v>
      </c>
      <c r="M124" s="2705">
        <v>0</v>
      </c>
      <c r="N124" s="2708">
        <f t="shared" si="31"/>
        <v>0</v>
      </c>
      <c r="O124" s="2709">
        <f t="shared" si="31"/>
        <v>1</v>
      </c>
      <c r="P124" s="2710">
        <f t="shared" si="32"/>
        <v>1</v>
      </c>
    </row>
    <row r="125" spans="1:16" ht="24" customHeight="1" x14ac:dyDescent="0.3">
      <c r="A125" s="2649" t="s">
        <v>154</v>
      </c>
      <c r="B125" s="2685">
        <v>0</v>
      </c>
      <c r="C125" s="2686">
        <v>0</v>
      </c>
      <c r="D125" s="2687">
        <v>0</v>
      </c>
      <c r="E125" s="2685">
        <v>2</v>
      </c>
      <c r="F125" s="2686">
        <v>0</v>
      </c>
      <c r="G125" s="2688">
        <v>2</v>
      </c>
      <c r="H125" s="2689">
        <v>2</v>
      </c>
      <c r="I125" s="2686">
        <v>0</v>
      </c>
      <c r="J125" s="2687">
        <v>2</v>
      </c>
      <c r="K125" s="2685">
        <v>0</v>
      </c>
      <c r="L125" s="2686">
        <v>0</v>
      </c>
      <c r="M125" s="2687">
        <v>0</v>
      </c>
      <c r="N125" s="2650">
        <f>B125+E125+H125+K125</f>
        <v>4</v>
      </c>
      <c r="O125" s="2651">
        <f>C125+F125+I125+L125</f>
        <v>0</v>
      </c>
      <c r="P125" s="2652">
        <f>N125+O125</f>
        <v>4</v>
      </c>
    </row>
    <row r="126" spans="1:16" ht="24" customHeight="1" x14ac:dyDescent="0.3">
      <c r="A126" s="611" t="s">
        <v>155</v>
      </c>
      <c r="B126" s="1187">
        <v>2</v>
      </c>
      <c r="C126" s="1188">
        <v>0</v>
      </c>
      <c r="D126" s="1191">
        <v>2</v>
      </c>
      <c r="E126" s="1187">
        <v>1</v>
      </c>
      <c r="F126" s="1188">
        <v>0</v>
      </c>
      <c r="G126" s="1189">
        <v>1</v>
      </c>
      <c r="H126" s="1190">
        <v>0</v>
      </c>
      <c r="I126" s="1188">
        <v>1</v>
      </c>
      <c r="J126" s="1191">
        <v>1</v>
      </c>
      <c r="K126" s="1187">
        <v>2</v>
      </c>
      <c r="L126" s="1188">
        <v>0</v>
      </c>
      <c r="M126" s="1191">
        <v>2</v>
      </c>
      <c r="N126" s="1179">
        <f t="shared" ref="N126:O132" si="33">B126+E126+H126+K126</f>
        <v>5</v>
      </c>
      <c r="O126" s="1180">
        <f t="shared" si="33"/>
        <v>1</v>
      </c>
      <c r="P126" s="1181">
        <f t="shared" ref="P126:P132" si="34">N126+O126</f>
        <v>6</v>
      </c>
    </row>
    <row r="127" spans="1:16" ht="24" customHeight="1" x14ac:dyDescent="0.3">
      <c r="A127" s="611" t="s">
        <v>262</v>
      </c>
      <c r="B127" s="1187">
        <v>1</v>
      </c>
      <c r="C127" s="1188">
        <v>0</v>
      </c>
      <c r="D127" s="1191">
        <v>1</v>
      </c>
      <c r="E127" s="1187">
        <v>0</v>
      </c>
      <c r="F127" s="1188">
        <v>0</v>
      </c>
      <c r="G127" s="1189">
        <v>0</v>
      </c>
      <c r="H127" s="1190">
        <v>0</v>
      </c>
      <c r="I127" s="1188">
        <v>0</v>
      </c>
      <c r="J127" s="1191">
        <v>0</v>
      </c>
      <c r="K127" s="1187">
        <v>2</v>
      </c>
      <c r="L127" s="1188">
        <v>0</v>
      </c>
      <c r="M127" s="1191">
        <v>2</v>
      </c>
      <c r="N127" s="1179">
        <f t="shared" si="33"/>
        <v>3</v>
      </c>
      <c r="O127" s="1180">
        <f t="shared" si="33"/>
        <v>0</v>
      </c>
      <c r="P127" s="1181">
        <f t="shared" si="34"/>
        <v>3</v>
      </c>
    </row>
    <row r="128" spans="1:16" ht="24" customHeight="1" x14ac:dyDescent="0.3">
      <c r="A128" s="611" t="s">
        <v>263</v>
      </c>
      <c r="B128" s="1187">
        <v>0</v>
      </c>
      <c r="C128" s="1188">
        <v>0</v>
      </c>
      <c r="D128" s="1191">
        <v>0</v>
      </c>
      <c r="E128" s="1187">
        <v>0</v>
      </c>
      <c r="F128" s="1188">
        <v>0</v>
      </c>
      <c r="G128" s="1189">
        <v>0</v>
      </c>
      <c r="H128" s="1190">
        <v>0</v>
      </c>
      <c r="I128" s="1188">
        <v>0</v>
      </c>
      <c r="J128" s="1191">
        <v>0</v>
      </c>
      <c r="K128" s="1187">
        <v>0</v>
      </c>
      <c r="L128" s="1188">
        <v>0</v>
      </c>
      <c r="M128" s="1191">
        <v>0</v>
      </c>
      <c r="N128" s="1179">
        <f t="shared" si="33"/>
        <v>0</v>
      </c>
      <c r="O128" s="1180">
        <f t="shared" si="33"/>
        <v>0</v>
      </c>
      <c r="P128" s="1181">
        <f t="shared" si="34"/>
        <v>0</v>
      </c>
    </row>
    <row r="129" spans="1:16" ht="24" customHeight="1" x14ac:dyDescent="0.3">
      <c r="A129" s="611" t="s">
        <v>156</v>
      </c>
      <c r="B129" s="1187">
        <v>0</v>
      </c>
      <c r="C129" s="1188">
        <v>1</v>
      </c>
      <c r="D129" s="1191">
        <v>1</v>
      </c>
      <c r="E129" s="1187">
        <v>0</v>
      </c>
      <c r="F129" s="1188">
        <v>0</v>
      </c>
      <c r="G129" s="1189">
        <v>0</v>
      </c>
      <c r="H129" s="1190">
        <v>2</v>
      </c>
      <c r="I129" s="1188">
        <v>0</v>
      </c>
      <c r="J129" s="1191">
        <v>2</v>
      </c>
      <c r="K129" s="1187">
        <v>1</v>
      </c>
      <c r="L129" s="1188">
        <v>0</v>
      </c>
      <c r="M129" s="1191">
        <v>1</v>
      </c>
      <c r="N129" s="1179">
        <f t="shared" si="33"/>
        <v>3</v>
      </c>
      <c r="O129" s="1180">
        <f t="shared" si="33"/>
        <v>1</v>
      </c>
      <c r="P129" s="1181">
        <f t="shared" si="34"/>
        <v>4</v>
      </c>
    </row>
    <row r="130" spans="1:16" ht="48.75" customHeight="1" x14ac:dyDescent="0.3">
      <c r="A130" s="611" t="s">
        <v>264</v>
      </c>
      <c r="B130" s="1187">
        <v>1</v>
      </c>
      <c r="C130" s="1188">
        <v>0</v>
      </c>
      <c r="D130" s="1191">
        <v>1</v>
      </c>
      <c r="E130" s="1187">
        <v>1</v>
      </c>
      <c r="F130" s="1188">
        <v>0</v>
      </c>
      <c r="G130" s="1189">
        <v>1</v>
      </c>
      <c r="H130" s="1190">
        <v>1</v>
      </c>
      <c r="I130" s="1188">
        <v>0</v>
      </c>
      <c r="J130" s="1191">
        <v>1</v>
      </c>
      <c r="K130" s="1187">
        <v>0</v>
      </c>
      <c r="L130" s="1188">
        <v>0</v>
      </c>
      <c r="M130" s="1191">
        <v>0</v>
      </c>
      <c r="N130" s="1179">
        <f t="shared" si="33"/>
        <v>3</v>
      </c>
      <c r="O130" s="1180">
        <f t="shared" si="33"/>
        <v>0</v>
      </c>
      <c r="P130" s="1181">
        <f t="shared" si="34"/>
        <v>3</v>
      </c>
    </row>
    <row r="131" spans="1:16" ht="24" customHeight="1" x14ac:dyDescent="0.3">
      <c r="A131" s="611" t="s">
        <v>157</v>
      </c>
      <c r="B131" s="1170">
        <v>0</v>
      </c>
      <c r="C131" s="659">
        <v>0</v>
      </c>
      <c r="D131" s="1172">
        <v>0</v>
      </c>
      <c r="E131" s="1170">
        <v>0</v>
      </c>
      <c r="F131" s="659">
        <v>0</v>
      </c>
      <c r="G131" s="1171">
        <v>0</v>
      </c>
      <c r="H131" s="609">
        <v>0</v>
      </c>
      <c r="I131" s="659">
        <v>0</v>
      </c>
      <c r="J131" s="1172">
        <v>0</v>
      </c>
      <c r="K131" s="1170">
        <v>0</v>
      </c>
      <c r="L131" s="659">
        <v>0</v>
      </c>
      <c r="M131" s="1172">
        <v>0</v>
      </c>
      <c r="N131" s="1179">
        <f t="shared" si="33"/>
        <v>0</v>
      </c>
      <c r="O131" s="1180">
        <f t="shared" si="33"/>
        <v>0</v>
      </c>
      <c r="P131" s="1181">
        <f t="shared" si="34"/>
        <v>0</v>
      </c>
    </row>
    <row r="132" spans="1:16" ht="24" customHeight="1" thickBot="1" x14ac:dyDescent="0.35">
      <c r="A132" s="2659" t="s">
        <v>158</v>
      </c>
      <c r="B132" s="1195">
        <v>2</v>
      </c>
      <c r="C132" s="1196">
        <v>0</v>
      </c>
      <c r="D132" s="1198">
        <v>2</v>
      </c>
      <c r="E132" s="1195">
        <v>0</v>
      </c>
      <c r="F132" s="1196">
        <v>0</v>
      </c>
      <c r="G132" s="1197">
        <v>0</v>
      </c>
      <c r="H132" s="505">
        <v>0</v>
      </c>
      <c r="I132" s="1196">
        <v>0</v>
      </c>
      <c r="J132" s="1198">
        <v>0</v>
      </c>
      <c r="K132" s="1195">
        <v>0</v>
      </c>
      <c r="L132" s="1196">
        <v>0</v>
      </c>
      <c r="M132" s="1198">
        <v>0</v>
      </c>
      <c r="N132" s="2708">
        <f t="shared" si="33"/>
        <v>2</v>
      </c>
      <c r="O132" s="2709">
        <f t="shared" si="33"/>
        <v>0</v>
      </c>
      <c r="P132" s="2710">
        <f t="shared" si="34"/>
        <v>2</v>
      </c>
    </row>
    <row r="133" spans="1:16" ht="31.5" customHeight="1" thickBot="1" x14ac:dyDescent="0.35">
      <c r="A133" s="2711" t="s">
        <v>13</v>
      </c>
      <c r="B133" s="2712">
        <f>B93+B94+B95+B96+B97+B98+B99+B100+B101+B102+B103+B104+B111+B112+B113+B114+B115+B116+B117+B125+B126+B127+B128+B129+B130+B131+B132</f>
        <v>26</v>
      </c>
      <c r="C133" s="2712">
        <f t="shared" ref="C133:M133" si="35">C93+C94+C95+C96+C97+C98+C99+C100+C101+C102+C103+C104+C111+C112+C113+C114+C115+C116+C117+C125+C126+C127+C128+C129+C130+C131+C132</f>
        <v>9</v>
      </c>
      <c r="D133" s="2712">
        <f t="shared" si="35"/>
        <v>35</v>
      </c>
      <c r="E133" s="2712">
        <f t="shared" si="35"/>
        <v>29</v>
      </c>
      <c r="F133" s="2712">
        <f t="shared" si="35"/>
        <v>7</v>
      </c>
      <c r="G133" s="2712">
        <f t="shared" si="35"/>
        <v>36</v>
      </c>
      <c r="H133" s="2712">
        <f t="shared" si="35"/>
        <v>28</v>
      </c>
      <c r="I133" s="2712">
        <f t="shared" si="35"/>
        <v>3</v>
      </c>
      <c r="J133" s="2712">
        <f t="shared" si="35"/>
        <v>31</v>
      </c>
      <c r="K133" s="2712">
        <f t="shared" si="35"/>
        <v>15</v>
      </c>
      <c r="L133" s="2712">
        <f t="shared" si="35"/>
        <v>8</v>
      </c>
      <c r="M133" s="2712">
        <f t="shared" si="35"/>
        <v>23</v>
      </c>
      <c r="N133" s="2654">
        <f>N93+N94+N95+N96+N97+N98+N99+N100+N101+N102+N103+N104+N111+N112+N113+N114+N115+N116+N117+N125+N126+N127+N128+N129+N130+N131+N132</f>
        <v>98</v>
      </c>
      <c r="O133" s="2654">
        <f>O93+O94+O95+O96+O97+O98+O99+O100+O101+O102+O103+O104+O111+O112+O113+O114+O115+O116+O117+O125+O126+O127+O128+O129+O130+O131+O132</f>
        <v>27</v>
      </c>
      <c r="P133" s="2654">
        <f>P93+P94+P95+P96+P97+P98+P99+P100+P101+P102+P103+P104+P111+P112+P113+P114+P115+P116+P117+P125+P126+P127+P128+P129+P130+P131+P132</f>
        <v>125</v>
      </c>
    </row>
    <row r="134" spans="1:16" ht="57" customHeight="1" thickBot="1" x14ac:dyDescent="0.35">
      <c r="A134" s="2713" t="s">
        <v>265</v>
      </c>
      <c r="B134" s="2714">
        <f t="shared" ref="B134:P134" si="36">B91+B133</f>
        <v>810</v>
      </c>
      <c r="C134" s="2714">
        <f t="shared" si="36"/>
        <v>206</v>
      </c>
      <c r="D134" s="2714">
        <f t="shared" si="36"/>
        <v>1016</v>
      </c>
      <c r="E134" s="2714">
        <f t="shared" si="36"/>
        <v>848</v>
      </c>
      <c r="F134" s="2714">
        <f t="shared" si="36"/>
        <v>249</v>
      </c>
      <c r="G134" s="2714">
        <f t="shared" si="36"/>
        <v>1097</v>
      </c>
      <c r="H134" s="2714">
        <f t="shared" si="36"/>
        <v>802</v>
      </c>
      <c r="I134" s="2714">
        <f t="shared" si="36"/>
        <v>149</v>
      </c>
      <c r="J134" s="2714">
        <f t="shared" si="36"/>
        <v>951</v>
      </c>
      <c r="K134" s="2714">
        <f t="shared" si="36"/>
        <v>768</v>
      </c>
      <c r="L134" s="2714">
        <f t="shared" si="36"/>
        <v>120</v>
      </c>
      <c r="M134" s="2714">
        <f t="shared" si="36"/>
        <v>888</v>
      </c>
      <c r="N134" s="2714">
        <f t="shared" si="36"/>
        <v>3228</v>
      </c>
      <c r="O134" s="2714">
        <f t="shared" si="36"/>
        <v>724</v>
      </c>
      <c r="P134" s="2715">
        <f t="shared" si="36"/>
        <v>3952</v>
      </c>
    </row>
    <row r="135" spans="1:16" ht="30.75" customHeight="1" x14ac:dyDescent="0.3">
      <c r="A135" s="3874"/>
      <c r="B135" s="3874"/>
      <c r="C135" s="3874"/>
      <c r="D135" s="3874"/>
      <c r="E135" s="3874"/>
      <c r="F135" s="3874"/>
      <c r="G135" s="3874"/>
      <c r="H135" s="3874"/>
      <c r="I135" s="3874"/>
      <c r="J135" s="3874"/>
      <c r="K135" s="3874"/>
      <c r="L135" s="3874"/>
      <c r="M135" s="3874"/>
      <c r="N135" s="3874"/>
      <c r="O135" s="3874"/>
      <c r="P135" s="3874"/>
    </row>
    <row r="136" spans="1:16" ht="20.25" x14ac:dyDescent="0.3">
      <c r="A136" s="342"/>
      <c r="B136" s="342"/>
      <c r="C136" s="342"/>
      <c r="D136" s="342"/>
      <c r="E136" s="342"/>
      <c r="F136" s="342"/>
      <c r="G136" s="342"/>
      <c r="H136" s="342"/>
      <c r="I136" s="342"/>
      <c r="J136" s="342"/>
      <c r="K136" s="342"/>
      <c r="L136" s="342"/>
      <c r="M136" s="342"/>
      <c r="N136" s="342"/>
      <c r="O136" s="342"/>
      <c r="P136" s="342"/>
    </row>
    <row r="137" spans="1:16" ht="45" customHeight="1" x14ac:dyDescent="0.3">
      <c r="A137" s="342"/>
      <c r="B137" s="343"/>
      <c r="C137" s="343"/>
      <c r="D137" s="343"/>
      <c r="E137" s="343"/>
      <c r="F137" s="343"/>
      <c r="G137" s="343"/>
      <c r="H137" s="343"/>
      <c r="I137" s="343"/>
      <c r="J137" s="343"/>
      <c r="K137" s="343"/>
      <c r="L137" s="343"/>
      <c r="M137" s="343"/>
      <c r="N137" s="343"/>
      <c r="O137" s="343"/>
      <c r="P137" s="343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52" zoomScale="60" zoomScaleNormal="60" workbookViewId="0">
      <selection activeCell="L67" sqref="L67"/>
    </sheetView>
  </sheetViews>
  <sheetFormatPr defaultColWidth="9.140625" defaultRowHeight="20.25" x14ac:dyDescent="0.3"/>
  <cols>
    <col min="1" max="1" width="88.42578125" style="341" customWidth="1"/>
    <col min="2" max="12" width="9.42578125" style="341" customWidth="1"/>
    <col min="13" max="13" width="9.85546875" style="341" customWidth="1"/>
    <col min="14" max="16" width="9.42578125" style="341" customWidth="1"/>
    <col min="17" max="17" width="10.42578125" style="341" customWidth="1"/>
    <col min="18" max="18" width="9.42578125" style="341" customWidth="1"/>
    <col min="19" max="19" width="11.140625" style="344" customWidth="1"/>
    <col min="20" max="256" width="9.140625" style="341"/>
    <col min="257" max="257" width="88.42578125" style="341" customWidth="1"/>
    <col min="258" max="275" width="9.42578125" style="341" customWidth="1"/>
    <col min="276" max="512" width="9.140625" style="341"/>
    <col min="513" max="513" width="88.42578125" style="341" customWidth="1"/>
    <col min="514" max="531" width="9.42578125" style="341" customWidth="1"/>
    <col min="532" max="768" width="9.140625" style="341"/>
    <col min="769" max="769" width="88.42578125" style="341" customWidth="1"/>
    <col min="770" max="787" width="9.42578125" style="341" customWidth="1"/>
    <col min="788" max="1024" width="9.140625" style="341"/>
    <col min="1025" max="1025" width="88.42578125" style="341" customWidth="1"/>
    <col min="1026" max="1043" width="9.42578125" style="341" customWidth="1"/>
    <col min="1044" max="1280" width="9.140625" style="341"/>
    <col min="1281" max="1281" width="88.42578125" style="341" customWidth="1"/>
    <col min="1282" max="1299" width="9.42578125" style="341" customWidth="1"/>
    <col min="1300" max="1536" width="9.140625" style="341"/>
    <col min="1537" max="1537" width="88.42578125" style="341" customWidth="1"/>
    <col min="1538" max="1555" width="9.42578125" style="341" customWidth="1"/>
    <col min="1556" max="1792" width="9.140625" style="341"/>
    <col min="1793" max="1793" width="88.42578125" style="341" customWidth="1"/>
    <col min="1794" max="1811" width="9.42578125" style="341" customWidth="1"/>
    <col min="1812" max="2048" width="9.140625" style="341"/>
    <col min="2049" max="2049" width="88.42578125" style="341" customWidth="1"/>
    <col min="2050" max="2067" width="9.42578125" style="341" customWidth="1"/>
    <col min="2068" max="2304" width="9.140625" style="341"/>
    <col min="2305" max="2305" width="88.42578125" style="341" customWidth="1"/>
    <col min="2306" max="2323" width="9.42578125" style="341" customWidth="1"/>
    <col min="2324" max="2560" width="9.140625" style="341"/>
    <col min="2561" max="2561" width="88.42578125" style="341" customWidth="1"/>
    <col min="2562" max="2579" width="9.42578125" style="341" customWidth="1"/>
    <col min="2580" max="2816" width="9.140625" style="341"/>
    <col min="2817" max="2817" width="88.42578125" style="341" customWidth="1"/>
    <col min="2818" max="2835" width="9.42578125" style="341" customWidth="1"/>
    <col min="2836" max="3072" width="9.140625" style="341"/>
    <col min="3073" max="3073" width="88.42578125" style="341" customWidth="1"/>
    <col min="3074" max="3091" width="9.42578125" style="341" customWidth="1"/>
    <col min="3092" max="3328" width="9.140625" style="341"/>
    <col min="3329" max="3329" width="88.42578125" style="341" customWidth="1"/>
    <col min="3330" max="3347" width="9.42578125" style="341" customWidth="1"/>
    <col min="3348" max="3584" width="9.140625" style="341"/>
    <col min="3585" max="3585" width="88.42578125" style="341" customWidth="1"/>
    <col min="3586" max="3603" width="9.42578125" style="341" customWidth="1"/>
    <col min="3604" max="3840" width="9.140625" style="341"/>
    <col min="3841" max="3841" width="88.42578125" style="341" customWidth="1"/>
    <col min="3842" max="3859" width="9.42578125" style="341" customWidth="1"/>
    <col min="3860" max="4096" width="9.140625" style="341"/>
    <col min="4097" max="4097" width="88.42578125" style="341" customWidth="1"/>
    <col min="4098" max="4115" width="9.42578125" style="341" customWidth="1"/>
    <col min="4116" max="4352" width="9.140625" style="341"/>
    <col min="4353" max="4353" width="88.42578125" style="341" customWidth="1"/>
    <col min="4354" max="4371" width="9.42578125" style="341" customWidth="1"/>
    <col min="4372" max="4608" width="9.140625" style="341"/>
    <col min="4609" max="4609" width="88.42578125" style="341" customWidth="1"/>
    <col min="4610" max="4627" width="9.42578125" style="341" customWidth="1"/>
    <col min="4628" max="4864" width="9.140625" style="341"/>
    <col min="4865" max="4865" width="88.42578125" style="341" customWidth="1"/>
    <col min="4866" max="4883" width="9.42578125" style="341" customWidth="1"/>
    <col min="4884" max="5120" width="9.140625" style="341"/>
    <col min="5121" max="5121" width="88.42578125" style="341" customWidth="1"/>
    <col min="5122" max="5139" width="9.42578125" style="341" customWidth="1"/>
    <col min="5140" max="5376" width="9.140625" style="341"/>
    <col min="5377" max="5377" width="88.42578125" style="341" customWidth="1"/>
    <col min="5378" max="5395" width="9.42578125" style="341" customWidth="1"/>
    <col min="5396" max="5632" width="9.140625" style="341"/>
    <col min="5633" max="5633" width="88.42578125" style="341" customWidth="1"/>
    <col min="5634" max="5651" width="9.42578125" style="341" customWidth="1"/>
    <col min="5652" max="5888" width="9.140625" style="341"/>
    <col min="5889" max="5889" width="88.42578125" style="341" customWidth="1"/>
    <col min="5890" max="5907" width="9.42578125" style="341" customWidth="1"/>
    <col min="5908" max="6144" width="9.140625" style="341"/>
    <col min="6145" max="6145" width="88.42578125" style="341" customWidth="1"/>
    <col min="6146" max="6163" width="9.42578125" style="341" customWidth="1"/>
    <col min="6164" max="6400" width="9.140625" style="341"/>
    <col min="6401" max="6401" width="88.42578125" style="341" customWidth="1"/>
    <col min="6402" max="6419" width="9.42578125" style="341" customWidth="1"/>
    <col min="6420" max="6656" width="9.140625" style="341"/>
    <col min="6657" max="6657" width="88.42578125" style="341" customWidth="1"/>
    <col min="6658" max="6675" width="9.42578125" style="341" customWidth="1"/>
    <col min="6676" max="6912" width="9.140625" style="341"/>
    <col min="6913" max="6913" width="88.42578125" style="341" customWidth="1"/>
    <col min="6914" max="6931" width="9.42578125" style="341" customWidth="1"/>
    <col min="6932" max="7168" width="9.140625" style="341"/>
    <col min="7169" max="7169" width="88.42578125" style="341" customWidth="1"/>
    <col min="7170" max="7187" width="9.42578125" style="341" customWidth="1"/>
    <col min="7188" max="7424" width="9.140625" style="341"/>
    <col min="7425" max="7425" width="88.42578125" style="341" customWidth="1"/>
    <col min="7426" max="7443" width="9.42578125" style="341" customWidth="1"/>
    <col min="7444" max="7680" width="9.140625" style="341"/>
    <col min="7681" max="7681" width="88.42578125" style="341" customWidth="1"/>
    <col min="7682" max="7699" width="9.42578125" style="341" customWidth="1"/>
    <col min="7700" max="7936" width="9.140625" style="341"/>
    <col min="7937" max="7937" width="88.42578125" style="341" customWidth="1"/>
    <col min="7938" max="7955" width="9.42578125" style="341" customWidth="1"/>
    <col min="7956" max="8192" width="9.140625" style="341"/>
    <col min="8193" max="8193" width="88.42578125" style="341" customWidth="1"/>
    <col min="8194" max="8211" width="9.42578125" style="341" customWidth="1"/>
    <col min="8212" max="8448" width="9.140625" style="341"/>
    <col min="8449" max="8449" width="88.42578125" style="341" customWidth="1"/>
    <col min="8450" max="8467" width="9.42578125" style="341" customWidth="1"/>
    <col min="8468" max="8704" width="9.140625" style="341"/>
    <col min="8705" max="8705" width="88.42578125" style="341" customWidth="1"/>
    <col min="8706" max="8723" width="9.42578125" style="341" customWidth="1"/>
    <col min="8724" max="8960" width="9.140625" style="341"/>
    <col min="8961" max="8961" width="88.42578125" style="341" customWidth="1"/>
    <col min="8962" max="8979" width="9.42578125" style="341" customWidth="1"/>
    <col min="8980" max="9216" width="9.140625" style="341"/>
    <col min="9217" max="9217" width="88.42578125" style="341" customWidth="1"/>
    <col min="9218" max="9235" width="9.42578125" style="341" customWidth="1"/>
    <col min="9236" max="9472" width="9.140625" style="341"/>
    <col min="9473" max="9473" width="88.42578125" style="341" customWidth="1"/>
    <col min="9474" max="9491" width="9.42578125" style="341" customWidth="1"/>
    <col min="9492" max="9728" width="9.140625" style="341"/>
    <col min="9729" max="9729" width="88.42578125" style="341" customWidth="1"/>
    <col min="9730" max="9747" width="9.42578125" style="341" customWidth="1"/>
    <col min="9748" max="9984" width="9.140625" style="341"/>
    <col min="9985" max="9985" width="88.42578125" style="341" customWidth="1"/>
    <col min="9986" max="10003" width="9.42578125" style="341" customWidth="1"/>
    <col min="10004" max="10240" width="9.140625" style="341"/>
    <col min="10241" max="10241" width="88.42578125" style="341" customWidth="1"/>
    <col min="10242" max="10259" width="9.42578125" style="341" customWidth="1"/>
    <col min="10260" max="10496" width="9.140625" style="341"/>
    <col min="10497" max="10497" width="88.42578125" style="341" customWidth="1"/>
    <col min="10498" max="10515" width="9.42578125" style="341" customWidth="1"/>
    <col min="10516" max="10752" width="9.140625" style="341"/>
    <col min="10753" max="10753" width="88.42578125" style="341" customWidth="1"/>
    <col min="10754" max="10771" width="9.42578125" style="341" customWidth="1"/>
    <col min="10772" max="11008" width="9.140625" style="341"/>
    <col min="11009" max="11009" width="88.42578125" style="341" customWidth="1"/>
    <col min="11010" max="11027" width="9.42578125" style="341" customWidth="1"/>
    <col min="11028" max="11264" width="9.140625" style="341"/>
    <col min="11265" max="11265" width="88.42578125" style="341" customWidth="1"/>
    <col min="11266" max="11283" width="9.42578125" style="341" customWidth="1"/>
    <col min="11284" max="11520" width="9.140625" style="341"/>
    <col min="11521" max="11521" width="88.42578125" style="341" customWidth="1"/>
    <col min="11522" max="11539" width="9.42578125" style="341" customWidth="1"/>
    <col min="11540" max="11776" width="9.140625" style="341"/>
    <col min="11777" max="11777" width="88.42578125" style="341" customWidth="1"/>
    <col min="11778" max="11795" width="9.42578125" style="341" customWidth="1"/>
    <col min="11796" max="12032" width="9.140625" style="341"/>
    <col min="12033" max="12033" width="88.42578125" style="341" customWidth="1"/>
    <col min="12034" max="12051" width="9.42578125" style="341" customWidth="1"/>
    <col min="12052" max="12288" width="9.140625" style="341"/>
    <col min="12289" max="12289" width="88.42578125" style="341" customWidth="1"/>
    <col min="12290" max="12307" width="9.42578125" style="341" customWidth="1"/>
    <col min="12308" max="12544" width="9.140625" style="341"/>
    <col min="12545" max="12545" width="88.42578125" style="341" customWidth="1"/>
    <col min="12546" max="12563" width="9.42578125" style="341" customWidth="1"/>
    <col min="12564" max="12800" width="9.140625" style="341"/>
    <col min="12801" max="12801" width="88.42578125" style="341" customWidth="1"/>
    <col min="12802" max="12819" width="9.42578125" style="341" customWidth="1"/>
    <col min="12820" max="13056" width="9.140625" style="341"/>
    <col min="13057" max="13057" width="88.42578125" style="341" customWidth="1"/>
    <col min="13058" max="13075" width="9.42578125" style="341" customWidth="1"/>
    <col min="13076" max="13312" width="9.140625" style="341"/>
    <col min="13313" max="13313" width="88.42578125" style="341" customWidth="1"/>
    <col min="13314" max="13331" width="9.42578125" style="341" customWidth="1"/>
    <col min="13332" max="13568" width="9.140625" style="341"/>
    <col min="13569" max="13569" width="88.42578125" style="341" customWidth="1"/>
    <col min="13570" max="13587" width="9.42578125" style="341" customWidth="1"/>
    <col min="13588" max="13824" width="9.140625" style="341"/>
    <col min="13825" max="13825" width="88.42578125" style="341" customWidth="1"/>
    <col min="13826" max="13843" width="9.42578125" style="341" customWidth="1"/>
    <col min="13844" max="14080" width="9.140625" style="341"/>
    <col min="14081" max="14081" width="88.42578125" style="341" customWidth="1"/>
    <col min="14082" max="14099" width="9.42578125" style="341" customWidth="1"/>
    <col min="14100" max="14336" width="9.140625" style="341"/>
    <col min="14337" max="14337" width="88.42578125" style="341" customWidth="1"/>
    <col min="14338" max="14355" width="9.42578125" style="341" customWidth="1"/>
    <col min="14356" max="14592" width="9.140625" style="341"/>
    <col min="14593" max="14593" width="88.42578125" style="341" customWidth="1"/>
    <col min="14594" max="14611" width="9.42578125" style="341" customWidth="1"/>
    <col min="14612" max="14848" width="9.140625" style="341"/>
    <col min="14849" max="14849" width="88.42578125" style="341" customWidth="1"/>
    <col min="14850" max="14867" width="9.42578125" style="341" customWidth="1"/>
    <col min="14868" max="15104" width="9.140625" style="341"/>
    <col min="15105" max="15105" width="88.42578125" style="341" customWidth="1"/>
    <col min="15106" max="15123" width="9.42578125" style="341" customWidth="1"/>
    <col min="15124" max="15360" width="9.140625" style="341"/>
    <col min="15361" max="15361" width="88.42578125" style="341" customWidth="1"/>
    <col min="15362" max="15379" width="9.42578125" style="341" customWidth="1"/>
    <col min="15380" max="15616" width="9.140625" style="341"/>
    <col min="15617" max="15617" width="88.42578125" style="341" customWidth="1"/>
    <col min="15618" max="15635" width="9.42578125" style="341" customWidth="1"/>
    <col min="15636" max="15872" width="9.140625" style="341"/>
    <col min="15873" max="15873" width="88.42578125" style="341" customWidth="1"/>
    <col min="15874" max="15891" width="9.42578125" style="341" customWidth="1"/>
    <col min="15892" max="16128" width="9.140625" style="341"/>
    <col min="16129" max="16129" width="88.42578125" style="341" customWidth="1"/>
    <col min="16130" max="16147" width="9.42578125" style="341" customWidth="1"/>
    <col min="16148" max="16384" width="9.140625" style="341"/>
  </cols>
  <sheetData>
    <row r="1" spans="1:19" ht="55.5" customHeight="1" x14ac:dyDescent="0.3">
      <c r="A1" s="3892" t="s">
        <v>143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</row>
    <row r="2" spans="1:19" ht="27.75" customHeight="1" x14ac:dyDescent="0.3">
      <c r="A2" s="3892" t="s">
        <v>382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3892"/>
      <c r="O2" s="3892"/>
      <c r="P2" s="3892"/>
      <c r="Q2" s="3892"/>
      <c r="R2" s="3892"/>
      <c r="S2" s="3892"/>
    </row>
    <row r="3" spans="1:19" ht="12" customHeight="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67"/>
    </row>
    <row r="4" spans="1:19" ht="33" customHeight="1" x14ac:dyDescent="0.3">
      <c r="A4" s="3893" t="s">
        <v>9</v>
      </c>
      <c r="B4" s="3896" t="s">
        <v>0</v>
      </c>
      <c r="C4" s="3897"/>
      <c r="D4" s="3898"/>
      <c r="E4" s="3896" t="s">
        <v>1</v>
      </c>
      <c r="F4" s="3897"/>
      <c r="G4" s="3898"/>
      <c r="H4" s="3896" t="s">
        <v>2</v>
      </c>
      <c r="I4" s="3897"/>
      <c r="J4" s="3898"/>
      <c r="K4" s="3896" t="s">
        <v>3</v>
      </c>
      <c r="L4" s="3897"/>
      <c r="M4" s="3898"/>
      <c r="N4" s="3896">
        <v>5</v>
      </c>
      <c r="O4" s="3897"/>
      <c r="P4" s="3898"/>
      <c r="Q4" s="3886" t="s">
        <v>6</v>
      </c>
      <c r="R4" s="3887"/>
      <c r="S4" s="3888"/>
    </row>
    <row r="5" spans="1:19" ht="18" customHeight="1" thickBot="1" x14ac:dyDescent="0.35">
      <c r="A5" s="3894"/>
      <c r="B5" s="3899"/>
      <c r="C5" s="3900"/>
      <c r="D5" s="3901"/>
      <c r="E5" s="3899"/>
      <c r="F5" s="3900"/>
      <c r="G5" s="3901"/>
      <c r="H5" s="3899"/>
      <c r="I5" s="3900"/>
      <c r="J5" s="3901"/>
      <c r="K5" s="3899"/>
      <c r="L5" s="3900"/>
      <c r="M5" s="3901"/>
      <c r="N5" s="3899"/>
      <c r="O5" s="3900"/>
      <c r="P5" s="3901"/>
      <c r="Q5" s="3889"/>
      <c r="R5" s="3890"/>
      <c r="S5" s="3891"/>
    </row>
    <row r="6" spans="1:19" ht="174" customHeight="1" thickBot="1" x14ac:dyDescent="0.35">
      <c r="A6" s="3895"/>
      <c r="B6" s="2716" t="s">
        <v>26</v>
      </c>
      <c r="C6" s="2716" t="s">
        <v>27</v>
      </c>
      <c r="D6" s="2716" t="s">
        <v>4</v>
      </c>
      <c r="E6" s="2716" t="s">
        <v>26</v>
      </c>
      <c r="F6" s="2716" t="s">
        <v>27</v>
      </c>
      <c r="G6" s="2716" t="s">
        <v>4</v>
      </c>
      <c r="H6" s="2716" t="s">
        <v>26</v>
      </c>
      <c r="I6" s="2716" t="s">
        <v>27</v>
      </c>
      <c r="J6" s="2716" t="s">
        <v>4</v>
      </c>
      <c r="K6" s="2716" t="s">
        <v>26</v>
      </c>
      <c r="L6" s="2716" t="s">
        <v>27</v>
      </c>
      <c r="M6" s="2716" t="s">
        <v>4</v>
      </c>
      <c r="N6" s="2716" t="s">
        <v>26</v>
      </c>
      <c r="O6" s="2716" t="s">
        <v>27</v>
      </c>
      <c r="P6" s="2716" t="s">
        <v>4</v>
      </c>
      <c r="Q6" s="2716" t="s">
        <v>26</v>
      </c>
      <c r="R6" s="2716" t="s">
        <v>27</v>
      </c>
      <c r="S6" s="2716" t="s">
        <v>4</v>
      </c>
    </row>
    <row r="7" spans="1:19" ht="34.5" customHeight="1" thickBot="1" x14ac:dyDescent="0.35">
      <c r="A7" s="2717" t="s">
        <v>22</v>
      </c>
      <c r="B7" s="2792"/>
      <c r="C7" s="2793"/>
      <c r="D7" s="2794"/>
      <c r="E7" s="2795"/>
      <c r="F7" s="2795"/>
      <c r="G7" s="1243"/>
      <c r="H7" s="2792"/>
      <c r="I7" s="2795"/>
      <c r="J7" s="2796"/>
      <c r="K7" s="2795"/>
      <c r="L7" s="2795"/>
      <c r="M7" s="1243"/>
      <c r="N7" s="2792"/>
      <c r="O7" s="2795"/>
      <c r="P7" s="2796"/>
      <c r="Q7" s="2797"/>
      <c r="R7" s="2797"/>
      <c r="S7" s="2798"/>
    </row>
    <row r="8" spans="1:19" ht="28.5" customHeight="1" x14ac:dyDescent="0.3">
      <c r="A8" s="611" t="s">
        <v>145</v>
      </c>
      <c r="B8" s="3018">
        <f t="shared" ref="B8:S22" si="0">B32+B55</f>
        <v>12</v>
      </c>
      <c r="C8" s="3071">
        <f t="shared" si="0"/>
        <v>0</v>
      </c>
      <c r="D8" s="3043">
        <f t="shared" si="0"/>
        <v>12</v>
      </c>
      <c r="E8" s="2998">
        <f t="shared" si="0"/>
        <v>0</v>
      </c>
      <c r="F8" s="3071">
        <f t="shared" si="0"/>
        <v>0</v>
      </c>
      <c r="G8" s="3087">
        <f t="shared" si="0"/>
        <v>0</v>
      </c>
      <c r="H8" s="2998">
        <f t="shared" si="0"/>
        <v>0</v>
      </c>
      <c r="I8" s="3071">
        <f t="shared" si="0"/>
        <v>0</v>
      </c>
      <c r="J8" s="3087">
        <f t="shared" si="0"/>
        <v>0</v>
      </c>
      <c r="K8" s="3043">
        <f t="shared" si="0"/>
        <v>0</v>
      </c>
      <c r="L8" s="3071">
        <f t="shared" si="0"/>
        <v>0</v>
      </c>
      <c r="M8" s="3087">
        <f t="shared" si="0"/>
        <v>0</v>
      </c>
      <c r="N8" s="2998">
        <f t="shared" si="0"/>
        <v>0</v>
      </c>
      <c r="O8" s="3071">
        <f t="shared" si="0"/>
        <v>0</v>
      </c>
      <c r="P8" s="3087">
        <f t="shared" si="0"/>
        <v>0</v>
      </c>
      <c r="Q8" s="2998">
        <f t="shared" si="0"/>
        <v>12</v>
      </c>
      <c r="R8" s="3071">
        <f t="shared" si="0"/>
        <v>0</v>
      </c>
      <c r="S8" s="3087">
        <f t="shared" si="0"/>
        <v>12</v>
      </c>
    </row>
    <row r="9" spans="1:19" ht="28.5" customHeight="1" x14ac:dyDescent="0.3">
      <c r="A9" s="611" t="s">
        <v>146</v>
      </c>
      <c r="B9" s="3019">
        <f t="shared" si="0"/>
        <v>0</v>
      </c>
      <c r="C9" s="3072">
        <f t="shared" si="0"/>
        <v>23</v>
      </c>
      <c r="D9" s="3044">
        <f t="shared" si="0"/>
        <v>23</v>
      </c>
      <c r="E9" s="1282">
        <f t="shared" si="0"/>
        <v>0</v>
      </c>
      <c r="F9" s="3072">
        <f t="shared" si="0"/>
        <v>21</v>
      </c>
      <c r="G9" s="3088">
        <f t="shared" si="0"/>
        <v>21</v>
      </c>
      <c r="H9" s="1282">
        <f t="shared" si="0"/>
        <v>0</v>
      </c>
      <c r="I9" s="3072">
        <f t="shared" si="0"/>
        <v>14</v>
      </c>
      <c r="J9" s="3088">
        <f t="shared" si="0"/>
        <v>14</v>
      </c>
      <c r="K9" s="3044">
        <f t="shared" si="0"/>
        <v>0</v>
      </c>
      <c r="L9" s="3072">
        <f t="shared" si="0"/>
        <v>0</v>
      </c>
      <c r="M9" s="3088">
        <f t="shared" si="0"/>
        <v>0</v>
      </c>
      <c r="N9" s="1282">
        <f t="shared" si="0"/>
        <v>0</v>
      </c>
      <c r="O9" s="3072">
        <f t="shared" si="0"/>
        <v>1</v>
      </c>
      <c r="P9" s="3088">
        <f t="shared" si="0"/>
        <v>1</v>
      </c>
      <c r="Q9" s="1282">
        <f t="shared" si="0"/>
        <v>0</v>
      </c>
      <c r="R9" s="3072">
        <f t="shared" si="0"/>
        <v>59</v>
      </c>
      <c r="S9" s="3088">
        <f t="shared" si="0"/>
        <v>59</v>
      </c>
    </row>
    <row r="10" spans="1:19" ht="40.5" customHeight="1" x14ac:dyDescent="0.3">
      <c r="A10" s="611" t="s">
        <v>177</v>
      </c>
      <c r="B10" s="3019">
        <f t="shared" si="0"/>
        <v>7</v>
      </c>
      <c r="C10" s="3072">
        <f t="shared" si="0"/>
        <v>0</v>
      </c>
      <c r="D10" s="3044">
        <f t="shared" si="0"/>
        <v>7</v>
      </c>
      <c r="E10" s="1282">
        <f t="shared" si="0"/>
        <v>10</v>
      </c>
      <c r="F10" s="3072">
        <f t="shared" si="0"/>
        <v>1</v>
      </c>
      <c r="G10" s="3088">
        <f t="shared" si="0"/>
        <v>11</v>
      </c>
      <c r="H10" s="1282">
        <f t="shared" si="0"/>
        <v>9</v>
      </c>
      <c r="I10" s="3072">
        <f t="shared" si="0"/>
        <v>0</v>
      </c>
      <c r="J10" s="3088">
        <f t="shared" si="0"/>
        <v>9</v>
      </c>
      <c r="K10" s="3044">
        <f t="shared" si="0"/>
        <v>4</v>
      </c>
      <c r="L10" s="3072">
        <f t="shared" si="0"/>
        <v>0</v>
      </c>
      <c r="M10" s="3088">
        <f t="shared" si="0"/>
        <v>4</v>
      </c>
      <c r="N10" s="1282">
        <f t="shared" si="0"/>
        <v>8</v>
      </c>
      <c r="O10" s="3072">
        <f t="shared" si="0"/>
        <v>0</v>
      </c>
      <c r="P10" s="3088">
        <f t="shared" si="0"/>
        <v>8</v>
      </c>
      <c r="Q10" s="1282">
        <f t="shared" si="0"/>
        <v>38</v>
      </c>
      <c r="R10" s="3072">
        <f t="shared" si="0"/>
        <v>1</v>
      </c>
      <c r="S10" s="3088">
        <f t="shared" si="0"/>
        <v>39</v>
      </c>
    </row>
    <row r="11" spans="1:19" ht="28.5" customHeight="1" thickBot="1" x14ac:dyDescent="0.35">
      <c r="A11" s="611" t="s">
        <v>148</v>
      </c>
      <c r="B11" s="3020">
        <f t="shared" si="0"/>
        <v>0</v>
      </c>
      <c r="C11" s="3073">
        <f t="shared" si="0"/>
        <v>21</v>
      </c>
      <c r="D11" s="3045">
        <f t="shared" si="0"/>
        <v>21</v>
      </c>
      <c r="E11" s="1283">
        <f t="shared" si="0"/>
        <v>9</v>
      </c>
      <c r="F11" s="3073">
        <f t="shared" si="0"/>
        <v>22</v>
      </c>
      <c r="G11" s="3093">
        <f t="shared" si="0"/>
        <v>31</v>
      </c>
      <c r="H11" s="1283">
        <f t="shared" si="0"/>
        <v>10</v>
      </c>
      <c r="I11" s="3073">
        <f t="shared" si="0"/>
        <v>23</v>
      </c>
      <c r="J11" s="3093">
        <f t="shared" si="0"/>
        <v>33</v>
      </c>
      <c r="K11" s="3045">
        <f t="shared" si="0"/>
        <v>10</v>
      </c>
      <c r="L11" s="3073">
        <f t="shared" si="0"/>
        <v>21</v>
      </c>
      <c r="M11" s="3093">
        <f t="shared" si="0"/>
        <v>31</v>
      </c>
      <c r="N11" s="1283">
        <f t="shared" si="0"/>
        <v>1</v>
      </c>
      <c r="O11" s="3073">
        <f t="shared" si="0"/>
        <v>35</v>
      </c>
      <c r="P11" s="3093">
        <f t="shared" si="0"/>
        <v>36</v>
      </c>
      <c r="Q11" s="1283">
        <f t="shared" si="0"/>
        <v>30</v>
      </c>
      <c r="R11" s="3073">
        <f t="shared" si="0"/>
        <v>122</v>
      </c>
      <c r="S11" s="3088">
        <f t="shared" si="0"/>
        <v>152</v>
      </c>
    </row>
    <row r="12" spans="1:19" ht="28.5" customHeight="1" thickBot="1" x14ac:dyDescent="0.35">
      <c r="A12" s="3008" t="s">
        <v>149</v>
      </c>
      <c r="B12" s="3021">
        <f t="shared" si="0"/>
        <v>0</v>
      </c>
      <c r="C12" s="3074">
        <f t="shared" si="0"/>
        <v>0</v>
      </c>
      <c r="D12" s="3046">
        <f t="shared" si="0"/>
        <v>0</v>
      </c>
      <c r="E12" s="2999">
        <f t="shared" si="0"/>
        <v>0</v>
      </c>
      <c r="F12" s="3074">
        <f t="shared" si="0"/>
        <v>4</v>
      </c>
      <c r="G12" s="3089">
        <f t="shared" si="0"/>
        <v>4</v>
      </c>
      <c r="H12" s="2999">
        <f t="shared" si="0"/>
        <v>0</v>
      </c>
      <c r="I12" s="3074">
        <f t="shared" si="0"/>
        <v>8</v>
      </c>
      <c r="J12" s="3089">
        <f t="shared" si="0"/>
        <v>8</v>
      </c>
      <c r="K12" s="3046">
        <f t="shared" si="0"/>
        <v>21</v>
      </c>
      <c r="L12" s="3074">
        <f t="shared" si="0"/>
        <v>56</v>
      </c>
      <c r="M12" s="3089">
        <f t="shared" si="0"/>
        <v>77</v>
      </c>
      <c r="N12" s="2999">
        <f t="shared" si="0"/>
        <v>26</v>
      </c>
      <c r="O12" s="3074">
        <f t="shared" si="0"/>
        <v>72</v>
      </c>
      <c r="P12" s="3089">
        <f t="shared" si="0"/>
        <v>98</v>
      </c>
      <c r="Q12" s="2999">
        <f t="shared" si="0"/>
        <v>47</v>
      </c>
      <c r="R12" s="3074">
        <f t="shared" si="0"/>
        <v>140</v>
      </c>
      <c r="S12" s="3089">
        <f t="shared" si="0"/>
        <v>187</v>
      </c>
    </row>
    <row r="13" spans="1:19" ht="22.5" customHeight="1" x14ac:dyDescent="0.3">
      <c r="A13" s="855" t="s">
        <v>298</v>
      </c>
      <c r="B13" s="3022">
        <f t="shared" si="0"/>
        <v>0</v>
      </c>
      <c r="C13" s="3075">
        <f t="shared" si="0"/>
        <v>0</v>
      </c>
      <c r="D13" s="3047">
        <f t="shared" si="0"/>
        <v>0</v>
      </c>
      <c r="E13" s="1284">
        <f t="shared" si="0"/>
        <v>0</v>
      </c>
      <c r="F13" s="3075">
        <f t="shared" si="0"/>
        <v>4</v>
      </c>
      <c r="G13" s="3090">
        <f t="shared" si="0"/>
        <v>4</v>
      </c>
      <c r="H13" s="1284">
        <f t="shared" si="0"/>
        <v>0</v>
      </c>
      <c r="I13" s="3075">
        <f t="shared" si="0"/>
        <v>8</v>
      </c>
      <c r="J13" s="3090">
        <f t="shared" si="0"/>
        <v>8</v>
      </c>
      <c r="K13" s="3047">
        <f t="shared" si="0"/>
        <v>21</v>
      </c>
      <c r="L13" s="3075">
        <f t="shared" si="0"/>
        <v>56</v>
      </c>
      <c r="M13" s="3090">
        <f t="shared" si="0"/>
        <v>77</v>
      </c>
      <c r="N13" s="1284">
        <f t="shared" si="0"/>
        <v>26</v>
      </c>
      <c r="O13" s="3075">
        <f t="shared" si="0"/>
        <v>72</v>
      </c>
      <c r="P13" s="3090">
        <f t="shared" si="0"/>
        <v>98</v>
      </c>
      <c r="Q13" s="1284">
        <f t="shared" si="0"/>
        <v>47</v>
      </c>
      <c r="R13" s="3075">
        <f t="shared" si="0"/>
        <v>140</v>
      </c>
      <c r="S13" s="3090">
        <f t="shared" si="0"/>
        <v>187</v>
      </c>
    </row>
    <row r="14" spans="1:19" ht="28.5" customHeight="1" x14ac:dyDescent="0.3">
      <c r="A14" s="2649" t="s">
        <v>150</v>
      </c>
      <c r="B14" s="3023">
        <f t="shared" si="0"/>
        <v>0</v>
      </c>
      <c r="C14" s="3076">
        <f t="shared" si="0"/>
        <v>0</v>
      </c>
      <c r="D14" s="3048">
        <f t="shared" si="0"/>
        <v>0</v>
      </c>
      <c r="E14" s="1285">
        <f t="shared" si="0"/>
        <v>0</v>
      </c>
      <c r="F14" s="3076">
        <f t="shared" si="0"/>
        <v>0</v>
      </c>
      <c r="G14" s="3091">
        <f t="shared" si="0"/>
        <v>0</v>
      </c>
      <c r="H14" s="1285">
        <f t="shared" si="0"/>
        <v>0</v>
      </c>
      <c r="I14" s="3076">
        <f t="shared" si="0"/>
        <v>0</v>
      </c>
      <c r="J14" s="3091">
        <f t="shared" si="0"/>
        <v>0</v>
      </c>
      <c r="K14" s="3048">
        <f t="shared" si="0"/>
        <v>0</v>
      </c>
      <c r="L14" s="3076">
        <f t="shared" si="0"/>
        <v>0</v>
      </c>
      <c r="M14" s="3091">
        <f t="shared" si="0"/>
        <v>0</v>
      </c>
      <c r="N14" s="1285">
        <f t="shared" si="0"/>
        <v>0</v>
      </c>
      <c r="O14" s="3076">
        <f t="shared" si="0"/>
        <v>0</v>
      </c>
      <c r="P14" s="3091">
        <f t="shared" si="0"/>
        <v>0</v>
      </c>
      <c r="Q14" s="1285">
        <f t="shared" si="0"/>
        <v>0</v>
      </c>
      <c r="R14" s="3076">
        <f t="shared" si="0"/>
        <v>0</v>
      </c>
      <c r="S14" s="3091">
        <f t="shared" si="0"/>
        <v>0</v>
      </c>
    </row>
    <row r="15" spans="1:19" ht="28.5" customHeight="1" x14ac:dyDescent="0.3">
      <c r="A15" s="611" t="s">
        <v>151</v>
      </c>
      <c r="B15" s="3019">
        <f t="shared" si="0"/>
        <v>10</v>
      </c>
      <c r="C15" s="3072">
        <f t="shared" si="0"/>
        <v>0</v>
      </c>
      <c r="D15" s="3044">
        <f t="shared" si="0"/>
        <v>10</v>
      </c>
      <c r="E15" s="1282">
        <f t="shared" si="0"/>
        <v>15</v>
      </c>
      <c r="F15" s="3072">
        <f t="shared" si="0"/>
        <v>4</v>
      </c>
      <c r="G15" s="3088">
        <f t="shared" si="0"/>
        <v>19</v>
      </c>
      <c r="H15" s="1282">
        <f t="shared" si="0"/>
        <v>17</v>
      </c>
      <c r="I15" s="3072">
        <f t="shared" si="0"/>
        <v>0</v>
      </c>
      <c r="J15" s="3088">
        <f t="shared" si="0"/>
        <v>17</v>
      </c>
      <c r="K15" s="3044">
        <f t="shared" si="0"/>
        <v>13</v>
      </c>
      <c r="L15" s="3072">
        <f t="shared" si="0"/>
        <v>4</v>
      </c>
      <c r="M15" s="3088">
        <f t="shared" si="0"/>
        <v>17</v>
      </c>
      <c r="N15" s="1282">
        <f t="shared" si="0"/>
        <v>15</v>
      </c>
      <c r="O15" s="3072">
        <f t="shared" si="0"/>
        <v>14</v>
      </c>
      <c r="P15" s="3088">
        <f t="shared" si="0"/>
        <v>29</v>
      </c>
      <c r="Q15" s="1282">
        <f t="shared" si="0"/>
        <v>70</v>
      </c>
      <c r="R15" s="3072">
        <f t="shared" si="0"/>
        <v>22</v>
      </c>
      <c r="S15" s="3088">
        <f t="shared" si="0"/>
        <v>92</v>
      </c>
    </row>
    <row r="16" spans="1:19" ht="28.5" customHeight="1" x14ac:dyDescent="0.3">
      <c r="A16" s="611" t="s">
        <v>178</v>
      </c>
      <c r="B16" s="3019">
        <f t="shared" si="0"/>
        <v>10</v>
      </c>
      <c r="C16" s="3072">
        <f t="shared" si="0"/>
        <v>3</v>
      </c>
      <c r="D16" s="3044">
        <f t="shared" si="0"/>
        <v>13</v>
      </c>
      <c r="E16" s="1282">
        <f t="shared" si="0"/>
        <v>12</v>
      </c>
      <c r="F16" s="3072">
        <f t="shared" si="0"/>
        <v>2</v>
      </c>
      <c r="G16" s="3088">
        <f t="shared" si="0"/>
        <v>14</v>
      </c>
      <c r="H16" s="1282">
        <f t="shared" si="0"/>
        <v>6</v>
      </c>
      <c r="I16" s="3072">
        <f t="shared" si="0"/>
        <v>1</v>
      </c>
      <c r="J16" s="3088">
        <f t="shared" si="0"/>
        <v>7</v>
      </c>
      <c r="K16" s="3044">
        <f t="shared" si="0"/>
        <v>2</v>
      </c>
      <c r="L16" s="3072">
        <f t="shared" si="0"/>
        <v>3</v>
      </c>
      <c r="M16" s="3088">
        <f t="shared" si="0"/>
        <v>5</v>
      </c>
      <c r="N16" s="1282">
        <f t="shared" si="0"/>
        <v>13</v>
      </c>
      <c r="O16" s="3072">
        <f t="shared" si="0"/>
        <v>3</v>
      </c>
      <c r="P16" s="3088">
        <f t="shared" si="0"/>
        <v>16</v>
      </c>
      <c r="Q16" s="1282">
        <f t="shared" si="0"/>
        <v>43</v>
      </c>
      <c r="R16" s="3072">
        <f t="shared" si="0"/>
        <v>12</v>
      </c>
      <c r="S16" s="3088">
        <f t="shared" si="0"/>
        <v>55</v>
      </c>
    </row>
    <row r="17" spans="1:29" ht="28.5" customHeight="1" x14ac:dyDescent="0.3">
      <c r="A17" s="611" t="s">
        <v>152</v>
      </c>
      <c r="B17" s="3024">
        <f t="shared" si="0"/>
        <v>15</v>
      </c>
      <c r="C17" s="3077">
        <f t="shared" si="0"/>
        <v>5</v>
      </c>
      <c r="D17" s="3049">
        <f t="shared" si="0"/>
        <v>20</v>
      </c>
      <c r="E17" s="1309">
        <f t="shared" si="0"/>
        <v>6</v>
      </c>
      <c r="F17" s="3077">
        <f t="shared" si="0"/>
        <v>7</v>
      </c>
      <c r="G17" s="3092">
        <f t="shared" si="0"/>
        <v>13</v>
      </c>
      <c r="H17" s="1309">
        <f t="shared" si="0"/>
        <v>7</v>
      </c>
      <c r="I17" s="3077">
        <f t="shared" si="0"/>
        <v>7</v>
      </c>
      <c r="J17" s="3092">
        <f t="shared" si="0"/>
        <v>14</v>
      </c>
      <c r="K17" s="3049">
        <f t="shared" si="0"/>
        <v>15</v>
      </c>
      <c r="L17" s="3077">
        <f t="shared" si="0"/>
        <v>16</v>
      </c>
      <c r="M17" s="3092">
        <f t="shared" si="0"/>
        <v>31</v>
      </c>
      <c r="N17" s="1309">
        <f t="shared" si="0"/>
        <v>27</v>
      </c>
      <c r="O17" s="3077">
        <f t="shared" si="0"/>
        <v>27</v>
      </c>
      <c r="P17" s="3092">
        <f t="shared" si="0"/>
        <v>54</v>
      </c>
      <c r="Q17" s="1309">
        <f t="shared" si="0"/>
        <v>70</v>
      </c>
      <c r="R17" s="3077">
        <f t="shared" si="0"/>
        <v>62</v>
      </c>
      <c r="S17" s="3092">
        <f t="shared" si="0"/>
        <v>132</v>
      </c>
    </row>
    <row r="18" spans="1:29" ht="28.5" customHeight="1" thickBot="1" x14ac:dyDescent="0.35">
      <c r="A18" s="2659" t="s">
        <v>349</v>
      </c>
      <c r="B18" s="3020">
        <f t="shared" si="0"/>
        <v>13</v>
      </c>
      <c r="C18" s="3073">
        <f t="shared" si="0"/>
        <v>9</v>
      </c>
      <c r="D18" s="3045">
        <f t="shared" si="0"/>
        <v>22</v>
      </c>
      <c r="E18" s="1283">
        <f t="shared" si="0"/>
        <v>8</v>
      </c>
      <c r="F18" s="3073">
        <f t="shared" si="0"/>
        <v>1</v>
      </c>
      <c r="G18" s="3093">
        <f t="shared" si="0"/>
        <v>9</v>
      </c>
      <c r="H18" s="1283">
        <f t="shared" si="0"/>
        <v>7</v>
      </c>
      <c r="I18" s="3073">
        <f t="shared" si="0"/>
        <v>0</v>
      </c>
      <c r="J18" s="3093">
        <f t="shared" si="0"/>
        <v>7</v>
      </c>
      <c r="K18" s="3045">
        <f t="shared" si="0"/>
        <v>10</v>
      </c>
      <c r="L18" s="3073">
        <f t="shared" si="0"/>
        <v>7</v>
      </c>
      <c r="M18" s="3093">
        <f t="shared" si="0"/>
        <v>17</v>
      </c>
      <c r="N18" s="1283">
        <f t="shared" si="0"/>
        <v>3</v>
      </c>
      <c r="O18" s="3073">
        <f t="shared" si="0"/>
        <v>13</v>
      </c>
      <c r="P18" s="3093">
        <f t="shared" si="0"/>
        <v>16</v>
      </c>
      <c r="Q18" s="1283">
        <f t="shared" si="0"/>
        <v>41</v>
      </c>
      <c r="R18" s="3073">
        <f t="shared" si="0"/>
        <v>30</v>
      </c>
      <c r="S18" s="3093">
        <f t="shared" si="0"/>
        <v>71</v>
      </c>
    </row>
    <row r="19" spans="1:29" ht="27.75" customHeight="1" thickBot="1" x14ac:dyDescent="0.35">
      <c r="A19" s="2857" t="s">
        <v>153</v>
      </c>
      <c r="B19" s="3025">
        <f t="shared" si="0"/>
        <v>26</v>
      </c>
      <c r="C19" s="3078">
        <f t="shared" si="0"/>
        <v>0</v>
      </c>
      <c r="D19" s="3050">
        <f t="shared" si="0"/>
        <v>26</v>
      </c>
      <c r="E19" s="3000">
        <f t="shared" si="0"/>
        <v>33</v>
      </c>
      <c r="F19" s="3078">
        <f t="shared" si="0"/>
        <v>0</v>
      </c>
      <c r="G19" s="3094">
        <f t="shared" si="0"/>
        <v>33</v>
      </c>
      <c r="H19" s="3000">
        <f t="shared" si="0"/>
        <v>20</v>
      </c>
      <c r="I19" s="3078">
        <f t="shared" si="0"/>
        <v>2</v>
      </c>
      <c r="J19" s="3094">
        <f t="shared" si="0"/>
        <v>22</v>
      </c>
      <c r="K19" s="3050">
        <f t="shared" si="0"/>
        <v>26</v>
      </c>
      <c r="L19" s="3078">
        <f t="shared" si="0"/>
        <v>5</v>
      </c>
      <c r="M19" s="3094">
        <f t="shared" si="0"/>
        <v>31</v>
      </c>
      <c r="N19" s="3000">
        <f t="shared" si="0"/>
        <v>32</v>
      </c>
      <c r="O19" s="3078">
        <f t="shared" si="0"/>
        <v>7</v>
      </c>
      <c r="P19" s="3094">
        <f t="shared" si="0"/>
        <v>39</v>
      </c>
      <c r="Q19" s="3000">
        <f t="shared" si="0"/>
        <v>137</v>
      </c>
      <c r="R19" s="3078">
        <f t="shared" si="0"/>
        <v>14</v>
      </c>
      <c r="S19" s="3094">
        <f t="shared" si="0"/>
        <v>151</v>
      </c>
      <c r="T19" s="366"/>
      <c r="U19" s="366"/>
      <c r="V19" s="366"/>
      <c r="W19" s="366"/>
      <c r="X19" s="366"/>
      <c r="Y19" s="366"/>
      <c r="Z19" s="364"/>
      <c r="AA19" s="364"/>
      <c r="AB19" s="364"/>
      <c r="AC19" s="364"/>
    </row>
    <row r="20" spans="1:29" ht="24.75" customHeight="1" x14ac:dyDescent="0.3">
      <c r="A20" s="2862" t="s">
        <v>301</v>
      </c>
      <c r="B20" s="3026">
        <f t="shared" si="0"/>
        <v>17</v>
      </c>
      <c r="C20" s="3079">
        <f t="shared" si="0"/>
        <v>0</v>
      </c>
      <c r="D20" s="3051">
        <f t="shared" si="0"/>
        <v>17</v>
      </c>
      <c r="E20" s="3001">
        <f t="shared" si="0"/>
        <v>24</v>
      </c>
      <c r="F20" s="3079">
        <f t="shared" si="0"/>
        <v>0</v>
      </c>
      <c r="G20" s="3095">
        <f t="shared" si="0"/>
        <v>24</v>
      </c>
      <c r="H20" s="3001">
        <f t="shared" si="0"/>
        <v>13</v>
      </c>
      <c r="I20" s="3079">
        <f t="shared" si="0"/>
        <v>2</v>
      </c>
      <c r="J20" s="3095">
        <f t="shared" si="0"/>
        <v>15</v>
      </c>
      <c r="K20" s="3051">
        <f t="shared" si="0"/>
        <v>19</v>
      </c>
      <c r="L20" s="3079">
        <f t="shared" si="0"/>
        <v>5</v>
      </c>
      <c r="M20" s="3095">
        <f t="shared" si="0"/>
        <v>24</v>
      </c>
      <c r="N20" s="3001">
        <f t="shared" si="0"/>
        <v>22</v>
      </c>
      <c r="O20" s="3079">
        <f t="shared" si="0"/>
        <v>7</v>
      </c>
      <c r="P20" s="3095">
        <f t="shared" si="0"/>
        <v>29</v>
      </c>
      <c r="Q20" s="3001">
        <f t="shared" si="0"/>
        <v>95</v>
      </c>
      <c r="R20" s="3079">
        <f t="shared" si="0"/>
        <v>14</v>
      </c>
      <c r="S20" s="3095">
        <f t="shared" si="0"/>
        <v>109</v>
      </c>
      <c r="T20" s="364"/>
    </row>
    <row r="21" spans="1:29" ht="23.25" customHeight="1" x14ac:dyDescent="0.3">
      <c r="A21" s="613" t="s">
        <v>302</v>
      </c>
      <c r="B21" s="3027">
        <f t="shared" si="0"/>
        <v>0</v>
      </c>
      <c r="C21" s="3080">
        <f t="shared" si="0"/>
        <v>0</v>
      </c>
      <c r="D21" s="3052">
        <f t="shared" si="0"/>
        <v>0</v>
      </c>
      <c r="E21" s="1286">
        <f t="shared" si="0"/>
        <v>0</v>
      </c>
      <c r="F21" s="3080">
        <f t="shared" si="0"/>
        <v>0</v>
      </c>
      <c r="G21" s="3096">
        <f t="shared" si="0"/>
        <v>0</v>
      </c>
      <c r="H21" s="1286">
        <f t="shared" si="0"/>
        <v>0</v>
      </c>
      <c r="I21" s="3080">
        <f t="shared" si="0"/>
        <v>0</v>
      </c>
      <c r="J21" s="3096">
        <f t="shared" si="0"/>
        <v>0</v>
      </c>
      <c r="K21" s="3052">
        <f t="shared" si="0"/>
        <v>0</v>
      </c>
      <c r="L21" s="3080">
        <f t="shared" si="0"/>
        <v>0</v>
      </c>
      <c r="M21" s="3096">
        <f t="shared" si="0"/>
        <v>0</v>
      </c>
      <c r="N21" s="1286">
        <f t="shared" si="0"/>
        <v>0</v>
      </c>
      <c r="O21" s="3080">
        <f t="shared" si="0"/>
        <v>0</v>
      </c>
      <c r="P21" s="3096">
        <f t="shared" si="0"/>
        <v>0</v>
      </c>
      <c r="Q21" s="1286">
        <f t="shared" si="0"/>
        <v>0</v>
      </c>
      <c r="R21" s="3080">
        <f t="shared" si="0"/>
        <v>0</v>
      </c>
      <c r="S21" s="3096">
        <f t="shared" si="0"/>
        <v>0</v>
      </c>
    </row>
    <row r="22" spans="1:29" ht="23.25" customHeight="1" thickBot="1" x14ac:dyDescent="0.35">
      <c r="A22" s="613" t="s">
        <v>304</v>
      </c>
      <c r="B22" s="3028">
        <f t="shared" si="0"/>
        <v>9</v>
      </c>
      <c r="C22" s="3081">
        <f t="shared" si="0"/>
        <v>0</v>
      </c>
      <c r="D22" s="3053">
        <f t="shared" si="0"/>
        <v>9</v>
      </c>
      <c r="E22" s="1287">
        <f t="shared" ref="E22:S22" si="1">E46+E69</f>
        <v>9</v>
      </c>
      <c r="F22" s="3081">
        <f t="shared" si="1"/>
        <v>0</v>
      </c>
      <c r="G22" s="3097">
        <f t="shared" si="1"/>
        <v>9</v>
      </c>
      <c r="H22" s="1287">
        <f t="shared" si="1"/>
        <v>7</v>
      </c>
      <c r="I22" s="3081">
        <f t="shared" si="1"/>
        <v>0</v>
      </c>
      <c r="J22" s="3097">
        <f t="shared" si="1"/>
        <v>7</v>
      </c>
      <c r="K22" s="3053">
        <f t="shared" si="1"/>
        <v>7</v>
      </c>
      <c r="L22" s="3081">
        <f t="shared" si="1"/>
        <v>0</v>
      </c>
      <c r="M22" s="3097">
        <f t="shared" si="1"/>
        <v>7</v>
      </c>
      <c r="N22" s="1287">
        <f t="shared" si="1"/>
        <v>10</v>
      </c>
      <c r="O22" s="3081">
        <f t="shared" si="1"/>
        <v>0</v>
      </c>
      <c r="P22" s="3097">
        <f t="shared" si="1"/>
        <v>10</v>
      </c>
      <c r="Q22" s="1287">
        <f t="shared" si="1"/>
        <v>42</v>
      </c>
      <c r="R22" s="3081">
        <f t="shared" si="1"/>
        <v>0</v>
      </c>
      <c r="S22" s="3097">
        <f t="shared" si="1"/>
        <v>42</v>
      </c>
    </row>
    <row r="23" spans="1:29" ht="32.25" customHeight="1" x14ac:dyDescent="0.3">
      <c r="A23" s="2781" t="s">
        <v>154</v>
      </c>
      <c r="B23" s="3023">
        <f t="shared" ref="B23:S23" si="2">B70+B47</f>
        <v>12</v>
      </c>
      <c r="C23" s="3076">
        <f t="shared" si="2"/>
        <v>2</v>
      </c>
      <c r="D23" s="3048">
        <f t="shared" si="2"/>
        <v>14</v>
      </c>
      <c r="E23" s="1285">
        <f t="shared" si="2"/>
        <v>8</v>
      </c>
      <c r="F23" s="3076">
        <f t="shared" si="2"/>
        <v>3</v>
      </c>
      <c r="G23" s="3091">
        <f t="shared" si="2"/>
        <v>11</v>
      </c>
      <c r="H23" s="1285">
        <f t="shared" si="2"/>
        <v>7</v>
      </c>
      <c r="I23" s="3076">
        <f t="shared" si="2"/>
        <v>6</v>
      </c>
      <c r="J23" s="3091">
        <f t="shared" si="2"/>
        <v>13</v>
      </c>
      <c r="K23" s="3048">
        <f t="shared" si="2"/>
        <v>7</v>
      </c>
      <c r="L23" s="3076">
        <f t="shared" si="2"/>
        <v>3</v>
      </c>
      <c r="M23" s="3091">
        <f t="shared" si="2"/>
        <v>10</v>
      </c>
      <c r="N23" s="1285">
        <f t="shared" si="2"/>
        <v>10</v>
      </c>
      <c r="O23" s="3076">
        <f t="shared" si="2"/>
        <v>4</v>
      </c>
      <c r="P23" s="3091">
        <f t="shared" si="2"/>
        <v>14</v>
      </c>
      <c r="Q23" s="1285">
        <f t="shared" si="2"/>
        <v>44</v>
      </c>
      <c r="R23" s="3076">
        <f t="shared" si="2"/>
        <v>18</v>
      </c>
      <c r="S23" s="3091">
        <f t="shared" si="2"/>
        <v>62</v>
      </c>
    </row>
    <row r="24" spans="1:29" ht="28.5" customHeight="1" x14ac:dyDescent="0.3">
      <c r="A24" s="611" t="s">
        <v>155</v>
      </c>
      <c r="B24" s="3019">
        <f t="shared" ref="B24:S28" si="3">B48+B71</f>
        <v>11</v>
      </c>
      <c r="C24" s="3072">
        <f t="shared" si="3"/>
        <v>7</v>
      </c>
      <c r="D24" s="3044">
        <f t="shared" si="3"/>
        <v>18</v>
      </c>
      <c r="E24" s="1282">
        <f t="shared" si="3"/>
        <v>9</v>
      </c>
      <c r="F24" s="3072">
        <f t="shared" si="3"/>
        <v>8</v>
      </c>
      <c r="G24" s="3088">
        <f t="shared" si="3"/>
        <v>17</v>
      </c>
      <c r="H24" s="1282">
        <f t="shared" si="3"/>
        <v>10</v>
      </c>
      <c r="I24" s="3072">
        <f t="shared" si="3"/>
        <v>3</v>
      </c>
      <c r="J24" s="3088">
        <f t="shared" si="3"/>
        <v>13</v>
      </c>
      <c r="K24" s="3044">
        <f t="shared" si="3"/>
        <v>10</v>
      </c>
      <c r="L24" s="3072">
        <f t="shared" si="3"/>
        <v>5</v>
      </c>
      <c r="M24" s="3088">
        <f t="shared" si="3"/>
        <v>15</v>
      </c>
      <c r="N24" s="1282">
        <f t="shared" si="3"/>
        <v>0</v>
      </c>
      <c r="O24" s="3072">
        <f t="shared" si="3"/>
        <v>10</v>
      </c>
      <c r="P24" s="3088">
        <f t="shared" si="3"/>
        <v>10</v>
      </c>
      <c r="Q24" s="1282">
        <f t="shared" si="3"/>
        <v>40</v>
      </c>
      <c r="R24" s="3072">
        <f t="shared" si="3"/>
        <v>33</v>
      </c>
      <c r="S24" s="3088">
        <f t="shared" si="3"/>
        <v>73</v>
      </c>
    </row>
    <row r="25" spans="1:29" ht="30" customHeight="1" x14ac:dyDescent="0.3">
      <c r="A25" s="611" t="s">
        <v>156</v>
      </c>
      <c r="B25" s="3019">
        <f t="shared" si="3"/>
        <v>1</v>
      </c>
      <c r="C25" s="3072">
        <f t="shared" si="3"/>
        <v>23</v>
      </c>
      <c r="D25" s="3044">
        <f t="shared" si="3"/>
        <v>24</v>
      </c>
      <c r="E25" s="1282">
        <f t="shared" si="3"/>
        <v>4</v>
      </c>
      <c r="F25" s="3072">
        <f t="shared" si="3"/>
        <v>25</v>
      </c>
      <c r="G25" s="3088">
        <f t="shared" si="3"/>
        <v>29</v>
      </c>
      <c r="H25" s="1282">
        <f t="shared" si="3"/>
        <v>11</v>
      </c>
      <c r="I25" s="3072">
        <f t="shared" si="3"/>
        <v>5</v>
      </c>
      <c r="J25" s="3088">
        <f t="shared" si="3"/>
        <v>16</v>
      </c>
      <c r="K25" s="3044">
        <f t="shared" si="3"/>
        <v>24</v>
      </c>
      <c r="L25" s="3072">
        <f t="shared" si="3"/>
        <v>14</v>
      </c>
      <c r="M25" s="3088">
        <f t="shared" si="3"/>
        <v>38</v>
      </c>
      <c r="N25" s="1282">
        <f t="shared" si="3"/>
        <v>27</v>
      </c>
      <c r="O25" s="3072">
        <f t="shared" si="3"/>
        <v>34</v>
      </c>
      <c r="P25" s="3088">
        <f t="shared" si="3"/>
        <v>61</v>
      </c>
      <c r="Q25" s="1282">
        <f t="shared" si="3"/>
        <v>67</v>
      </c>
      <c r="R25" s="3072">
        <f t="shared" si="3"/>
        <v>101</v>
      </c>
      <c r="S25" s="3088">
        <f t="shared" si="3"/>
        <v>168</v>
      </c>
    </row>
    <row r="26" spans="1:29" ht="36" customHeight="1" x14ac:dyDescent="0.3">
      <c r="A26" s="611" t="s">
        <v>159</v>
      </c>
      <c r="B26" s="3019">
        <f t="shared" si="3"/>
        <v>1</v>
      </c>
      <c r="C26" s="3072">
        <f t="shared" si="3"/>
        <v>18</v>
      </c>
      <c r="D26" s="3044">
        <f t="shared" si="3"/>
        <v>19</v>
      </c>
      <c r="E26" s="1282">
        <f t="shared" si="3"/>
        <v>5</v>
      </c>
      <c r="F26" s="3072">
        <f t="shared" si="3"/>
        <v>13</v>
      </c>
      <c r="G26" s="3088">
        <f t="shared" si="3"/>
        <v>18</v>
      </c>
      <c r="H26" s="1282">
        <f t="shared" si="3"/>
        <v>9</v>
      </c>
      <c r="I26" s="3072">
        <f t="shared" si="3"/>
        <v>4</v>
      </c>
      <c r="J26" s="3088">
        <f t="shared" si="3"/>
        <v>13</v>
      </c>
      <c r="K26" s="3044">
        <f t="shared" si="3"/>
        <v>11</v>
      </c>
      <c r="L26" s="3072">
        <f t="shared" si="3"/>
        <v>20</v>
      </c>
      <c r="M26" s="3088">
        <f t="shared" si="3"/>
        <v>31</v>
      </c>
      <c r="N26" s="1282">
        <f t="shared" si="3"/>
        <v>11</v>
      </c>
      <c r="O26" s="3072">
        <f t="shared" si="3"/>
        <v>33</v>
      </c>
      <c r="P26" s="3088">
        <f t="shared" si="3"/>
        <v>44</v>
      </c>
      <c r="Q26" s="1282">
        <f t="shared" si="3"/>
        <v>37</v>
      </c>
      <c r="R26" s="3072">
        <f t="shared" si="3"/>
        <v>88</v>
      </c>
      <c r="S26" s="3088">
        <f t="shared" si="3"/>
        <v>125</v>
      </c>
    </row>
    <row r="27" spans="1:29" ht="36" customHeight="1" x14ac:dyDescent="0.3">
      <c r="A27" s="611" t="s">
        <v>157</v>
      </c>
      <c r="B27" s="3019">
        <f t="shared" si="3"/>
        <v>0</v>
      </c>
      <c r="C27" s="3072">
        <f t="shared" si="3"/>
        <v>0</v>
      </c>
      <c r="D27" s="3044">
        <f t="shared" si="3"/>
        <v>0</v>
      </c>
      <c r="E27" s="1282">
        <f t="shared" si="3"/>
        <v>0</v>
      </c>
      <c r="F27" s="3072">
        <f t="shared" si="3"/>
        <v>1</v>
      </c>
      <c r="G27" s="3088">
        <f t="shared" si="3"/>
        <v>1</v>
      </c>
      <c r="H27" s="1282">
        <f t="shared" si="3"/>
        <v>0</v>
      </c>
      <c r="I27" s="3072">
        <f t="shared" si="3"/>
        <v>2</v>
      </c>
      <c r="J27" s="3088">
        <f t="shared" si="3"/>
        <v>2</v>
      </c>
      <c r="K27" s="3044">
        <f t="shared" si="3"/>
        <v>6</v>
      </c>
      <c r="L27" s="3072">
        <f t="shared" si="3"/>
        <v>3</v>
      </c>
      <c r="M27" s="3088">
        <f t="shared" si="3"/>
        <v>9</v>
      </c>
      <c r="N27" s="1282">
        <f t="shared" si="3"/>
        <v>9</v>
      </c>
      <c r="O27" s="3072">
        <f t="shared" si="3"/>
        <v>2</v>
      </c>
      <c r="P27" s="3088">
        <f t="shared" si="3"/>
        <v>11</v>
      </c>
      <c r="Q27" s="1282">
        <f t="shared" si="3"/>
        <v>15</v>
      </c>
      <c r="R27" s="3072">
        <f t="shared" si="3"/>
        <v>8</v>
      </c>
      <c r="S27" s="3088">
        <f t="shared" si="3"/>
        <v>23</v>
      </c>
    </row>
    <row r="28" spans="1:29" ht="32.25" customHeight="1" thickBot="1" x14ac:dyDescent="0.35">
      <c r="A28" s="2659" t="s">
        <v>158</v>
      </c>
      <c r="B28" s="3020">
        <f t="shared" si="3"/>
        <v>0</v>
      </c>
      <c r="C28" s="3073">
        <f t="shared" si="3"/>
        <v>0</v>
      </c>
      <c r="D28" s="3045">
        <f t="shared" si="3"/>
        <v>0</v>
      </c>
      <c r="E28" s="1283">
        <f t="shared" si="3"/>
        <v>0</v>
      </c>
      <c r="F28" s="3073">
        <f t="shared" si="3"/>
        <v>0</v>
      </c>
      <c r="G28" s="3093">
        <f t="shared" si="3"/>
        <v>0</v>
      </c>
      <c r="H28" s="1283">
        <f t="shared" si="3"/>
        <v>0</v>
      </c>
      <c r="I28" s="3073">
        <f t="shared" si="3"/>
        <v>0</v>
      </c>
      <c r="J28" s="3093">
        <f t="shared" si="3"/>
        <v>0</v>
      </c>
      <c r="K28" s="3045">
        <f t="shared" si="3"/>
        <v>0</v>
      </c>
      <c r="L28" s="3073">
        <f t="shared" si="3"/>
        <v>7</v>
      </c>
      <c r="M28" s="3093">
        <f t="shared" si="3"/>
        <v>7</v>
      </c>
      <c r="N28" s="1283">
        <f t="shared" si="3"/>
        <v>0</v>
      </c>
      <c r="O28" s="3073">
        <f t="shared" si="3"/>
        <v>0</v>
      </c>
      <c r="P28" s="3093">
        <f t="shared" si="3"/>
        <v>0</v>
      </c>
      <c r="Q28" s="1283">
        <f t="shared" si="3"/>
        <v>0</v>
      </c>
      <c r="R28" s="3073">
        <f t="shared" si="3"/>
        <v>7</v>
      </c>
      <c r="S28" s="3093">
        <f t="shared" si="3"/>
        <v>7</v>
      </c>
    </row>
    <row r="29" spans="1:29" ht="34.5" customHeight="1" thickBot="1" x14ac:dyDescent="0.35">
      <c r="A29" s="2717" t="s">
        <v>16</v>
      </c>
      <c r="B29" s="3029">
        <f>B8+B9+B10+B11+B12+B14+B15+B16+B17+B18+B19+B23+B24+B25+B26+B27+B28</f>
        <v>118</v>
      </c>
      <c r="C29" s="3082">
        <f t="shared" ref="C29:P29" si="4">C8+C9+C10+C11+C12+C14+C15+C16+C17+C18+C19+C23+C24+C25+C26+C27+C28</f>
        <v>111</v>
      </c>
      <c r="D29" s="3054">
        <f t="shared" si="4"/>
        <v>229</v>
      </c>
      <c r="E29" s="3002">
        <f t="shared" si="4"/>
        <v>119</v>
      </c>
      <c r="F29" s="3082">
        <f t="shared" si="4"/>
        <v>112</v>
      </c>
      <c r="G29" s="3098">
        <f t="shared" si="4"/>
        <v>231</v>
      </c>
      <c r="H29" s="3002">
        <f t="shared" si="4"/>
        <v>113</v>
      </c>
      <c r="I29" s="3082">
        <f t="shared" si="4"/>
        <v>75</v>
      </c>
      <c r="J29" s="3098">
        <f t="shared" si="4"/>
        <v>188</v>
      </c>
      <c r="K29" s="3054">
        <f t="shared" si="4"/>
        <v>159</v>
      </c>
      <c r="L29" s="3082">
        <f t="shared" si="4"/>
        <v>164</v>
      </c>
      <c r="M29" s="3098">
        <f t="shared" si="4"/>
        <v>323</v>
      </c>
      <c r="N29" s="3002">
        <f t="shared" si="4"/>
        <v>182</v>
      </c>
      <c r="O29" s="3082">
        <f t="shared" si="4"/>
        <v>255</v>
      </c>
      <c r="P29" s="3098">
        <f t="shared" si="4"/>
        <v>437</v>
      </c>
      <c r="Q29" s="3002">
        <f>Q8+Q9+Q10+Q11+Q12+Q14+Q15+Q16+Q17+Q18+Q19+Q23+Q24+Q25+Q26+Q27+Q28</f>
        <v>691</v>
      </c>
      <c r="R29" s="3082">
        <f>R8+R9+R10+R11+R12+R14+R15+R16+R17+R18+R19+R23+R24+R25+R26+R27+R28</f>
        <v>717</v>
      </c>
      <c r="S29" s="3098">
        <f>S8+S9+S10+S11+S12+S14+S15+S16+S17+S18+S19+S23+S24+S25+S26+S27+S28</f>
        <v>1408</v>
      </c>
    </row>
    <row r="30" spans="1:29" ht="30.75" customHeight="1" thickBot="1" x14ac:dyDescent="0.35">
      <c r="A30" s="575" t="s">
        <v>23</v>
      </c>
      <c r="B30" s="3030"/>
      <c r="C30" s="2864"/>
      <c r="D30" s="3055"/>
      <c r="E30" s="2863"/>
      <c r="F30" s="2864"/>
      <c r="G30" s="2867"/>
      <c r="H30" s="2863"/>
      <c r="I30" s="2864"/>
      <c r="J30" s="2867"/>
      <c r="K30" s="2866"/>
      <c r="L30" s="2864"/>
      <c r="M30" s="2867"/>
      <c r="N30" s="2863"/>
      <c r="O30" s="2864"/>
      <c r="P30" s="2867"/>
      <c r="Q30" s="2868"/>
      <c r="R30" s="2869"/>
      <c r="S30" s="2870"/>
    </row>
    <row r="31" spans="1:29" ht="30.75" customHeight="1" thickBot="1" x14ac:dyDescent="0.35">
      <c r="A31" s="2736" t="s">
        <v>11</v>
      </c>
      <c r="B31" s="3031"/>
      <c r="C31" s="2872"/>
      <c r="D31" s="3056"/>
      <c r="E31" s="2871"/>
      <c r="F31" s="2872"/>
      <c r="G31" s="2875"/>
      <c r="H31" s="2871"/>
      <c r="I31" s="2872"/>
      <c r="J31" s="2875"/>
      <c r="K31" s="2874"/>
      <c r="L31" s="2872"/>
      <c r="M31" s="2875"/>
      <c r="N31" s="2876"/>
      <c r="O31" s="2877"/>
      <c r="P31" s="2875"/>
      <c r="Q31" s="3099"/>
      <c r="R31" s="2878"/>
      <c r="S31" s="2879"/>
    </row>
    <row r="32" spans="1:29" ht="29.25" customHeight="1" x14ac:dyDescent="0.3">
      <c r="A32" s="614" t="s">
        <v>145</v>
      </c>
      <c r="B32" s="3032">
        <v>12</v>
      </c>
      <c r="C32" s="1245">
        <v>0</v>
      </c>
      <c r="D32" s="3057">
        <v>12</v>
      </c>
      <c r="E32" s="1244">
        <v>0</v>
      </c>
      <c r="F32" s="1245">
        <v>0</v>
      </c>
      <c r="G32" s="1246">
        <v>0</v>
      </c>
      <c r="H32" s="1244">
        <v>0</v>
      </c>
      <c r="I32" s="1245">
        <v>0</v>
      </c>
      <c r="J32" s="1246">
        <v>0</v>
      </c>
      <c r="K32" s="1247">
        <v>0</v>
      </c>
      <c r="L32" s="1245">
        <v>0</v>
      </c>
      <c r="M32" s="1246">
        <v>0</v>
      </c>
      <c r="N32" s="1244">
        <v>0</v>
      </c>
      <c r="O32" s="1245">
        <v>0</v>
      </c>
      <c r="P32" s="1246">
        <v>0</v>
      </c>
      <c r="Q32" s="1290">
        <f t="shared" ref="Q32:R35" si="5">B32+E32+H32+K32+N32</f>
        <v>12</v>
      </c>
      <c r="R32" s="1288">
        <f t="shared" si="5"/>
        <v>0</v>
      </c>
      <c r="S32" s="1289">
        <f>Q32+R32</f>
        <v>12</v>
      </c>
    </row>
    <row r="33" spans="1:23" ht="29.25" customHeight="1" x14ac:dyDescent="0.3">
      <c r="A33" s="614" t="s">
        <v>146</v>
      </c>
      <c r="B33" s="3033">
        <v>0</v>
      </c>
      <c r="C33" s="1249">
        <v>22</v>
      </c>
      <c r="D33" s="3058">
        <v>22</v>
      </c>
      <c r="E33" s="1248">
        <v>0</v>
      </c>
      <c r="F33" s="1249">
        <v>20</v>
      </c>
      <c r="G33" s="1250">
        <v>20</v>
      </c>
      <c r="H33" s="1248">
        <v>0</v>
      </c>
      <c r="I33" s="1249">
        <v>14</v>
      </c>
      <c r="J33" s="1250">
        <v>14</v>
      </c>
      <c r="K33" s="1251">
        <v>0</v>
      </c>
      <c r="L33" s="1249">
        <v>0</v>
      </c>
      <c r="M33" s="1250">
        <v>0</v>
      </c>
      <c r="N33" s="1248">
        <v>0</v>
      </c>
      <c r="O33" s="1249">
        <v>1</v>
      </c>
      <c r="P33" s="1250">
        <v>1</v>
      </c>
      <c r="Q33" s="1290">
        <f t="shared" si="5"/>
        <v>0</v>
      </c>
      <c r="R33" s="1288">
        <f t="shared" si="5"/>
        <v>57</v>
      </c>
      <c r="S33" s="1289">
        <f>Q33+R33</f>
        <v>57</v>
      </c>
    </row>
    <row r="34" spans="1:23" ht="40.5" x14ac:dyDescent="0.3">
      <c r="A34" s="611" t="s">
        <v>177</v>
      </c>
      <c r="B34" s="3033">
        <v>7</v>
      </c>
      <c r="C34" s="1249">
        <v>0</v>
      </c>
      <c r="D34" s="3058">
        <v>7</v>
      </c>
      <c r="E34" s="1248">
        <v>10</v>
      </c>
      <c r="F34" s="1249">
        <v>1</v>
      </c>
      <c r="G34" s="1250">
        <v>11</v>
      </c>
      <c r="H34" s="1248">
        <v>9</v>
      </c>
      <c r="I34" s="1249">
        <v>0</v>
      </c>
      <c r="J34" s="1250">
        <v>9</v>
      </c>
      <c r="K34" s="1251">
        <v>4</v>
      </c>
      <c r="L34" s="1249">
        <v>0</v>
      </c>
      <c r="M34" s="1250">
        <v>4</v>
      </c>
      <c r="N34" s="1248">
        <v>8</v>
      </c>
      <c r="O34" s="1249">
        <v>0</v>
      </c>
      <c r="P34" s="1250">
        <v>8</v>
      </c>
      <c r="Q34" s="1290">
        <f t="shared" si="5"/>
        <v>38</v>
      </c>
      <c r="R34" s="1288">
        <f t="shared" si="5"/>
        <v>1</v>
      </c>
      <c r="S34" s="1289">
        <f>Q34+R34</f>
        <v>39</v>
      </c>
    </row>
    <row r="35" spans="1:23" ht="30" customHeight="1" thickBot="1" x14ac:dyDescent="0.35">
      <c r="A35" s="611" t="s">
        <v>148</v>
      </c>
      <c r="B35" s="3017">
        <v>0</v>
      </c>
      <c r="C35" s="1253">
        <v>19</v>
      </c>
      <c r="D35" s="1304">
        <v>19</v>
      </c>
      <c r="E35" s="1252">
        <v>7</v>
      </c>
      <c r="F35" s="1253">
        <v>19</v>
      </c>
      <c r="G35" s="1254">
        <v>26</v>
      </c>
      <c r="H35" s="1252">
        <v>9</v>
      </c>
      <c r="I35" s="1253">
        <v>23</v>
      </c>
      <c r="J35" s="1254">
        <v>32</v>
      </c>
      <c r="K35" s="1255">
        <v>10</v>
      </c>
      <c r="L35" s="1253">
        <v>21</v>
      </c>
      <c r="M35" s="1254">
        <v>31</v>
      </c>
      <c r="N35" s="1252">
        <v>0</v>
      </c>
      <c r="O35" s="1253">
        <v>35</v>
      </c>
      <c r="P35" s="1254">
        <v>35</v>
      </c>
      <c r="Q35" s="1290">
        <f t="shared" si="5"/>
        <v>26</v>
      </c>
      <c r="R35" s="1288">
        <f t="shared" si="5"/>
        <v>117</v>
      </c>
      <c r="S35" s="1289">
        <f>Q35+R35</f>
        <v>143</v>
      </c>
    </row>
    <row r="36" spans="1:23" ht="30.75" customHeight="1" thickBot="1" x14ac:dyDescent="0.35">
      <c r="A36" s="2857" t="s">
        <v>149</v>
      </c>
      <c r="B36" s="3029">
        <f t="shared" ref="B36:S36" si="6">SUM(B37:B37)</f>
        <v>0</v>
      </c>
      <c r="C36" s="3082">
        <f t="shared" si="6"/>
        <v>0</v>
      </c>
      <c r="D36" s="3054">
        <f t="shared" si="6"/>
        <v>0</v>
      </c>
      <c r="E36" s="3002">
        <f t="shared" si="6"/>
        <v>0</v>
      </c>
      <c r="F36" s="3082">
        <f t="shared" si="6"/>
        <v>4</v>
      </c>
      <c r="G36" s="3098">
        <f t="shared" si="6"/>
        <v>4</v>
      </c>
      <c r="H36" s="3002">
        <f t="shared" si="6"/>
        <v>0</v>
      </c>
      <c r="I36" s="3082">
        <f t="shared" si="6"/>
        <v>8</v>
      </c>
      <c r="J36" s="3098">
        <f t="shared" si="6"/>
        <v>8</v>
      </c>
      <c r="K36" s="3054">
        <f t="shared" si="6"/>
        <v>21</v>
      </c>
      <c r="L36" s="3082">
        <f t="shared" si="6"/>
        <v>55</v>
      </c>
      <c r="M36" s="3098">
        <f t="shared" si="6"/>
        <v>76</v>
      </c>
      <c r="N36" s="3002">
        <f t="shared" si="6"/>
        <v>26</v>
      </c>
      <c r="O36" s="3082">
        <f t="shared" si="6"/>
        <v>70</v>
      </c>
      <c r="P36" s="3098">
        <f t="shared" si="6"/>
        <v>96</v>
      </c>
      <c r="Q36" s="3002">
        <f t="shared" si="6"/>
        <v>47</v>
      </c>
      <c r="R36" s="3082">
        <f t="shared" si="6"/>
        <v>137</v>
      </c>
      <c r="S36" s="3098">
        <f t="shared" si="6"/>
        <v>184</v>
      </c>
    </row>
    <row r="37" spans="1:23" ht="30" customHeight="1" x14ac:dyDescent="0.3">
      <c r="A37" s="2882" t="s">
        <v>298</v>
      </c>
      <c r="B37" s="3034">
        <v>0</v>
      </c>
      <c r="C37" s="2884">
        <v>0</v>
      </c>
      <c r="D37" s="2886">
        <v>0</v>
      </c>
      <c r="E37" s="2883">
        <v>0</v>
      </c>
      <c r="F37" s="2884">
        <v>4</v>
      </c>
      <c r="G37" s="2885">
        <v>4</v>
      </c>
      <c r="H37" s="2883">
        <v>0</v>
      </c>
      <c r="I37" s="2884">
        <v>8</v>
      </c>
      <c r="J37" s="2885">
        <v>8</v>
      </c>
      <c r="K37" s="2886">
        <v>21</v>
      </c>
      <c r="L37" s="2884">
        <v>55</v>
      </c>
      <c r="M37" s="2885">
        <v>76</v>
      </c>
      <c r="N37" s="2883">
        <v>26</v>
      </c>
      <c r="O37" s="2884">
        <v>70</v>
      </c>
      <c r="P37" s="2885">
        <v>96</v>
      </c>
      <c r="Q37" s="3003">
        <f t="shared" ref="Q37:R42" si="7">B37+E37+H37+K37+N37</f>
        <v>47</v>
      </c>
      <c r="R37" s="3004">
        <f t="shared" si="7"/>
        <v>137</v>
      </c>
      <c r="S37" s="3005">
        <f t="shared" ref="S37:S42" si="8">Q37+R37</f>
        <v>184</v>
      </c>
    </row>
    <row r="38" spans="1:23" ht="30" customHeight="1" x14ac:dyDescent="0.3">
      <c r="A38" s="853" t="s">
        <v>150</v>
      </c>
      <c r="B38" s="3032">
        <v>0</v>
      </c>
      <c r="C38" s="1245">
        <v>0</v>
      </c>
      <c r="D38" s="3057">
        <v>0</v>
      </c>
      <c r="E38" s="1244">
        <v>0</v>
      </c>
      <c r="F38" s="1245">
        <v>0</v>
      </c>
      <c r="G38" s="1246">
        <v>0</v>
      </c>
      <c r="H38" s="1244">
        <v>0</v>
      </c>
      <c r="I38" s="1245">
        <v>0</v>
      </c>
      <c r="J38" s="1246">
        <v>0</v>
      </c>
      <c r="K38" s="1247">
        <v>0</v>
      </c>
      <c r="L38" s="1245">
        <v>0</v>
      </c>
      <c r="M38" s="1246">
        <v>0</v>
      </c>
      <c r="N38" s="1244">
        <v>0</v>
      </c>
      <c r="O38" s="1245">
        <v>0</v>
      </c>
      <c r="P38" s="1246">
        <v>0</v>
      </c>
      <c r="Q38" s="1290">
        <f t="shared" si="7"/>
        <v>0</v>
      </c>
      <c r="R38" s="1288">
        <f t="shared" si="7"/>
        <v>0</v>
      </c>
      <c r="S38" s="1289">
        <f t="shared" si="8"/>
        <v>0</v>
      </c>
    </row>
    <row r="39" spans="1:23" ht="27" customHeight="1" x14ac:dyDescent="0.3">
      <c r="A39" s="614" t="s">
        <v>151</v>
      </c>
      <c r="B39" s="3033">
        <v>10</v>
      </c>
      <c r="C39" s="1249">
        <v>0</v>
      </c>
      <c r="D39" s="3058">
        <v>10</v>
      </c>
      <c r="E39" s="1248">
        <v>14</v>
      </c>
      <c r="F39" s="1249">
        <v>4</v>
      </c>
      <c r="G39" s="1250">
        <v>18</v>
      </c>
      <c r="H39" s="1248">
        <v>15</v>
      </c>
      <c r="I39" s="1249">
        <v>0</v>
      </c>
      <c r="J39" s="1250">
        <v>15</v>
      </c>
      <c r="K39" s="1251">
        <v>12</v>
      </c>
      <c r="L39" s="1249">
        <v>3</v>
      </c>
      <c r="M39" s="1250">
        <v>15</v>
      </c>
      <c r="N39" s="1248">
        <v>15</v>
      </c>
      <c r="O39" s="1249">
        <v>13</v>
      </c>
      <c r="P39" s="1250">
        <v>28</v>
      </c>
      <c r="Q39" s="1290">
        <f t="shared" si="7"/>
        <v>66</v>
      </c>
      <c r="R39" s="1288">
        <f t="shared" si="7"/>
        <v>20</v>
      </c>
      <c r="S39" s="1289">
        <f t="shared" si="8"/>
        <v>86</v>
      </c>
    </row>
    <row r="40" spans="1:23" ht="24.75" customHeight="1" x14ac:dyDescent="0.3">
      <c r="A40" s="611" t="s">
        <v>178</v>
      </c>
      <c r="B40" s="3033">
        <v>10</v>
      </c>
      <c r="C40" s="1249">
        <v>3</v>
      </c>
      <c r="D40" s="3058">
        <v>13</v>
      </c>
      <c r="E40" s="1248">
        <v>12</v>
      </c>
      <c r="F40" s="1249">
        <v>2</v>
      </c>
      <c r="G40" s="1250">
        <v>14</v>
      </c>
      <c r="H40" s="1248">
        <v>6</v>
      </c>
      <c r="I40" s="1249">
        <v>1</v>
      </c>
      <c r="J40" s="1250">
        <v>7</v>
      </c>
      <c r="K40" s="1251">
        <v>2</v>
      </c>
      <c r="L40" s="1249">
        <v>3</v>
      </c>
      <c r="M40" s="1250">
        <v>5</v>
      </c>
      <c r="N40" s="1248">
        <v>13</v>
      </c>
      <c r="O40" s="1249">
        <v>3</v>
      </c>
      <c r="P40" s="1250">
        <v>16</v>
      </c>
      <c r="Q40" s="1290">
        <f t="shared" si="7"/>
        <v>43</v>
      </c>
      <c r="R40" s="1288">
        <f t="shared" si="7"/>
        <v>12</v>
      </c>
      <c r="S40" s="1289">
        <f t="shared" si="8"/>
        <v>55</v>
      </c>
    </row>
    <row r="41" spans="1:23" ht="32.25" customHeight="1" x14ac:dyDescent="0.3">
      <c r="A41" s="611" t="s">
        <v>152</v>
      </c>
      <c r="B41" s="1308">
        <v>14</v>
      </c>
      <c r="C41" s="3083">
        <v>5</v>
      </c>
      <c r="D41" s="3059">
        <v>19</v>
      </c>
      <c r="E41" s="1307">
        <v>5</v>
      </c>
      <c r="F41" s="3083">
        <v>7</v>
      </c>
      <c r="G41" s="3102">
        <v>12</v>
      </c>
      <c r="H41" s="1307">
        <v>6</v>
      </c>
      <c r="I41" s="3083">
        <v>7</v>
      </c>
      <c r="J41" s="3102">
        <v>13</v>
      </c>
      <c r="K41" s="3059">
        <v>15</v>
      </c>
      <c r="L41" s="3083">
        <v>16</v>
      </c>
      <c r="M41" s="3102">
        <v>31</v>
      </c>
      <c r="N41" s="1307">
        <v>26</v>
      </c>
      <c r="O41" s="3083">
        <v>27</v>
      </c>
      <c r="P41" s="3102">
        <v>53</v>
      </c>
      <c r="Q41" s="3009">
        <f t="shared" si="7"/>
        <v>66</v>
      </c>
      <c r="R41" s="3010">
        <f t="shared" si="7"/>
        <v>62</v>
      </c>
      <c r="S41" s="3011">
        <f t="shared" si="8"/>
        <v>128</v>
      </c>
    </row>
    <row r="42" spans="1:23" ht="36" customHeight="1" thickBot="1" x14ac:dyDescent="0.35">
      <c r="A42" s="2659" t="s">
        <v>348</v>
      </c>
      <c r="B42" s="2880">
        <v>12</v>
      </c>
      <c r="C42" s="3084">
        <v>8</v>
      </c>
      <c r="D42" s="3060">
        <v>20</v>
      </c>
      <c r="E42" s="1260">
        <v>8</v>
      </c>
      <c r="F42" s="3084">
        <v>0</v>
      </c>
      <c r="G42" s="3103">
        <v>8</v>
      </c>
      <c r="H42" s="1260">
        <v>7</v>
      </c>
      <c r="I42" s="3084">
        <v>0</v>
      </c>
      <c r="J42" s="3103">
        <v>7</v>
      </c>
      <c r="K42" s="3060">
        <v>10</v>
      </c>
      <c r="L42" s="3084">
        <v>7</v>
      </c>
      <c r="M42" s="3103">
        <v>17</v>
      </c>
      <c r="N42" s="1260">
        <v>3</v>
      </c>
      <c r="O42" s="3084">
        <v>13</v>
      </c>
      <c r="P42" s="3103">
        <v>16</v>
      </c>
      <c r="Q42" s="1294">
        <f t="shared" si="7"/>
        <v>40</v>
      </c>
      <c r="R42" s="1295">
        <f t="shared" si="7"/>
        <v>28</v>
      </c>
      <c r="S42" s="1296">
        <f t="shared" si="8"/>
        <v>68</v>
      </c>
    </row>
    <row r="43" spans="1:23" ht="26.25" customHeight="1" thickBot="1" x14ac:dyDescent="0.35">
      <c r="A43" s="2857" t="s">
        <v>153</v>
      </c>
      <c r="B43" s="3035">
        <f>SUM(B44:B46)</f>
        <v>26</v>
      </c>
      <c r="C43" s="3085">
        <f t="shared" ref="C43:S43" si="9">SUM(C44:C46)</f>
        <v>0</v>
      </c>
      <c r="D43" s="3061">
        <f t="shared" si="9"/>
        <v>26</v>
      </c>
      <c r="E43" s="3006">
        <f t="shared" si="9"/>
        <v>32</v>
      </c>
      <c r="F43" s="3085">
        <f t="shared" si="9"/>
        <v>0</v>
      </c>
      <c r="G43" s="3100">
        <f t="shared" si="9"/>
        <v>32</v>
      </c>
      <c r="H43" s="3006">
        <f t="shared" si="9"/>
        <v>20</v>
      </c>
      <c r="I43" s="3085">
        <f t="shared" si="9"/>
        <v>2</v>
      </c>
      <c r="J43" s="3100">
        <f t="shared" si="9"/>
        <v>22</v>
      </c>
      <c r="K43" s="3061">
        <f t="shared" si="9"/>
        <v>26</v>
      </c>
      <c r="L43" s="3085">
        <f t="shared" si="9"/>
        <v>5</v>
      </c>
      <c r="M43" s="3100">
        <f t="shared" si="9"/>
        <v>31</v>
      </c>
      <c r="N43" s="3006">
        <f t="shared" si="9"/>
        <v>32</v>
      </c>
      <c r="O43" s="3085">
        <f t="shared" si="9"/>
        <v>7</v>
      </c>
      <c r="P43" s="3100">
        <f t="shared" si="9"/>
        <v>39</v>
      </c>
      <c r="Q43" s="3006">
        <f t="shared" si="9"/>
        <v>136</v>
      </c>
      <c r="R43" s="3085">
        <f t="shared" si="9"/>
        <v>14</v>
      </c>
      <c r="S43" s="3100">
        <f t="shared" si="9"/>
        <v>150</v>
      </c>
      <c r="T43" s="364"/>
      <c r="U43" s="364"/>
      <c r="V43" s="364"/>
      <c r="W43" s="364"/>
    </row>
    <row r="44" spans="1:23" ht="26.25" customHeight="1" x14ac:dyDescent="0.3">
      <c r="A44" s="2882" t="s">
        <v>301</v>
      </c>
      <c r="B44" s="3034">
        <v>17</v>
      </c>
      <c r="C44" s="2884">
        <v>0</v>
      </c>
      <c r="D44" s="3062">
        <v>17</v>
      </c>
      <c r="E44" s="2883">
        <v>23</v>
      </c>
      <c r="F44" s="2884">
        <v>0</v>
      </c>
      <c r="G44" s="2885">
        <v>23</v>
      </c>
      <c r="H44" s="2883">
        <v>13</v>
      </c>
      <c r="I44" s="2884">
        <v>2</v>
      </c>
      <c r="J44" s="2885">
        <v>15</v>
      </c>
      <c r="K44" s="2886">
        <v>19</v>
      </c>
      <c r="L44" s="2884">
        <v>5</v>
      </c>
      <c r="M44" s="2885">
        <v>24</v>
      </c>
      <c r="N44" s="2883">
        <v>22</v>
      </c>
      <c r="O44" s="2884">
        <v>7</v>
      </c>
      <c r="P44" s="2885">
        <v>29</v>
      </c>
      <c r="Q44" s="3003">
        <f t="shared" ref="Q44:R52" si="10">B44+E44+H44+K44+N44</f>
        <v>94</v>
      </c>
      <c r="R44" s="3004">
        <f t="shared" si="10"/>
        <v>14</v>
      </c>
      <c r="S44" s="3005">
        <f t="shared" ref="S44:S52" si="11">Q44+R44</f>
        <v>108</v>
      </c>
      <c r="T44" s="364"/>
      <c r="U44" s="364"/>
      <c r="V44" s="364"/>
      <c r="W44" s="364"/>
    </row>
    <row r="45" spans="1:23" ht="26.25" customHeight="1" x14ac:dyDescent="0.3">
      <c r="A45" s="612" t="s">
        <v>302</v>
      </c>
      <c r="B45" s="3036">
        <v>0</v>
      </c>
      <c r="C45" s="1259">
        <v>0</v>
      </c>
      <c r="D45" s="2889">
        <v>0</v>
      </c>
      <c r="E45" s="1256">
        <v>0</v>
      </c>
      <c r="F45" s="1259">
        <v>0</v>
      </c>
      <c r="G45" s="1257">
        <v>0</v>
      </c>
      <c r="H45" s="1256">
        <v>0</v>
      </c>
      <c r="I45" s="1259">
        <v>0</v>
      </c>
      <c r="J45" s="1257">
        <v>0</v>
      </c>
      <c r="K45" s="1258">
        <v>0</v>
      </c>
      <c r="L45" s="1259">
        <v>0</v>
      </c>
      <c r="M45" s="1257">
        <v>0</v>
      </c>
      <c r="N45" s="1256">
        <v>0</v>
      </c>
      <c r="O45" s="1259">
        <v>0</v>
      </c>
      <c r="P45" s="1257">
        <v>0</v>
      </c>
      <c r="Q45" s="1291">
        <f t="shared" si="10"/>
        <v>0</v>
      </c>
      <c r="R45" s="1292">
        <f t="shared" si="10"/>
        <v>0</v>
      </c>
      <c r="S45" s="1293">
        <f t="shared" si="11"/>
        <v>0</v>
      </c>
    </row>
    <row r="46" spans="1:23" ht="26.25" customHeight="1" thickBot="1" x14ac:dyDescent="0.35">
      <c r="A46" s="3013" t="s">
        <v>304</v>
      </c>
      <c r="B46" s="3037">
        <v>9</v>
      </c>
      <c r="C46" s="1262">
        <v>0</v>
      </c>
      <c r="D46" s="3063">
        <v>9</v>
      </c>
      <c r="E46" s="1261">
        <v>9</v>
      </c>
      <c r="F46" s="1262">
        <v>0</v>
      </c>
      <c r="G46" s="1263">
        <v>9</v>
      </c>
      <c r="H46" s="1261">
        <v>7</v>
      </c>
      <c r="I46" s="1262">
        <v>0</v>
      </c>
      <c r="J46" s="1263">
        <v>7</v>
      </c>
      <c r="K46" s="1264">
        <v>7</v>
      </c>
      <c r="L46" s="1262">
        <v>0</v>
      </c>
      <c r="M46" s="1263">
        <v>7</v>
      </c>
      <c r="N46" s="1261">
        <v>10</v>
      </c>
      <c r="O46" s="1262">
        <v>0</v>
      </c>
      <c r="P46" s="1263">
        <v>10</v>
      </c>
      <c r="Q46" s="1294">
        <f t="shared" si="10"/>
        <v>42</v>
      </c>
      <c r="R46" s="1295">
        <f t="shared" si="10"/>
        <v>0</v>
      </c>
      <c r="S46" s="1296">
        <f t="shared" si="11"/>
        <v>42</v>
      </c>
    </row>
    <row r="47" spans="1:23" ht="24.75" customHeight="1" x14ac:dyDescent="0.3">
      <c r="A47" s="853" t="s">
        <v>154</v>
      </c>
      <c r="B47" s="2895">
        <v>11</v>
      </c>
      <c r="C47" s="1266">
        <v>2</v>
      </c>
      <c r="D47" s="3064">
        <v>13</v>
      </c>
      <c r="E47" s="1265">
        <v>8</v>
      </c>
      <c r="F47" s="1266">
        <v>3</v>
      </c>
      <c r="G47" s="1267">
        <v>11</v>
      </c>
      <c r="H47" s="1265">
        <v>7</v>
      </c>
      <c r="I47" s="1266">
        <v>5</v>
      </c>
      <c r="J47" s="1267">
        <v>12</v>
      </c>
      <c r="K47" s="1268">
        <v>7</v>
      </c>
      <c r="L47" s="1266">
        <v>3</v>
      </c>
      <c r="M47" s="1267">
        <v>10</v>
      </c>
      <c r="N47" s="1265">
        <v>10</v>
      </c>
      <c r="O47" s="1266">
        <v>4</v>
      </c>
      <c r="P47" s="1267">
        <v>14</v>
      </c>
      <c r="Q47" s="1290">
        <f t="shared" si="10"/>
        <v>43</v>
      </c>
      <c r="R47" s="1288">
        <f t="shared" si="10"/>
        <v>17</v>
      </c>
      <c r="S47" s="1289">
        <f t="shared" si="11"/>
        <v>60</v>
      </c>
    </row>
    <row r="48" spans="1:23" ht="24.75" customHeight="1" x14ac:dyDescent="0.3">
      <c r="A48" s="611" t="s">
        <v>155</v>
      </c>
      <c r="B48" s="1277">
        <v>11</v>
      </c>
      <c r="C48" s="1270">
        <v>7</v>
      </c>
      <c r="D48" s="1305">
        <v>18</v>
      </c>
      <c r="E48" s="1269">
        <v>9</v>
      </c>
      <c r="F48" s="1270">
        <v>8</v>
      </c>
      <c r="G48" s="1271">
        <v>17</v>
      </c>
      <c r="H48" s="1269">
        <v>9</v>
      </c>
      <c r="I48" s="1270">
        <v>3</v>
      </c>
      <c r="J48" s="1271">
        <v>12</v>
      </c>
      <c r="K48" s="1272">
        <v>10</v>
      </c>
      <c r="L48" s="1270">
        <v>5</v>
      </c>
      <c r="M48" s="1271">
        <v>15</v>
      </c>
      <c r="N48" s="1269">
        <v>0</v>
      </c>
      <c r="O48" s="1270">
        <v>10</v>
      </c>
      <c r="P48" s="1271">
        <v>10</v>
      </c>
      <c r="Q48" s="1290">
        <f t="shared" si="10"/>
        <v>39</v>
      </c>
      <c r="R48" s="1288">
        <f t="shared" si="10"/>
        <v>33</v>
      </c>
      <c r="S48" s="1289">
        <f t="shared" si="11"/>
        <v>72</v>
      </c>
    </row>
    <row r="49" spans="1:19" ht="24.75" customHeight="1" x14ac:dyDescent="0.3">
      <c r="A49" s="614" t="s">
        <v>156</v>
      </c>
      <c r="B49" s="1277">
        <v>1</v>
      </c>
      <c r="C49" s="1270">
        <v>23</v>
      </c>
      <c r="D49" s="1305">
        <v>24</v>
      </c>
      <c r="E49" s="1269">
        <v>4</v>
      </c>
      <c r="F49" s="1270">
        <v>23</v>
      </c>
      <c r="G49" s="1271">
        <v>27</v>
      </c>
      <c r="H49" s="1269">
        <v>11</v>
      </c>
      <c r="I49" s="1270">
        <v>5</v>
      </c>
      <c r="J49" s="1271">
        <v>16</v>
      </c>
      <c r="K49" s="1272">
        <v>24</v>
      </c>
      <c r="L49" s="1270">
        <v>14</v>
      </c>
      <c r="M49" s="1271">
        <v>38</v>
      </c>
      <c r="N49" s="1269">
        <v>26</v>
      </c>
      <c r="O49" s="1270">
        <v>33</v>
      </c>
      <c r="P49" s="1271">
        <v>59</v>
      </c>
      <c r="Q49" s="1290">
        <f t="shared" si="10"/>
        <v>66</v>
      </c>
      <c r="R49" s="1288">
        <f t="shared" si="10"/>
        <v>98</v>
      </c>
      <c r="S49" s="1289">
        <f t="shared" si="11"/>
        <v>164</v>
      </c>
    </row>
    <row r="50" spans="1:19" ht="40.5" x14ac:dyDescent="0.3">
      <c r="A50" s="614" t="s">
        <v>159</v>
      </c>
      <c r="B50" s="1277">
        <v>1</v>
      </c>
      <c r="C50" s="1270">
        <v>18</v>
      </c>
      <c r="D50" s="1305">
        <v>19</v>
      </c>
      <c r="E50" s="1269">
        <v>5</v>
      </c>
      <c r="F50" s="1270">
        <v>13</v>
      </c>
      <c r="G50" s="1271">
        <v>18</v>
      </c>
      <c r="H50" s="1269">
        <v>9</v>
      </c>
      <c r="I50" s="1270">
        <v>4</v>
      </c>
      <c r="J50" s="1271">
        <v>13</v>
      </c>
      <c r="K50" s="1272">
        <v>11</v>
      </c>
      <c r="L50" s="1270">
        <v>20</v>
      </c>
      <c r="M50" s="1271">
        <v>31</v>
      </c>
      <c r="N50" s="1269">
        <v>11</v>
      </c>
      <c r="O50" s="1270">
        <v>33</v>
      </c>
      <c r="P50" s="1271">
        <v>44</v>
      </c>
      <c r="Q50" s="1290">
        <f t="shared" si="10"/>
        <v>37</v>
      </c>
      <c r="R50" s="1288">
        <f t="shared" si="10"/>
        <v>88</v>
      </c>
      <c r="S50" s="1289">
        <f t="shared" si="11"/>
        <v>125</v>
      </c>
    </row>
    <row r="51" spans="1:19" x14ac:dyDescent="0.3">
      <c r="A51" s="614" t="s">
        <v>157</v>
      </c>
      <c r="B51" s="1277">
        <v>0</v>
      </c>
      <c r="C51" s="1270">
        <v>0</v>
      </c>
      <c r="D51" s="1305">
        <v>0</v>
      </c>
      <c r="E51" s="1269">
        <v>0</v>
      </c>
      <c r="F51" s="1270">
        <v>1</v>
      </c>
      <c r="G51" s="1271">
        <v>1</v>
      </c>
      <c r="H51" s="1269">
        <v>0</v>
      </c>
      <c r="I51" s="1270">
        <v>2</v>
      </c>
      <c r="J51" s="1271">
        <v>2</v>
      </c>
      <c r="K51" s="1272">
        <v>6</v>
      </c>
      <c r="L51" s="1270">
        <v>3</v>
      </c>
      <c r="M51" s="1271">
        <v>9</v>
      </c>
      <c r="N51" s="1269">
        <v>9</v>
      </c>
      <c r="O51" s="1270">
        <v>2</v>
      </c>
      <c r="P51" s="1271">
        <v>11</v>
      </c>
      <c r="Q51" s="1290">
        <f t="shared" si="10"/>
        <v>15</v>
      </c>
      <c r="R51" s="1288">
        <f t="shared" si="10"/>
        <v>8</v>
      </c>
      <c r="S51" s="1289">
        <f t="shared" si="11"/>
        <v>23</v>
      </c>
    </row>
    <row r="52" spans="1:19" ht="25.5" customHeight="1" thickBot="1" x14ac:dyDescent="0.35">
      <c r="A52" s="2659" t="s">
        <v>158</v>
      </c>
      <c r="B52" s="3038">
        <v>0</v>
      </c>
      <c r="C52" s="1274">
        <v>0</v>
      </c>
      <c r="D52" s="1306">
        <v>0</v>
      </c>
      <c r="E52" s="1273">
        <v>0</v>
      </c>
      <c r="F52" s="1274">
        <v>0</v>
      </c>
      <c r="G52" s="1275">
        <v>0</v>
      </c>
      <c r="H52" s="1273">
        <v>0</v>
      </c>
      <c r="I52" s="1274">
        <v>0</v>
      </c>
      <c r="J52" s="1275">
        <v>0</v>
      </c>
      <c r="K52" s="1276">
        <v>0</v>
      </c>
      <c r="L52" s="1274">
        <v>7</v>
      </c>
      <c r="M52" s="1275">
        <v>7</v>
      </c>
      <c r="N52" s="1273">
        <v>0</v>
      </c>
      <c r="O52" s="1274">
        <v>0</v>
      </c>
      <c r="P52" s="1275">
        <v>0</v>
      </c>
      <c r="Q52" s="1290">
        <f t="shared" si="10"/>
        <v>0</v>
      </c>
      <c r="R52" s="1288">
        <f t="shared" si="10"/>
        <v>7</v>
      </c>
      <c r="S52" s="1289">
        <f t="shared" si="11"/>
        <v>7</v>
      </c>
    </row>
    <row r="53" spans="1:19" ht="24.75" customHeight="1" thickBot="1" x14ac:dyDescent="0.35">
      <c r="A53" s="854" t="s">
        <v>8</v>
      </c>
      <c r="B53" s="3029">
        <f>B32+B33+B34+B35+B36+B38+B39+B40+B41+B42+B43+B47+B48+B49+B50+B51+B52</f>
        <v>115</v>
      </c>
      <c r="C53" s="3082">
        <f t="shared" ref="C53:P53" si="12">C32+C33+C34+C35+C36+C38+C39+C40+C41+C42+C43+C47+C48+C49+C50+C51+C52</f>
        <v>107</v>
      </c>
      <c r="D53" s="3054">
        <f t="shared" si="12"/>
        <v>222</v>
      </c>
      <c r="E53" s="3002">
        <f t="shared" si="12"/>
        <v>114</v>
      </c>
      <c r="F53" s="3082">
        <f t="shared" si="12"/>
        <v>105</v>
      </c>
      <c r="G53" s="3098">
        <f t="shared" si="12"/>
        <v>219</v>
      </c>
      <c r="H53" s="3002">
        <f t="shared" si="12"/>
        <v>108</v>
      </c>
      <c r="I53" s="3082">
        <f t="shared" si="12"/>
        <v>74</v>
      </c>
      <c r="J53" s="3098">
        <f t="shared" si="12"/>
        <v>182</v>
      </c>
      <c r="K53" s="3054">
        <f t="shared" si="12"/>
        <v>158</v>
      </c>
      <c r="L53" s="3082">
        <f t="shared" si="12"/>
        <v>162</v>
      </c>
      <c r="M53" s="3098">
        <f t="shared" si="12"/>
        <v>320</v>
      </c>
      <c r="N53" s="3002">
        <f t="shared" si="12"/>
        <v>179</v>
      </c>
      <c r="O53" s="3082">
        <f t="shared" si="12"/>
        <v>251</v>
      </c>
      <c r="P53" s="3098">
        <f t="shared" si="12"/>
        <v>430</v>
      </c>
      <c r="Q53" s="3002">
        <f>Q32+Q33+Q34+Q35+Q36+Q38+Q39+Q40+Q41+Q42+Q43+Q47+Q48+Q49+Q50+Q51+Q52</f>
        <v>674</v>
      </c>
      <c r="R53" s="3082">
        <f>R32+R33+R34+R35+R36+R38+R39+R40+R41+R42+R43+R47+R48+R49+R50+R51+R52</f>
        <v>699</v>
      </c>
      <c r="S53" s="3098">
        <f>S32+S33+S34+S35+S36+S38+S39+S40+S41+S42+S43+S47+S48+S49+S50+S51+S52</f>
        <v>1373</v>
      </c>
    </row>
    <row r="54" spans="1:19" ht="31.5" customHeight="1" thickBot="1" x14ac:dyDescent="0.35">
      <c r="A54" s="2887" t="s">
        <v>25</v>
      </c>
      <c r="B54" s="3031"/>
      <c r="C54" s="2872"/>
      <c r="D54" s="3065"/>
      <c r="E54" s="2871"/>
      <c r="F54" s="2872"/>
      <c r="G54" s="2888"/>
      <c r="H54" s="2871"/>
      <c r="I54" s="2872"/>
      <c r="J54" s="2888"/>
      <c r="K54" s="2874"/>
      <c r="L54" s="2872"/>
      <c r="M54" s="2888"/>
      <c r="N54" s="2871"/>
      <c r="O54" s="2872"/>
      <c r="P54" s="2888"/>
      <c r="Q54" s="2868"/>
      <c r="R54" s="2869"/>
      <c r="S54" s="2870"/>
    </row>
    <row r="55" spans="1:19" ht="24.95" customHeight="1" x14ac:dyDescent="0.3">
      <c r="A55" s="614" t="s">
        <v>145</v>
      </c>
      <c r="B55" s="2895">
        <v>0</v>
      </c>
      <c r="C55" s="1266">
        <v>0</v>
      </c>
      <c r="D55" s="3064">
        <v>0</v>
      </c>
      <c r="E55" s="1265">
        <v>0</v>
      </c>
      <c r="F55" s="1266">
        <v>0</v>
      </c>
      <c r="G55" s="1267">
        <v>0</v>
      </c>
      <c r="H55" s="1265">
        <v>0</v>
      </c>
      <c r="I55" s="1266">
        <v>0</v>
      </c>
      <c r="J55" s="1267">
        <v>0</v>
      </c>
      <c r="K55" s="1268">
        <v>0</v>
      </c>
      <c r="L55" s="1266">
        <v>0</v>
      </c>
      <c r="M55" s="1267">
        <v>0</v>
      </c>
      <c r="N55" s="1265">
        <v>0</v>
      </c>
      <c r="O55" s="1266">
        <v>0</v>
      </c>
      <c r="P55" s="1267">
        <v>0</v>
      </c>
      <c r="Q55" s="1290">
        <f t="shared" ref="Q55:R58" si="13">B55+E55+H55+K55+N55</f>
        <v>0</v>
      </c>
      <c r="R55" s="1288">
        <f t="shared" si="13"/>
        <v>0</v>
      </c>
      <c r="S55" s="1289">
        <f>Q55+R55</f>
        <v>0</v>
      </c>
    </row>
    <row r="56" spans="1:19" ht="24.95" customHeight="1" x14ac:dyDescent="0.3">
      <c r="A56" s="614" t="s">
        <v>146</v>
      </c>
      <c r="B56" s="1277">
        <v>0</v>
      </c>
      <c r="C56" s="1270">
        <v>1</v>
      </c>
      <c r="D56" s="1305">
        <v>1</v>
      </c>
      <c r="E56" s="1269">
        <v>0</v>
      </c>
      <c r="F56" s="1270">
        <v>1</v>
      </c>
      <c r="G56" s="1271">
        <v>1</v>
      </c>
      <c r="H56" s="1269">
        <v>0</v>
      </c>
      <c r="I56" s="1270">
        <v>0</v>
      </c>
      <c r="J56" s="1271">
        <v>0</v>
      </c>
      <c r="K56" s="1272">
        <v>0</v>
      </c>
      <c r="L56" s="1270">
        <v>0</v>
      </c>
      <c r="M56" s="1271">
        <v>0</v>
      </c>
      <c r="N56" s="1269">
        <v>0</v>
      </c>
      <c r="O56" s="1270">
        <v>0</v>
      </c>
      <c r="P56" s="1271">
        <v>0</v>
      </c>
      <c r="Q56" s="1290">
        <f t="shared" si="13"/>
        <v>0</v>
      </c>
      <c r="R56" s="1288">
        <f t="shared" si="13"/>
        <v>2</v>
      </c>
      <c r="S56" s="1289">
        <f>Q56+R56</f>
        <v>2</v>
      </c>
    </row>
    <row r="57" spans="1:19" ht="40.5" x14ac:dyDescent="0.3">
      <c r="A57" s="611" t="s">
        <v>177</v>
      </c>
      <c r="B57" s="1277">
        <v>0</v>
      </c>
      <c r="C57" s="1270">
        <v>0</v>
      </c>
      <c r="D57" s="1305">
        <v>0</v>
      </c>
      <c r="E57" s="1269">
        <v>0</v>
      </c>
      <c r="F57" s="1270">
        <v>0</v>
      </c>
      <c r="G57" s="1271">
        <v>0</v>
      </c>
      <c r="H57" s="1269">
        <v>0</v>
      </c>
      <c r="I57" s="1270">
        <v>0</v>
      </c>
      <c r="J57" s="1271">
        <v>0</v>
      </c>
      <c r="K57" s="1272">
        <v>0</v>
      </c>
      <c r="L57" s="1270">
        <v>0</v>
      </c>
      <c r="M57" s="1271">
        <v>0</v>
      </c>
      <c r="N57" s="1269">
        <v>0</v>
      </c>
      <c r="O57" s="1270">
        <v>0</v>
      </c>
      <c r="P57" s="1271">
        <v>0</v>
      </c>
      <c r="Q57" s="1290">
        <f t="shared" si="13"/>
        <v>0</v>
      </c>
      <c r="R57" s="1288">
        <f t="shared" si="13"/>
        <v>0</v>
      </c>
      <c r="S57" s="1289">
        <f>Q57+R57</f>
        <v>0</v>
      </c>
    </row>
    <row r="58" spans="1:19" ht="24.95" customHeight="1" thickBot="1" x14ac:dyDescent="0.35">
      <c r="A58" s="611" t="s">
        <v>148</v>
      </c>
      <c r="B58" s="3017">
        <v>0</v>
      </c>
      <c r="C58" s="1253">
        <v>2</v>
      </c>
      <c r="D58" s="1304">
        <v>2</v>
      </c>
      <c r="E58" s="1252">
        <v>2</v>
      </c>
      <c r="F58" s="1253">
        <v>3</v>
      </c>
      <c r="G58" s="1254">
        <v>5</v>
      </c>
      <c r="H58" s="1252">
        <v>1</v>
      </c>
      <c r="I58" s="1253">
        <v>0</v>
      </c>
      <c r="J58" s="1254">
        <v>1</v>
      </c>
      <c r="K58" s="1255">
        <v>0</v>
      </c>
      <c r="L58" s="1253">
        <v>0</v>
      </c>
      <c r="M58" s="1254">
        <v>0</v>
      </c>
      <c r="N58" s="1252">
        <v>1</v>
      </c>
      <c r="O58" s="1253">
        <v>0</v>
      </c>
      <c r="P58" s="1254">
        <v>1</v>
      </c>
      <c r="Q58" s="1290">
        <f t="shared" si="13"/>
        <v>4</v>
      </c>
      <c r="R58" s="1288">
        <f t="shared" si="13"/>
        <v>5</v>
      </c>
      <c r="S58" s="1289">
        <f>Q58+R58</f>
        <v>9</v>
      </c>
    </row>
    <row r="59" spans="1:19" ht="24.95" customHeight="1" thickBot="1" x14ac:dyDescent="0.35">
      <c r="A59" s="2857" t="s">
        <v>149</v>
      </c>
      <c r="B59" s="3035">
        <f t="shared" ref="B59:S59" si="14">SUM(B60:B60)</f>
        <v>0</v>
      </c>
      <c r="C59" s="3085">
        <f t="shared" si="14"/>
        <v>0</v>
      </c>
      <c r="D59" s="3061">
        <f t="shared" si="14"/>
        <v>0</v>
      </c>
      <c r="E59" s="3006">
        <f t="shared" si="14"/>
        <v>0</v>
      </c>
      <c r="F59" s="3085">
        <f t="shared" si="14"/>
        <v>0</v>
      </c>
      <c r="G59" s="3100">
        <f t="shared" si="14"/>
        <v>0</v>
      </c>
      <c r="H59" s="3006">
        <f t="shared" si="14"/>
        <v>0</v>
      </c>
      <c r="I59" s="3085">
        <f t="shared" si="14"/>
        <v>0</v>
      </c>
      <c r="J59" s="3100">
        <f t="shared" si="14"/>
        <v>0</v>
      </c>
      <c r="K59" s="3061">
        <f t="shared" si="14"/>
        <v>0</v>
      </c>
      <c r="L59" s="3085">
        <f t="shared" si="14"/>
        <v>1</v>
      </c>
      <c r="M59" s="3100">
        <f t="shared" si="14"/>
        <v>1</v>
      </c>
      <c r="N59" s="3006">
        <f t="shared" si="14"/>
        <v>0</v>
      </c>
      <c r="O59" s="3085">
        <f t="shared" si="14"/>
        <v>2</v>
      </c>
      <c r="P59" s="3100">
        <f t="shared" si="14"/>
        <v>2</v>
      </c>
      <c r="Q59" s="3006">
        <f t="shared" si="14"/>
        <v>0</v>
      </c>
      <c r="R59" s="3085">
        <f t="shared" si="14"/>
        <v>3</v>
      </c>
      <c r="S59" s="3100">
        <f t="shared" si="14"/>
        <v>3</v>
      </c>
    </row>
    <row r="60" spans="1:19" ht="24.75" customHeight="1" x14ac:dyDescent="0.3">
      <c r="A60" s="855" t="s">
        <v>298</v>
      </c>
      <c r="B60" s="3039">
        <v>0</v>
      </c>
      <c r="C60" s="1301">
        <v>0</v>
      </c>
      <c r="D60" s="3014">
        <v>0</v>
      </c>
      <c r="E60" s="1300">
        <v>0</v>
      </c>
      <c r="F60" s="1301">
        <v>0</v>
      </c>
      <c r="G60" s="1302">
        <v>0</v>
      </c>
      <c r="H60" s="1300">
        <v>0</v>
      </c>
      <c r="I60" s="1301">
        <v>0</v>
      </c>
      <c r="J60" s="1302">
        <v>0</v>
      </c>
      <c r="K60" s="1303">
        <v>0</v>
      </c>
      <c r="L60" s="1301">
        <v>1</v>
      </c>
      <c r="M60" s="1302">
        <v>1</v>
      </c>
      <c r="N60" s="1300">
        <v>0</v>
      </c>
      <c r="O60" s="1301">
        <v>2</v>
      </c>
      <c r="P60" s="1302">
        <v>2</v>
      </c>
      <c r="Q60" s="1290">
        <f t="shared" ref="Q60:R65" si="15">B60+E60+H60+K60+N60</f>
        <v>0</v>
      </c>
      <c r="R60" s="1288">
        <f t="shared" si="15"/>
        <v>3</v>
      </c>
      <c r="S60" s="1289">
        <f t="shared" ref="S60:S65" si="16">Q60+R60</f>
        <v>3</v>
      </c>
    </row>
    <row r="61" spans="1:19" ht="24.95" customHeight="1" x14ac:dyDescent="0.3">
      <c r="A61" s="614" t="s">
        <v>150</v>
      </c>
      <c r="B61" s="1277">
        <v>0</v>
      </c>
      <c r="C61" s="1270">
        <v>0</v>
      </c>
      <c r="D61" s="3066">
        <v>0</v>
      </c>
      <c r="E61" s="1269">
        <v>0</v>
      </c>
      <c r="F61" s="1270">
        <v>0</v>
      </c>
      <c r="G61" s="1271">
        <v>0</v>
      </c>
      <c r="H61" s="1269">
        <v>0</v>
      </c>
      <c r="I61" s="1270">
        <v>0</v>
      </c>
      <c r="J61" s="1271">
        <v>0</v>
      </c>
      <c r="K61" s="1272">
        <v>0</v>
      </c>
      <c r="L61" s="1270">
        <v>0</v>
      </c>
      <c r="M61" s="1271">
        <v>0</v>
      </c>
      <c r="N61" s="1269">
        <v>0</v>
      </c>
      <c r="O61" s="1270">
        <v>0</v>
      </c>
      <c r="P61" s="1271">
        <v>0</v>
      </c>
      <c r="Q61" s="1290">
        <f t="shared" si="15"/>
        <v>0</v>
      </c>
      <c r="R61" s="1288">
        <f t="shared" si="15"/>
        <v>0</v>
      </c>
      <c r="S61" s="1289">
        <f t="shared" si="16"/>
        <v>0</v>
      </c>
    </row>
    <row r="62" spans="1:19" ht="24.95" customHeight="1" x14ac:dyDescent="0.3">
      <c r="A62" s="614" t="s">
        <v>151</v>
      </c>
      <c r="B62" s="1277">
        <v>0</v>
      </c>
      <c r="C62" s="1270">
        <v>0</v>
      </c>
      <c r="D62" s="1305">
        <v>0</v>
      </c>
      <c r="E62" s="1269">
        <v>1</v>
      </c>
      <c r="F62" s="1270">
        <v>0</v>
      </c>
      <c r="G62" s="1271">
        <v>1</v>
      </c>
      <c r="H62" s="1269">
        <v>2</v>
      </c>
      <c r="I62" s="1270">
        <v>0</v>
      </c>
      <c r="J62" s="1271">
        <v>2</v>
      </c>
      <c r="K62" s="1272">
        <v>1</v>
      </c>
      <c r="L62" s="1270">
        <v>1</v>
      </c>
      <c r="M62" s="1271">
        <v>2</v>
      </c>
      <c r="N62" s="1269">
        <v>0</v>
      </c>
      <c r="O62" s="1270">
        <v>1</v>
      </c>
      <c r="P62" s="1271">
        <v>1</v>
      </c>
      <c r="Q62" s="1290">
        <f t="shared" si="15"/>
        <v>4</v>
      </c>
      <c r="R62" s="1288">
        <f t="shared" si="15"/>
        <v>2</v>
      </c>
      <c r="S62" s="1289">
        <f t="shared" si="16"/>
        <v>6</v>
      </c>
    </row>
    <row r="63" spans="1:19" ht="24.95" customHeight="1" x14ac:dyDescent="0.3">
      <c r="A63" s="611" t="s">
        <v>178</v>
      </c>
      <c r="B63" s="1277">
        <v>0</v>
      </c>
      <c r="C63" s="1270">
        <v>0</v>
      </c>
      <c r="D63" s="1305">
        <v>0</v>
      </c>
      <c r="E63" s="1269">
        <v>0</v>
      </c>
      <c r="F63" s="1270">
        <v>0</v>
      </c>
      <c r="G63" s="1271">
        <v>0</v>
      </c>
      <c r="H63" s="1269">
        <v>0</v>
      </c>
      <c r="I63" s="1270">
        <v>0</v>
      </c>
      <c r="J63" s="1271">
        <v>0</v>
      </c>
      <c r="K63" s="1272">
        <v>0</v>
      </c>
      <c r="L63" s="1270">
        <v>0</v>
      </c>
      <c r="M63" s="1271">
        <v>0</v>
      </c>
      <c r="N63" s="1269">
        <v>0</v>
      </c>
      <c r="O63" s="1270">
        <v>0</v>
      </c>
      <c r="P63" s="1271">
        <v>0</v>
      </c>
      <c r="Q63" s="1290">
        <f t="shared" si="15"/>
        <v>0</v>
      </c>
      <c r="R63" s="1288">
        <f t="shared" si="15"/>
        <v>0</v>
      </c>
      <c r="S63" s="1289">
        <f t="shared" si="16"/>
        <v>0</v>
      </c>
    </row>
    <row r="64" spans="1:19" ht="24.95" customHeight="1" x14ac:dyDescent="0.3">
      <c r="A64" s="611" t="s">
        <v>152</v>
      </c>
      <c r="B64" s="3017">
        <v>1</v>
      </c>
      <c r="C64" s="1253">
        <v>0</v>
      </c>
      <c r="D64" s="1304">
        <v>1</v>
      </c>
      <c r="E64" s="1252">
        <v>1</v>
      </c>
      <c r="F64" s="1253">
        <v>0</v>
      </c>
      <c r="G64" s="1254">
        <v>1</v>
      </c>
      <c r="H64" s="1252">
        <v>1</v>
      </c>
      <c r="I64" s="1253">
        <v>0</v>
      </c>
      <c r="J64" s="1254">
        <v>1</v>
      </c>
      <c r="K64" s="1255">
        <v>0</v>
      </c>
      <c r="L64" s="1253">
        <v>0</v>
      </c>
      <c r="M64" s="1254">
        <v>0</v>
      </c>
      <c r="N64" s="1252">
        <v>1</v>
      </c>
      <c r="O64" s="1253">
        <v>0</v>
      </c>
      <c r="P64" s="1254">
        <v>1</v>
      </c>
      <c r="Q64" s="3009">
        <f t="shared" si="15"/>
        <v>4</v>
      </c>
      <c r="R64" s="3010">
        <f t="shared" si="15"/>
        <v>0</v>
      </c>
      <c r="S64" s="3011">
        <f t="shared" si="16"/>
        <v>4</v>
      </c>
    </row>
    <row r="65" spans="1:19" ht="24.95" customHeight="1" thickBot="1" x14ac:dyDescent="0.35">
      <c r="A65" s="2659" t="s">
        <v>348</v>
      </c>
      <c r="B65" s="3038">
        <v>1</v>
      </c>
      <c r="C65" s="1274">
        <v>1</v>
      </c>
      <c r="D65" s="1306">
        <v>2</v>
      </c>
      <c r="E65" s="1273">
        <v>0</v>
      </c>
      <c r="F65" s="1274">
        <v>1</v>
      </c>
      <c r="G65" s="1275">
        <v>1</v>
      </c>
      <c r="H65" s="1273">
        <v>0</v>
      </c>
      <c r="I65" s="1274">
        <v>0</v>
      </c>
      <c r="J65" s="1275">
        <v>0</v>
      </c>
      <c r="K65" s="1276">
        <v>0</v>
      </c>
      <c r="L65" s="1274">
        <v>0</v>
      </c>
      <c r="M65" s="1275">
        <v>0</v>
      </c>
      <c r="N65" s="1273">
        <v>0</v>
      </c>
      <c r="O65" s="1274">
        <v>0</v>
      </c>
      <c r="P65" s="1275">
        <v>0</v>
      </c>
      <c r="Q65" s="1294">
        <f t="shared" si="15"/>
        <v>1</v>
      </c>
      <c r="R65" s="1295">
        <f t="shared" si="15"/>
        <v>2</v>
      </c>
      <c r="S65" s="1296">
        <f t="shared" si="16"/>
        <v>3</v>
      </c>
    </row>
    <row r="66" spans="1:19" ht="24.95" customHeight="1" thickBot="1" x14ac:dyDescent="0.35">
      <c r="A66" s="2890" t="s">
        <v>153</v>
      </c>
      <c r="B66" s="3040">
        <f>SUM(B67:B69)</f>
        <v>0</v>
      </c>
      <c r="C66" s="3086">
        <f t="shared" ref="C66:S66" si="17">SUM(C67:C69)</f>
        <v>0</v>
      </c>
      <c r="D66" s="3067">
        <f t="shared" si="17"/>
        <v>0</v>
      </c>
      <c r="E66" s="3007">
        <f t="shared" si="17"/>
        <v>1</v>
      </c>
      <c r="F66" s="3086">
        <f t="shared" si="17"/>
        <v>0</v>
      </c>
      <c r="G66" s="3104">
        <f t="shared" si="17"/>
        <v>1</v>
      </c>
      <c r="H66" s="3007">
        <f t="shared" si="17"/>
        <v>0</v>
      </c>
      <c r="I66" s="3086">
        <f t="shared" si="17"/>
        <v>0</v>
      </c>
      <c r="J66" s="3104">
        <f t="shared" si="17"/>
        <v>0</v>
      </c>
      <c r="K66" s="3067">
        <f t="shared" si="17"/>
        <v>0</v>
      </c>
      <c r="L66" s="3086">
        <f t="shared" si="17"/>
        <v>0</v>
      </c>
      <c r="M66" s="3104">
        <f t="shared" si="17"/>
        <v>0</v>
      </c>
      <c r="N66" s="3007">
        <f t="shared" si="17"/>
        <v>0</v>
      </c>
      <c r="O66" s="3086">
        <f t="shared" si="17"/>
        <v>0</v>
      </c>
      <c r="P66" s="3104">
        <f t="shared" si="17"/>
        <v>0</v>
      </c>
      <c r="Q66" s="3007">
        <f t="shared" si="17"/>
        <v>1</v>
      </c>
      <c r="R66" s="3086">
        <f t="shared" si="17"/>
        <v>0</v>
      </c>
      <c r="S66" s="3100">
        <f t="shared" si="17"/>
        <v>1</v>
      </c>
    </row>
    <row r="67" spans="1:19" ht="19.5" customHeight="1" x14ac:dyDescent="0.3">
      <c r="A67" s="3015" t="s">
        <v>301</v>
      </c>
      <c r="B67" s="3041">
        <v>0</v>
      </c>
      <c r="C67" s="2892">
        <v>0</v>
      </c>
      <c r="D67" s="3068">
        <v>0</v>
      </c>
      <c r="E67" s="2891">
        <v>1</v>
      </c>
      <c r="F67" s="2892">
        <v>0</v>
      </c>
      <c r="G67" s="2893">
        <v>1</v>
      </c>
      <c r="H67" s="2891">
        <v>0</v>
      </c>
      <c r="I67" s="2892">
        <v>0</v>
      </c>
      <c r="J67" s="2893">
        <v>0</v>
      </c>
      <c r="K67" s="2894">
        <v>0</v>
      </c>
      <c r="L67" s="2892">
        <v>0</v>
      </c>
      <c r="M67" s="2893">
        <v>0</v>
      </c>
      <c r="N67" s="2891">
        <v>0</v>
      </c>
      <c r="O67" s="2892">
        <v>0</v>
      </c>
      <c r="P67" s="2893">
        <v>0</v>
      </c>
      <c r="Q67" s="3003">
        <f>B67+E67+H67+K67+N67</f>
        <v>1</v>
      </c>
      <c r="R67" s="3004">
        <f>C67+F67+I67+L67+O67</f>
        <v>0</v>
      </c>
      <c r="S67" s="3005">
        <f>Q67+R67</f>
        <v>1</v>
      </c>
    </row>
    <row r="68" spans="1:19" ht="19.5" customHeight="1" x14ac:dyDescent="0.3">
      <c r="A68" s="3016" t="s">
        <v>302</v>
      </c>
      <c r="B68" s="3042">
        <v>0</v>
      </c>
      <c r="C68" s="1279">
        <v>0</v>
      </c>
      <c r="D68" s="3069">
        <v>0</v>
      </c>
      <c r="E68" s="1278">
        <v>0</v>
      </c>
      <c r="F68" s="1279">
        <v>0</v>
      </c>
      <c r="G68" s="1280">
        <v>0</v>
      </c>
      <c r="H68" s="1278">
        <v>0</v>
      </c>
      <c r="I68" s="1279">
        <v>0</v>
      </c>
      <c r="J68" s="1280">
        <v>0</v>
      </c>
      <c r="K68" s="1281">
        <v>0</v>
      </c>
      <c r="L68" s="1279">
        <v>0</v>
      </c>
      <c r="M68" s="1280">
        <v>0</v>
      </c>
      <c r="N68" s="1278">
        <v>0</v>
      </c>
      <c r="O68" s="1279">
        <v>0</v>
      </c>
      <c r="P68" s="1280">
        <v>0</v>
      </c>
      <c r="Q68" s="1291">
        <f t="shared" ref="Q68:R75" si="18">B68+E68+H68+K68+N68</f>
        <v>0</v>
      </c>
      <c r="R68" s="1292">
        <f t="shared" si="18"/>
        <v>0</v>
      </c>
      <c r="S68" s="1293">
        <f t="shared" ref="S68:S75" si="19">Q68+R68</f>
        <v>0</v>
      </c>
    </row>
    <row r="69" spans="1:19" ht="19.5" customHeight="1" thickBot="1" x14ac:dyDescent="0.35">
      <c r="A69" s="3013" t="s">
        <v>304</v>
      </c>
      <c r="B69" s="3037">
        <v>0</v>
      </c>
      <c r="C69" s="1262">
        <v>0</v>
      </c>
      <c r="D69" s="3063">
        <v>0</v>
      </c>
      <c r="E69" s="1261">
        <v>0</v>
      </c>
      <c r="F69" s="1262">
        <v>0</v>
      </c>
      <c r="G69" s="1263">
        <v>0</v>
      </c>
      <c r="H69" s="1261">
        <v>0</v>
      </c>
      <c r="I69" s="1262">
        <v>0</v>
      </c>
      <c r="J69" s="1263">
        <v>0</v>
      </c>
      <c r="K69" s="1264">
        <v>0</v>
      </c>
      <c r="L69" s="1262">
        <v>0</v>
      </c>
      <c r="M69" s="1263">
        <v>0</v>
      </c>
      <c r="N69" s="1261">
        <v>0</v>
      </c>
      <c r="O69" s="1262">
        <v>0</v>
      </c>
      <c r="P69" s="1263">
        <v>0</v>
      </c>
      <c r="Q69" s="1297">
        <f t="shared" si="18"/>
        <v>0</v>
      </c>
      <c r="R69" s="1298">
        <f t="shared" si="18"/>
        <v>0</v>
      </c>
      <c r="S69" s="1299">
        <f t="shared" si="19"/>
        <v>0</v>
      </c>
    </row>
    <row r="70" spans="1:19" ht="24.95" customHeight="1" x14ac:dyDescent="0.3">
      <c r="A70" s="853" t="s">
        <v>154</v>
      </c>
      <c r="B70" s="2895">
        <v>1</v>
      </c>
      <c r="C70" s="1266">
        <v>0</v>
      </c>
      <c r="D70" s="1268">
        <v>1</v>
      </c>
      <c r="E70" s="1265">
        <v>0</v>
      </c>
      <c r="F70" s="1266">
        <v>0</v>
      </c>
      <c r="G70" s="1267">
        <v>0</v>
      </c>
      <c r="H70" s="1265">
        <v>0</v>
      </c>
      <c r="I70" s="1266">
        <v>1</v>
      </c>
      <c r="J70" s="1267">
        <v>1</v>
      </c>
      <c r="K70" s="1268">
        <v>0</v>
      </c>
      <c r="L70" s="1266">
        <v>0</v>
      </c>
      <c r="M70" s="1267">
        <v>0</v>
      </c>
      <c r="N70" s="1265">
        <v>0</v>
      </c>
      <c r="O70" s="1266">
        <v>0</v>
      </c>
      <c r="P70" s="1267">
        <v>0</v>
      </c>
      <c r="Q70" s="3003">
        <f t="shared" si="18"/>
        <v>1</v>
      </c>
      <c r="R70" s="3004">
        <f t="shared" si="18"/>
        <v>1</v>
      </c>
      <c r="S70" s="3005">
        <f t="shared" si="19"/>
        <v>2</v>
      </c>
    </row>
    <row r="71" spans="1:19" ht="24.95" customHeight="1" x14ac:dyDescent="0.3">
      <c r="A71" s="611" t="s">
        <v>155</v>
      </c>
      <c r="B71" s="1277">
        <v>0</v>
      </c>
      <c r="C71" s="1270">
        <v>0</v>
      </c>
      <c r="D71" s="1272">
        <v>0</v>
      </c>
      <c r="E71" s="1269">
        <v>0</v>
      </c>
      <c r="F71" s="1270">
        <v>0</v>
      </c>
      <c r="G71" s="1271">
        <v>0</v>
      </c>
      <c r="H71" s="1269">
        <v>1</v>
      </c>
      <c r="I71" s="1270">
        <v>0</v>
      </c>
      <c r="J71" s="1271">
        <v>1</v>
      </c>
      <c r="K71" s="1272">
        <v>0</v>
      </c>
      <c r="L71" s="1270">
        <v>0</v>
      </c>
      <c r="M71" s="1271">
        <v>0</v>
      </c>
      <c r="N71" s="1269">
        <v>0</v>
      </c>
      <c r="O71" s="1270">
        <v>0</v>
      </c>
      <c r="P71" s="1271">
        <v>0</v>
      </c>
      <c r="Q71" s="1291">
        <f t="shared" si="18"/>
        <v>1</v>
      </c>
      <c r="R71" s="1292">
        <f t="shared" si="18"/>
        <v>0</v>
      </c>
      <c r="S71" s="1293">
        <f t="shared" si="19"/>
        <v>1</v>
      </c>
    </row>
    <row r="72" spans="1:19" ht="24.95" customHeight="1" x14ac:dyDescent="0.3">
      <c r="A72" s="614" t="s">
        <v>156</v>
      </c>
      <c r="B72" s="1277">
        <v>0</v>
      </c>
      <c r="C72" s="1270">
        <v>0</v>
      </c>
      <c r="D72" s="3066">
        <v>0</v>
      </c>
      <c r="E72" s="1269">
        <v>0</v>
      </c>
      <c r="F72" s="1270">
        <v>2</v>
      </c>
      <c r="G72" s="1271">
        <v>2</v>
      </c>
      <c r="H72" s="1269">
        <v>0</v>
      </c>
      <c r="I72" s="1270">
        <v>0</v>
      </c>
      <c r="J72" s="1271">
        <v>0</v>
      </c>
      <c r="K72" s="1272">
        <v>0</v>
      </c>
      <c r="L72" s="1270">
        <v>0</v>
      </c>
      <c r="M72" s="1271">
        <v>0</v>
      </c>
      <c r="N72" s="1269">
        <v>1</v>
      </c>
      <c r="O72" s="1270">
        <v>1</v>
      </c>
      <c r="P72" s="1271">
        <v>2</v>
      </c>
      <c r="Q72" s="1291">
        <f t="shared" si="18"/>
        <v>1</v>
      </c>
      <c r="R72" s="1292">
        <f t="shared" si="18"/>
        <v>3</v>
      </c>
      <c r="S72" s="1293">
        <f t="shared" si="19"/>
        <v>4</v>
      </c>
    </row>
    <row r="73" spans="1:19" ht="40.5" x14ac:dyDescent="0.3">
      <c r="A73" s="614" t="s">
        <v>159</v>
      </c>
      <c r="B73" s="1277">
        <v>0</v>
      </c>
      <c r="C73" s="1270">
        <v>0</v>
      </c>
      <c r="D73" s="3066">
        <v>0</v>
      </c>
      <c r="E73" s="1269">
        <v>0</v>
      </c>
      <c r="F73" s="1270">
        <v>0</v>
      </c>
      <c r="G73" s="1271">
        <v>0</v>
      </c>
      <c r="H73" s="1269">
        <v>0</v>
      </c>
      <c r="I73" s="1270">
        <v>0</v>
      </c>
      <c r="J73" s="1271">
        <v>0</v>
      </c>
      <c r="K73" s="1272">
        <v>0</v>
      </c>
      <c r="L73" s="1270">
        <v>0</v>
      </c>
      <c r="M73" s="1271">
        <v>0</v>
      </c>
      <c r="N73" s="1269">
        <v>0</v>
      </c>
      <c r="O73" s="1270">
        <v>0</v>
      </c>
      <c r="P73" s="1271">
        <v>0</v>
      </c>
      <c r="Q73" s="1291">
        <f t="shared" si="18"/>
        <v>0</v>
      </c>
      <c r="R73" s="1292">
        <f t="shared" si="18"/>
        <v>0</v>
      </c>
      <c r="S73" s="1293">
        <f t="shared" si="19"/>
        <v>0</v>
      </c>
    </row>
    <row r="74" spans="1:19" ht="24" customHeight="1" x14ac:dyDescent="0.3">
      <c r="A74" s="614" t="s">
        <v>157</v>
      </c>
      <c r="B74" s="1277">
        <v>0</v>
      </c>
      <c r="C74" s="1270">
        <v>0</v>
      </c>
      <c r="D74" s="3066">
        <v>0</v>
      </c>
      <c r="E74" s="1269">
        <v>0</v>
      </c>
      <c r="F74" s="1270">
        <v>0</v>
      </c>
      <c r="G74" s="1271">
        <v>0</v>
      </c>
      <c r="H74" s="1269">
        <v>0</v>
      </c>
      <c r="I74" s="1270">
        <v>0</v>
      </c>
      <c r="J74" s="1271">
        <v>0</v>
      </c>
      <c r="K74" s="1272">
        <v>0</v>
      </c>
      <c r="L74" s="1270">
        <v>0</v>
      </c>
      <c r="M74" s="1271">
        <v>0</v>
      </c>
      <c r="N74" s="1269">
        <v>0</v>
      </c>
      <c r="O74" s="1270">
        <v>0</v>
      </c>
      <c r="P74" s="1271">
        <v>0</v>
      </c>
      <c r="Q74" s="1291">
        <f t="shared" si="18"/>
        <v>0</v>
      </c>
      <c r="R74" s="1292">
        <f t="shared" si="18"/>
        <v>0</v>
      </c>
      <c r="S74" s="1293">
        <f t="shared" si="19"/>
        <v>0</v>
      </c>
    </row>
    <row r="75" spans="1:19" ht="24" customHeight="1" thickBot="1" x14ac:dyDescent="0.35">
      <c r="A75" s="2659" t="s">
        <v>158</v>
      </c>
      <c r="B75" s="3017">
        <v>0</v>
      </c>
      <c r="C75" s="1274">
        <v>0</v>
      </c>
      <c r="D75" s="3070">
        <v>0</v>
      </c>
      <c r="E75" s="1252">
        <v>0</v>
      </c>
      <c r="F75" s="1253">
        <v>0</v>
      </c>
      <c r="G75" s="1254">
        <v>0</v>
      </c>
      <c r="H75" s="1252">
        <v>0</v>
      </c>
      <c r="I75" s="1253">
        <v>0</v>
      </c>
      <c r="J75" s="1254">
        <v>0</v>
      </c>
      <c r="K75" s="1255">
        <v>0</v>
      </c>
      <c r="L75" s="1253">
        <v>0</v>
      </c>
      <c r="M75" s="1254">
        <v>0</v>
      </c>
      <c r="N75" s="1252">
        <v>0</v>
      </c>
      <c r="O75" s="1253">
        <v>0</v>
      </c>
      <c r="P75" s="1254">
        <v>0</v>
      </c>
      <c r="Q75" s="1297">
        <f t="shared" si="18"/>
        <v>0</v>
      </c>
      <c r="R75" s="1298">
        <f t="shared" si="18"/>
        <v>0</v>
      </c>
      <c r="S75" s="1296">
        <f t="shared" si="19"/>
        <v>0</v>
      </c>
    </row>
    <row r="76" spans="1:19" ht="31.5" customHeight="1" thickBot="1" x14ac:dyDescent="0.35">
      <c r="A76" s="2717" t="s">
        <v>13</v>
      </c>
      <c r="B76" s="3012">
        <f>B55+B56+B57+B58+B59+B61+B62+B63+B64+B65+B66+B70+B71+B72+B73+B74+B75</f>
        <v>3</v>
      </c>
      <c r="C76" s="3012">
        <f t="shared" ref="C76:P76" si="20">C55+C56+C57+C58+C59+C61+C62+C63+C64+C65+C66+C70+C71+C72+C73+C74+C75</f>
        <v>4</v>
      </c>
      <c r="D76" s="3012">
        <f t="shared" si="20"/>
        <v>7</v>
      </c>
      <c r="E76" s="3002">
        <f t="shared" si="20"/>
        <v>5</v>
      </c>
      <c r="F76" s="3082">
        <f t="shared" si="20"/>
        <v>7</v>
      </c>
      <c r="G76" s="3098">
        <f t="shared" si="20"/>
        <v>12</v>
      </c>
      <c r="H76" s="3002">
        <f t="shared" si="20"/>
        <v>5</v>
      </c>
      <c r="I76" s="3082">
        <f t="shared" si="20"/>
        <v>1</v>
      </c>
      <c r="J76" s="3098">
        <f t="shared" si="20"/>
        <v>6</v>
      </c>
      <c r="K76" s="3054">
        <f t="shared" si="20"/>
        <v>1</v>
      </c>
      <c r="L76" s="3082">
        <f t="shared" si="20"/>
        <v>2</v>
      </c>
      <c r="M76" s="3098">
        <f t="shared" si="20"/>
        <v>3</v>
      </c>
      <c r="N76" s="3002">
        <f t="shared" si="20"/>
        <v>3</v>
      </c>
      <c r="O76" s="3082">
        <f t="shared" si="20"/>
        <v>4</v>
      </c>
      <c r="P76" s="3098">
        <f t="shared" si="20"/>
        <v>7</v>
      </c>
      <c r="Q76" s="3002">
        <f>Q55+Q56+Q57+Q58+Q59+Q61+Q62+Q63+Q64+Q65+Q66+Q70+Q71+Q72+Q73+Q74+Q75</f>
        <v>17</v>
      </c>
      <c r="R76" s="3082">
        <f>R55+R56+R57+R58+R59+R61+R62+R63+R64+R65+R66+R70+R71+R72+R73+R74+R75</f>
        <v>18</v>
      </c>
      <c r="S76" s="3101">
        <f>S55+S56+S57+S58+S59+S61+S62+S63+S64+S65+S66+S70+S71+S72+S73+S74+S75</f>
        <v>35</v>
      </c>
    </row>
    <row r="77" spans="1:19" ht="27" customHeight="1" thickBot="1" x14ac:dyDescent="0.35">
      <c r="A77" s="2631" t="s">
        <v>179</v>
      </c>
      <c r="B77" s="3105">
        <f t="shared" ref="B77:S77" si="21">B53+B76</f>
        <v>118</v>
      </c>
      <c r="C77" s="3105">
        <f t="shared" si="21"/>
        <v>111</v>
      </c>
      <c r="D77" s="3105">
        <f t="shared" si="21"/>
        <v>229</v>
      </c>
      <c r="E77" s="3106">
        <f t="shared" si="21"/>
        <v>119</v>
      </c>
      <c r="F77" s="3107">
        <f t="shared" si="21"/>
        <v>112</v>
      </c>
      <c r="G77" s="3108">
        <f t="shared" si="21"/>
        <v>231</v>
      </c>
      <c r="H77" s="3106">
        <f t="shared" si="21"/>
        <v>113</v>
      </c>
      <c r="I77" s="3107">
        <f t="shared" si="21"/>
        <v>75</v>
      </c>
      <c r="J77" s="3108">
        <f t="shared" si="21"/>
        <v>188</v>
      </c>
      <c r="K77" s="3109">
        <f t="shared" si="21"/>
        <v>159</v>
      </c>
      <c r="L77" s="3107">
        <f t="shared" si="21"/>
        <v>164</v>
      </c>
      <c r="M77" s="3108">
        <f t="shared" si="21"/>
        <v>323</v>
      </c>
      <c r="N77" s="3106">
        <f t="shared" si="21"/>
        <v>182</v>
      </c>
      <c r="O77" s="3107">
        <f t="shared" si="21"/>
        <v>255</v>
      </c>
      <c r="P77" s="3108">
        <f t="shared" si="21"/>
        <v>437</v>
      </c>
      <c r="Q77" s="3106">
        <f t="shared" si="21"/>
        <v>691</v>
      </c>
      <c r="R77" s="3107">
        <f t="shared" si="21"/>
        <v>717</v>
      </c>
      <c r="S77" s="3108">
        <f t="shared" si="21"/>
        <v>1408</v>
      </c>
    </row>
    <row r="78" spans="1:19" x14ac:dyDescent="0.3">
      <c r="A78" s="368"/>
      <c r="B78" s="369"/>
      <c r="C78" s="369"/>
      <c r="D78" s="369"/>
      <c r="E78" s="369"/>
      <c r="F78" s="369"/>
      <c r="G78" s="369"/>
      <c r="H78" s="369"/>
      <c r="I78" s="369"/>
      <c r="J78" s="369"/>
      <c r="K78" s="369"/>
      <c r="L78" s="369"/>
      <c r="M78" s="369"/>
      <c r="N78" s="369"/>
      <c r="O78" s="369"/>
      <c r="P78" s="369"/>
      <c r="Q78" s="369"/>
      <c r="R78" s="369"/>
      <c r="S78" s="369"/>
    </row>
    <row r="79" spans="1:19" x14ac:dyDescent="0.3">
      <c r="A79" s="368"/>
      <c r="B79" s="369"/>
      <c r="C79" s="369"/>
      <c r="D79" s="369"/>
      <c r="E79" s="369"/>
      <c r="F79" s="369"/>
      <c r="G79" s="369"/>
      <c r="H79" s="369"/>
      <c r="I79" s="369"/>
      <c r="J79" s="369"/>
      <c r="K79" s="369"/>
      <c r="L79" s="369"/>
      <c r="M79" s="369"/>
      <c r="N79" s="369"/>
      <c r="O79" s="369"/>
      <c r="P79" s="369"/>
      <c r="Q79" s="369"/>
      <c r="R79" s="369"/>
      <c r="S79" s="369"/>
    </row>
    <row r="80" spans="1:19" x14ac:dyDescent="0.3">
      <c r="A80" s="3885"/>
      <c r="B80" s="3885"/>
      <c r="C80" s="3885"/>
      <c r="D80" s="3885"/>
      <c r="E80" s="3885"/>
      <c r="F80" s="3885"/>
      <c r="G80" s="3885"/>
      <c r="H80" s="3885"/>
      <c r="I80" s="3885"/>
      <c r="J80" s="3885"/>
      <c r="K80" s="3885"/>
      <c r="L80" s="3885"/>
      <c r="M80" s="3885"/>
      <c r="N80" s="3885"/>
      <c r="O80" s="3885"/>
      <c r="P80" s="3885"/>
      <c r="Q80" s="3885"/>
      <c r="R80" s="3885"/>
      <c r="S80" s="3885"/>
    </row>
    <row r="81" spans="1:19" x14ac:dyDescent="0.3">
      <c r="A81" s="368"/>
      <c r="B81" s="369"/>
      <c r="C81" s="369"/>
      <c r="D81" s="369"/>
      <c r="E81" s="369"/>
      <c r="F81" s="369"/>
      <c r="G81" s="369"/>
      <c r="H81" s="369"/>
      <c r="I81" s="369"/>
      <c r="J81" s="369"/>
      <c r="K81" s="369"/>
      <c r="L81" s="369"/>
      <c r="M81" s="369"/>
      <c r="N81" s="369"/>
      <c r="O81" s="369"/>
      <c r="P81" s="369"/>
      <c r="Q81" s="369"/>
      <c r="R81" s="369"/>
      <c r="S81" s="369"/>
    </row>
    <row r="83" spans="1:19" x14ac:dyDescent="0.3">
      <c r="A83" s="365"/>
      <c r="B83" s="369"/>
      <c r="C83" s="369"/>
      <c r="D83" s="369"/>
      <c r="E83" s="369"/>
      <c r="F83" s="369"/>
      <c r="G83" s="369"/>
      <c r="H83" s="369"/>
      <c r="I83" s="369"/>
      <c r="J83" s="369"/>
      <c r="K83" s="369"/>
      <c r="L83" s="369"/>
      <c r="M83" s="369"/>
      <c r="N83" s="369"/>
      <c r="O83" s="369"/>
      <c r="P83" s="369"/>
      <c r="Q83" s="369"/>
      <c r="R83" s="369"/>
      <c r="S83" s="369"/>
    </row>
  </sheetData>
  <mergeCells count="10">
    <mergeCell ref="A80:S80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10" zoomScale="60" zoomScaleNormal="60" workbookViewId="0">
      <selection activeCell="E32" sqref="E32"/>
    </sheetView>
  </sheetViews>
  <sheetFormatPr defaultColWidth="9.140625" defaultRowHeight="20.25" x14ac:dyDescent="0.3"/>
  <cols>
    <col min="1" max="1" width="73.28515625" style="364" customWidth="1"/>
    <col min="2" max="256" width="9.140625" style="364"/>
    <col min="257" max="257" width="73.28515625" style="364" customWidth="1"/>
    <col min="258" max="512" width="9.140625" style="364"/>
    <col min="513" max="513" width="73.28515625" style="364" customWidth="1"/>
    <col min="514" max="768" width="9.140625" style="364"/>
    <col min="769" max="769" width="73.28515625" style="364" customWidth="1"/>
    <col min="770" max="1024" width="9.140625" style="364"/>
    <col min="1025" max="1025" width="73.28515625" style="364" customWidth="1"/>
    <col min="1026" max="1280" width="9.140625" style="364"/>
    <col min="1281" max="1281" width="73.28515625" style="364" customWidth="1"/>
    <col min="1282" max="1536" width="9.140625" style="364"/>
    <col min="1537" max="1537" width="73.28515625" style="364" customWidth="1"/>
    <col min="1538" max="1792" width="9.140625" style="364"/>
    <col min="1793" max="1793" width="73.28515625" style="364" customWidth="1"/>
    <col min="1794" max="2048" width="9.140625" style="364"/>
    <col min="2049" max="2049" width="73.28515625" style="364" customWidth="1"/>
    <col min="2050" max="2304" width="9.140625" style="364"/>
    <col min="2305" max="2305" width="73.28515625" style="364" customWidth="1"/>
    <col min="2306" max="2560" width="9.140625" style="364"/>
    <col min="2561" max="2561" width="73.28515625" style="364" customWidth="1"/>
    <col min="2562" max="2816" width="9.140625" style="364"/>
    <col min="2817" max="2817" width="73.28515625" style="364" customWidth="1"/>
    <col min="2818" max="3072" width="9.140625" style="364"/>
    <col min="3073" max="3073" width="73.28515625" style="364" customWidth="1"/>
    <col min="3074" max="3328" width="9.140625" style="364"/>
    <col min="3329" max="3329" width="73.28515625" style="364" customWidth="1"/>
    <col min="3330" max="3584" width="9.140625" style="364"/>
    <col min="3585" max="3585" width="73.28515625" style="364" customWidth="1"/>
    <col min="3586" max="3840" width="9.140625" style="364"/>
    <col min="3841" max="3841" width="73.28515625" style="364" customWidth="1"/>
    <col min="3842" max="4096" width="9.140625" style="364"/>
    <col min="4097" max="4097" width="73.28515625" style="364" customWidth="1"/>
    <col min="4098" max="4352" width="9.140625" style="364"/>
    <col min="4353" max="4353" width="73.28515625" style="364" customWidth="1"/>
    <col min="4354" max="4608" width="9.140625" style="364"/>
    <col min="4609" max="4609" width="73.28515625" style="364" customWidth="1"/>
    <col min="4610" max="4864" width="9.140625" style="364"/>
    <col min="4865" max="4865" width="73.28515625" style="364" customWidth="1"/>
    <col min="4866" max="5120" width="9.140625" style="364"/>
    <col min="5121" max="5121" width="73.28515625" style="364" customWidth="1"/>
    <col min="5122" max="5376" width="9.140625" style="364"/>
    <col min="5377" max="5377" width="73.28515625" style="364" customWidth="1"/>
    <col min="5378" max="5632" width="9.140625" style="364"/>
    <col min="5633" max="5633" width="73.28515625" style="364" customWidth="1"/>
    <col min="5634" max="5888" width="9.140625" style="364"/>
    <col min="5889" max="5889" width="73.28515625" style="364" customWidth="1"/>
    <col min="5890" max="6144" width="9.140625" style="364"/>
    <col min="6145" max="6145" width="73.28515625" style="364" customWidth="1"/>
    <col min="6146" max="6400" width="9.140625" style="364"/>
    <col min="6401" max="6401" width="73.28515625" style="364" customWidth="1"/>
    <col min="6402" max="6656" width="9.140625" style="364"/>
    <col min="6657" max="6657" width="73.28515625" style="364" customWidth="1"/>
    <col min="6658" max="6912" width="9.140625" style="364"/>
    <col min="6913" max="6913" width="73.28515625" style="364" customWidth="1"/>
    <col min="6914" max="7168" width="9.140625" style="364"/>
    <col min="7169" max="7169" width="73.28515625" style="364" customWidth="1"/>
    <col min="7170" max="7424" width="9.140625" style="364"/>
    <col min="7425" max="7425" width="73.28515625" style="364" customWidth="1"/>
    <col min="7426" max="7680" width="9.140625" style="364"/>
    <col min="7681" max="7681" width="73.28515625" style="364" customWidth="1"/>
    <col min="7682" max="7936" width="9.140625" style="364"/>
    <col min="7937" max="7937" width="73.28515625" style="364" customWidth="1"/>
    <col min="7938" max="8192" width="9.140625" style="364"/>
    <col min="8193" max="8193" width="73.28515625" style="364" customWidth="1"/>
    <col min="8194" max="8448" width="9.140625" style="364"/>
    <col min="8449" max="8449" width="73.28515625" style="364" customWidth="1"/>
    <col min="8450" max="8704" width="9.140625" style="364"/>
    <col min="8705" max="8705" width="73.28515625" style="364" customWidth="1"/>
    <col min="8706" max="8960" width="9.140625" style="364"/>
    <col min="8961" max="8961" width="73.28515625" style="364" customWidth="1"/>
    <col min="8962" max="9216" width="9.140625" style="364"/>
    <col min="9217" max="9217" width="73.28515625" style="364" customWidth="1"/>
    <col min="9218" max="9472" width="9.140625" style="364"/>
    <col min="9473" max="9473" width="73.28515625" style="364" customWidth="1"/>
    <col min="9474" max="9728" width="9.140625" style="364"/>
    <col min="9729" max="9729" width="73.28515625" style="364" customWidth="1"/>
    <col min="9730" max="9984" width="9.140625" style="364"/>
    <col min="9985" max="9985" width="73.28515625" style="364" customWidth="1"/>
    <col min="9986" max="10240" width="9.140625" style="364"/>
    <col min="10241" max="10241" width="73.28515625" style="364" customWidth="1"/>
    <col min="10242" max="10496" width="9.140625" style="364"/>
    <col min="10497" max="10497" width="73.28515625" style="364" customWidth="1"/>
    <col min="10498" max="10752" width="9.140625" style="364"/>
    <col min="10753" max="10753" width="73.28515625" style="364" customWidth="1"/>
    <col min="10754" max="11008" width="9.140625" style="364"/>
    <col min="11009" max="11009" width="73.28515625" style="364" customWidth="1"/>
    <col min="11010" max="11264" width="9.140625" style="364"/>
    <col min="11265" max="11265" width="73.28515625" style="364" customWidth="1"/>
    <col min="11266" max="11520" width="9.140625" style="364"/>
    <col min="11521" max="11521" width="73.28515625" style="364" customWidth="1"/>
    <col min="11522" max="11776" width="9.140625" style="364"/>
    <col min="11777" max="11777" width="73.28515625" style="364" customWidth="1"/>
    <col min="11778" max="12032" width="9.140625" style="364"/>
    <col min="12033" max="12033" width="73.28515625" style="364" customWidth="1"/>
    <col min="12034" max="12288" width="9.140625" style="364"/>
    <col min="12289" max="12289" width="73.28515625" style="364" customWidth="1"/>
    <col min="12290" max="12544" width="9.140625" style="364"/>
    <col min="12545" max="12545" width="73.28515625" style="364" customWidth="1"/>
    <col min="12546" max="12800" width="9.140625" style="364"/>
    <col min="12801" max="12801" width="73.28515625" style="364" customWidth="1"/>
    <col min="12802" max="13056" width="9.140625" style="364"/>
    <col min="13057" max="13057" width="73.28515625" style="364" customWidth="1"/>
    <col min="13058" max="13312" width="9.140625" style="364"/>
    <col min="13313" max="13313" width="73.28515625" style="364" customWidth="1"/>
    <col min="13314" max="13568" width="9.140625" style="364"/>
    <col min="13569" max="13569" width="73.28515625" style="364" customWidth="1"/>
    <col min="13570" max="13824" width="9.140625" style="364"/>
    <col min="13825" max="13825" width="73.28515625" style="364" customWidth="1"/>
    <col min="13826" max="14080" width="9.140625" style="364"/>
    <col min="14081" max="14081" width="73.28515625" style="364" customWidth="1"/>
    <col min="14082" max="14336" width="9.140625" style="364"/>
    <col min="14337" max="14337" width="73.28515625" style="364" customWidth="1"/>
    <col min="14338" max="14592" width="9.140625" style="364"/>
    <col min="14593" max="14593" width="73.28515625" style="364" customWidth="1"/>
    <col min="14594" max="14848" width="9.140625" style="364"/>
    <col min="14849" max="14849" width="73.28515625" style="364" customWidth="1"/>
    <col min="14850" max="15104" width="9.140625" style="364"/>
    <col min="15105" max="15105" width="73.28515625" style="364" customWidth="1"/>
    <col min="15106" max="15360" width="9.140625" style="364"/>
    <col min="15361" max="15361" width="73.28515625" style="364" customWidth="1"/>
    <col min="15362" max="15616" width="9.140625" style="364"/>
    <col min="15617" max="15617" width="73.28515625" style="364" customWidth="1"/>
    <col min="15618" max="15872" width="9.140625" style="364"/>
    <col min="15873" max="15873" width="73.28515625" style="364" customWidth="1"/>
    <col min="15874" max="16128" width="9.140625" style="364"/>
    <col min="16129" max="16129" width="73.28515625" style="364" customWidth="1"/>
    <col min="16130" max="16384" width="9.140625" style="364"/>
  </cols>
  <sheetData>
    <row r="1" spans="1:19" ht="54" customHeight="1" x14ac:dyDescent="0.3">
      <c r="A1" s="3892" t="s">
        <v>143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</row>
    <row r="2" spans="1:19" ht="30" customHeight="1" x14ac:dyDescent="0.3">
      <c r="A2" s="3892" t="s">
        <v>381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3892"/>
      <c r="O2" s="3892"/>
      <c r="P2" s="3892"/>
      <c r="Q2" s="3892"/>
      <c r="R2" s="3892"/>
      <c r="S2" s="3892"/>
    </row>
    <row r="3" spans="1:19" ht="2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67"/>
    </row>
    <row r="4" spans="1:19" ht="24.75" customHeight="1" x14ac:dyDescent="0.3">
      <c r="A4" s="3893" t="s">
        <v>9</v>
      </c>
      <c r="B4" s="3896" t="s">
        <v>0</v>
      </c>
      <c r="C4" s="3897"/>
      <c r="D4" s="3898"/>
      <c r="E4" s="3896" t="s">
        <v>1</v>
      </c>
      <c r="F4" s="3897"/>
      <c r="G4" s="3898"/>
      <c r="H4" s="3896" t="s">
        <v>2</v>
      </c>
      <c r="I4" s="3897"/>
      <c r="J4" s="3898"/>
      <c r="K4" s="3896" t="s">
        <v>3</v>
      </c>
      <c r="L4" s="3897"/>
      <c r="M4" s="3898"/>
      <c r="N4" s="3896">
        <v>5</v>
      </c>
      <c r="O4" s="3897"/>
      <c r="P4" s="3898"/>
      <c r="Q4" s="3886" t="s">
        <v>6</v>
      </c>
      <c r="R4" s="3887"/>
      <c r="S4" s="3888"/>
    </row>
    <row r="5" spans="1:19" ht="21" customHeight="1" thickBot="1" x14ac:dyDescent="0.35">
      <c r="A5" s="3894"/>
      <c r="B5" s="3899"/>
      <c r="C5" s="3900"/>
      <c r="D5" s="3901"/>
      <c r="E5" s="3899"/>
      <c r="F5" s="3900"/>
      <c r="G5" s="3901"/>
      <c r="H5" s="3899"/>
      <c r="I5" s="3900"/>
      <c r="J5" s="3901"/>
      <c r="K5" s="3899"/>
      <c r="L5" s="3900"/>
      <c r="M5" s="3901"/>
      <c r="N5" s="3899"/>
      <c r="O5" s="3900"/>
      <c r="P5" s="3901"/>
      <c r="Q5" s="3889"/>
      <c r="R5" s="3890"/>
      <c r="S5" s="3891"/>
    </row>
    <row r="6" spans="1:19" ht="185.25" thickBot="1" x14ac:dyDescent="0.35">
      <c r="A6" s="3895"/>
      <c r="B6" s="2716" t="s">
        <v>26</v>
      </c>
      <c r="C6" s="2716" t="s">
        <v>27</v>
      </c>
      <c r="D6" s="2716" t="s">
        <v>4</v>
      </c>
      <c r="E6" s="2716" t="s">
        <v>26</v>
      </c>
      <c r="F6" s="2716" t="s">
        <v>27</v>
      </c>
      <c r="G6" s="2716" t="s">
        <v>4</v>
      </c>
      <c r="H6" s="2716" t="s">
        <v>26</v>
      </c>
      <c r="I6" s="2716" t="s">
        <v>27</v>
      </c>
      <c r="J6" s="2716" t="s">
        <v>4</v>
      </c>
      <c r="K6" s="2716" t="s">
        <v>26</v>
      </c>
      <c r="L6" s="2716" t="s">
        <v>27</v>
      </c>
      <c r="M6" s="2716" t="s">
        <v>4</v>
      </c>
      <c r="N6" s="2716" t="s">
        <v>26</v>
      </c>
      <c r="O6" s="2716" t="s">
        <v>27</v>
      </c>
      <c r="P6" s="2716" t="s">
        <v>4</v>
      </c>
      <c r="Q6" s="2716" t="s">
        <v>26</v>
      </c>
      <c r="R6" s="2716" t="s">
        <v>27</v>
      </c>
      <c r="S6" s="2716" t="s">
        <v>4</v>
      </c>
    </row>
    <row r="7" spans="1:19" ht="21" thickBot="1" x14ac:dyDescent="0.35">
      <c r="A7" s="2727" t="s">
        <v>22</v>
      </c>
      <c r="B7" s="2792"/>
      <c r="C7" s="2793"/>
      <c r="D7" s="2794"/>
      <c r="E7" s="2795"/>
      <c r="F7" s="2795"/>
      <c r="G7" s="1243"/>
      <c r="H7" s="2792"/>
      <c r="I7" s="2795"/>
      <c r="J7" s="2796"/>
      <c r="K7" s="2795"/>
      <c r="L7" s="2795"/>
      <c r="M7" s="1243"/>
      <c r="N7" s="2792"/>
      <c r="O7" s="2795"/>
      <c r="P7" s="2796"/>
      <c r="Q7" s="2797"/>
      <c r="R7" s="2797"/>
      <c r="S7" s="2798"/>
    </row>
    <row r="8" spans="1:19" x14ac:dyDescent="0.3">
      <c r="A8" s="2637" t="s">
        <v>146</v>
      </c>
      <c r="B8" s="2799">
        <f t="shared" ref="B8:P12" si="0">SUM(B16,B23)</f>
        <v>0</v>
      </c>
      <c r="C8" s="2799">
        <f t="shared" si="0"/>
        <v>0</v>
      </c>
      <c r="D8" s="2799">
        <f t="shared" si="0"/>
        <v>0</v>
      </c>
      <c r="E8" s="2799">
        <f t="shared" si="0"/>
        <v>1</v>
      </c>
      <c r="F8" s="2799">
        <f t="shared" si="0"/>
        <v>1</v>
      </c>
      <c r="G8" s="2799">
        <f t="shared" si="0"/>
        <v>2</v>
      </c>
      <c r="H8" s="2799">
        <f t="shared" si="0"/>
        <v>14</v>
      </c>
      <c r="I8" s="2799">
        <f t="shared" si="0"/>
        <v>1</v>
      </c>
      <c r="J8" s="2799">
        <f t="shared" si="0"/>
        <v>15</v>
      </c>
      <c r="K8" s="2799">
        <f t="shared" si="0"/>
        <v>11</v>
      </c>
      <c r="L8" s="2799">
        <f t="shared" si="0"/>
        <v>10</v>
      </c>
      <c r="M8" s="2799">
        <f t="shared" si="0"/>
        <v>21</v>
      </c>
      <c r="N8" s="2799">
        <f t="shared" si="0"/>
        <v>11</v>
      </c>
      <c r="O8" s="2799">
        <f t="shared" si="0"/>
        <v>11</v>
      </c>
      <c r="P8" s="2799">
        <f t="shared" si="0"/>
        <v>22</v>
      </c>
      <c r="Q8" s="2800">
        <f t="shared" ref="Q8:R12" si="1">SUM(B8,E8,H8,K8,N8)</f>
        <v>37</v>
      </c>
      <c r="R8" s="2800">
        <f t="shared" si="1"/>
        <v>23</v>
      </c>
      <c r="S8" s="2801">
        <f>SUM(Q8:R8)</f>
        <v>60</v>
      </c>
    </row>
    <row r="9" spans="1:19" x14ac:dyDescent="0.3">
      <c r="A9" s="614" t="s">
        <v>147</v>
      </c>
      <c r="B9" s="1322">
        <f t="shared" si="0"/>
        <v>0</v>
      </c>
      <c r="C9" s="1322">
        <f t="shared" si="0"/>
        <v>0</v>
      </c>
      <c r="D9" s="1322">
        <f t="shared" si="0"/>
        <v>0</v>
      </c>
      <c r="E9" s="1322">
        <f t="shared" si="0"/>
        <v>0</v>
      </c>
      <c r="F9" s="1322">
        <f t="shared" si="0"/>
        <v>0</v>
      </c>
      <c r="G9" s="1322">
        <f t="shared" si="0"/>
        <v>0</v>
      </c>
      <c r="H9" s="1322">
        <f t="shared" si="0"/>
        <v>0</v>
      </c>
      <c r="I9" s="1322">
        <f t="shared" si="0"/>
        <v>0</v>
      </c>
      <c r="J9" s="1322">
        <f t="shared" si="0"/>
        <v>0</v>
      </c>
      <c r="K9" s="1322">
        <f t="shared" si="0"/>
        <v>0</v>
      </c>
      <c r="L9" s="1322">
        <f t="shared" si="0"/>
        <v>0</v>
      </c>
      <c r="M9" s="1322">
        <f t="shared" si="0"/>
        <v>0</v>
      </c>
      <c r="N9" s="1322">
        <f t="shared" si="0"/>
        <v>7</v>
      </c>
      <c r="O9" s="1322">
        <f t="shared" si="0"/>
        <v>3</v>
      </c>
      <c r="P9" s="1322">
        <f t="shared" si="0"/>
        <v>10</v>
      </c>
      <c r="Q9" s="1208">
        <f t="shared" si="1"/>
        <v>7</v>
      </c>
      <c r="R9" s="1208">
        <f t="shared" si="1"/>
        <v>3</v>
      </c>
      <c r="S9" s="1323">
        <f>SUM(Q9:R9)</f>
        <v>10</v>
      </c>
    </row>
    <row r="10" spans="1:19" x14ac:dyDescent="0.3">
      <c r="A10" s="614" t="s">
        <v>322</v>
      </c>
      <c r="B10" s="1322">
        <f t="shared" si="0"/>
        <v>15</v>
      </c>
      <c r="C10" s="1322">
        <f t="shared" si="0"/>
        <v>10</v>
      </c>
      <c r="D10" s="1322">
        <f t="shared" si="0"/>
        <v>25</v>
      </c>
      <c r="E10" s="1322">
        <f t="shared" si="0"/>
        <v>0</v>
      </c>
      <c r="F10" s="1322">
        <f t="shared" si="0"/>
        <v>12</v>
      </c>
      <c r="G10" s="1322">
        <f t="shared" si="0"/>
        <v>12</v>
      </c>
      <c r="H10" s="1322">
        <f t="shared" si="0"/>
        <v>0</v>
      </c>
      <c r="I10" s="1322">
        <f t="shared" si="0"/>
        <v>15</v>
      </c>
      <c r="J10" s="1322">
        <f t="shared" si="0"/>
        <v>15</v>
      </c>
      <c r="K10" s="1322">
        <f t="shared" si="0"/>
        <v>0</v>
      </c>
      <c r="L10" s="1322">
        <f t="shared" si="0"/>
        <v>0</v>
      </c>
      <c r="M10" s="1322">
        <f t="shared" si="0"/>
        <v>0</v>
      </c>
      <c r="N10" s="1322">
        <f t="shared" si="0"/>
        <v>0</v>
      </c>
      <c r="O10" s="1322">
        <f t="shared" si="0"/>
        <v>0</v>
      </c>
      <c r="P10" s="1322">
        <f t="shared" si="0"/>
        <v>0</v>
      </c>
      <c r="Q10" s="1208">
        <f t="shared" si="1"/>
        <v>15</v>
      </c>
      <c r="R10" s="1208">
        <f t="shared" si="1"/>
        <v>37</v>
      </c>
      <c r="S10" s="1323">
        <f>SUM(Q10:R10)</f>
        <v>52</v>
      </c>
    </row>
    <row r="11" spans="1:19" x14ac:dyDescent="0.3">
      <c r="A11" s="614" t="s">
        <v>283</v>
      </c>
      <c r="B11" s="1322">
        <f t="shared" si="0"/>
        <v>10</v>
      </c>
      <c r="C11" s="1322">
        <f t="shared" si="0"/>
        <v>2</v>
      </c>
      <c r="D11" s="1322">
        <f t="shared" si="0"/>
        <v>12</v>
      </c>
      <c r="E11" s="1322">
        <f t="shared" si="0"/>
        <v>8</v>
      </c>
      <c r="F11" s="1322">
        <f t="shared" si="0"/>
        <v>1</v>
      </c>
      <c r="G11" s="1322">
        <f t="shared" si="0"/>
        <v>9</v>
      </c>
      <c r="H11" s="1322">
        <f t="shared" si="0"/>
        <v>4</v>
      </c>
      <c r="I11" s="1322">
        <f t="shared" si="0"/>
        <v>2</v>
      </c>
      <c r="J11" s="1322">
        <f t="shared" si="0"/>
        <v>6</v>
      </c>
      <c r="K11" s="1322">
        <f t="shared" si="0"/>
        <v>17</v>
      </c>
      <c r="L11" s="1322">
        <f t="shared" si="0"/>
        <v>5</v>
      </c>
      <c r="M11" s="1322">
        <f t="shared" si="0"/>
        <v>22</v>
      </c>
      <c r="N11" s="1322">
        <f t="shared" si="0"/>
        <v>0</v>
      </c>
      <c r="O11" s="1322">
        <f t="shared" si="0"/>
        <v>0</v>
      </c>
      <c r="P11" s="1322">
        <f t="shared" si="0"/>
        <v>0</v>
      </c>
      <c r="Q11" s="1208">
        <f t="shared" si="1"/>
        <v>39</v>
      </c>
      <c r="R11" s="1208">
        <f t="shared" si="1"/>
        <v>10</v>
      </c>
      <c r="S11" s="1323">
        <f>SUM(Q11:R11)</f>
        <v>49</v>
      </c>
    </row>
    <row r="12" spans="1:19" ht="21" thickBot="1" x14ac:dyDescent="0.35">
      <c r="A12" s="2659" t="s">
        <v>323</v>
      </c>
      <c r="B12" s="1324">
        <f t="shared" si="0"/>
        <v>0</v>
      </c>
      <c r="C12" s="1324">
        <f t="shared" si="0"/>
        <v>0</v>
      </c>
      <c r="D12" s="1324">
        <f t="shared" si="0"/>
        <v>0</v>
      </c>
      <c r="E12" s="1324">
        <f t="shared" si="0"/>
        <v>5</v>
      </c>
      <c r="F12" s="1324">
        <f t="shared" si="0"/>
        <v>2</v>
      </c>
      <c r="G12" s="1324">
        <f t="shared" si="0"/>
        <v>7</v>
      </c>
      <c r="H12" s="1324">
        <f t="shared" si="0"/>
        <v>3</v>
      </c>
      <c r="I12" s="1324">
        <f t="shared" si="0"/>
        <v>1</v>
      </c>
      <c r="J12" s="1324">
        <f t="shared" si="0"/>
        <v>4</v>
      </c>
      <c r="K12" s="1324">
        <f t="shared" si="0"/>
        <v>0</v>
      </c>
      <c r="L12" s="1324">
        <f t="shared" si="0"/>
        <v>0</v>
      </c>
      <c r="M12" s="1324">
        <f t="shared" si="0"/>
        <v>0</v>
      </c>
      <c r="N12" s="1324">
        <f t="shared" si="0"/>
        <v>0</v>
      </c>
      <c r="O12" s="1324">
        <f t="shared" si="0"/>
        <v>0</v>
      </c>
      <c r="P12" s="1324">
        <f t="shared" si="0"/>
        <v>0</v>
      </c>
      <c r="Q12" s="1325">
        <f t="shared" si="1"/>
        <v>8</v>
      </c>
      <c r="R12" s="1325">
        <f t="shared" si="1"/>
        <v>3</v>
      </c>
      <c r="S12" s="1326">
        <f>SUM(Q12:R12)</f>
        <v>11</v>
      </c>
    </row>
    <row r="13" spans="1:19" ht="24" customHeight="1" thickBot="1" x14ac:dyDescent="0.35">
      <c r="A13" s="2761" t="s">
        <v>16</v>
      </c>
      <c r="B13" s="2802">
        <f t="shared" ref="B13:S13" si="2">SUM(B8:B12)</f>
        <v>25</v>
      </c>
      <c r="C13" s="2802">
        <f t="shared" si="2"/>
        <v>12</v>
      </c>
      <c r="D13" s="2802">
        <f t="shared" si="2"/>
        <v>37</v>
      </c>
      <c r="E13" s="2802">
        <f t="shared" si="2"/>
        <v>14</v>
      </c>
      <c r="F13" s="2802">
        <f t="shared" si="2"/>
        <v>16</v>
      </c>
      <c r="G13" s="2802">
        <f t="shared" si="2"/>
        <v>30</v>
      </c>
      <c r="H13" s="2802">
        <f t="shared" si="2"/>
        <v>21</v>
      </c>
      <c r="I13" s="2802">
        <f t="shared" si="2"/>
        <v>19</v>
      </c>
      <c r="J13" s="2802">
        <f t="shared" si="2"/>
        <v>40</v>
      </c>
      <c r="K13" s="2802">
        <f t="shared" si="2"/>
        <v>28</v>
      </c>
      <c r="L13" s="2802">
        <f t="shared" si="2"/>
        <v>15</v>
      </c>
      <c r="M13" s="2802">
        <f t="shared" si="2"/>
        <v>43</v>
      </c>
      <c r="N13" s="2802">
        <f t="shared" si="2"/>
        <v>18</v>
      </c>
      <c r="O13" s="2802">
        <f t="shared" si="2"/>
        <v>14</v>
      </c>
      <c r="P13" s="2802">
        <f t="shared" si="2"/>
        <v>32</v>
      </c>
      <c r="Q13" s="2802">
        <f t="shared" si="2"/>
        <v>106</v>
      </c>
      <c r="R13" s="2802">
        <f t="shared" si="2"/>
        <v>76</v>
      </c>
      <c r="S13" s="2803">
        <f t="shared" si="2"/>
        <v>182</v>
      </c>
    </row>
    <row r="14" spans="1:19" ht="21" thickBot="1" x14ac:dyDescent="0.35">
      <c r="A14" s="2728" t="s">
        <v>23</v>
      </c>
      <c r="B14" s="2731"/>
      <c r="C14" s="2732"/>
      <c r="D14" s="2735"/>
      <c r="E14" s="2731"/>
      <c r="F14" s="2732"/>
      <c r="G14" s="2735"/>
      <c r="H14" s="2731"/>
      <c r="I14" s="2732"/>
      <c r="J14" s="2735"/>
      <c r="K14" s="2731"/>
      <c r="L14" s="2732"/>
      <c r="M14" s="2735"/>
      <c r="N14" s="2731"/>
      <c r="O14" s="2732"/>
      <c r="P14" s="2735"/>
      <c r="Q14" s="2731"/>
      <c r="R14" s="2732"/>
      <c r="S14" s="2735"/>
    </row>
    <row r="15" spans="1:19" ht="21" thickBot="1" x14ac:dyDescent="0.35">
      <c r="A15" s="2728" t="s">
        <v>11</v>
      </c>
      <c r="B15" s="2804"/>
      <c r="C15" s="2805"/>
      <c r="D15" s="2806"/>
      <c r="E15" s="2804"/>
      <c r="F15" s="2805"/>
      <c r="G15" s="2806"/>
      <c r="H15" s="2804"/>
      <c r="I15" s="2805"/>
      <c r="J15" s="2806"/>
      <c r="K15" s="2804"/>
      <c r="L15" s="2805"/>
      <c r="M15" s="2806"/>
      <c r="N15" s="2807"/>
      <c r="O15" s="2808"/>
      <c r="P15" s="2806"/>
      <c r="Q15" s="2746"/>
      <c r="R15" s="2754"/>
      <c r="S15" s="2747"/>
    </row>
    <row r="16" spans="1:19" x14ac:dyDescent="0.3">
      <c r="A16" s="2637" t="s">
        <v>146</v>
      </c>
      <c r="B16" s="2750">
        <v>0</v>
      </c>
      <c r="C16" s="2809">
        <v>0</v>
      </c>
      <c r="D16" s="2810">
        <v>0</v>
      </c>
      <c r="E16" s="2751">
        <v>1</v>
      </c>
      <c r="F16" s="2809">
        <v>1</v>
      </c>
      <c r="G16" s="2810">
        <v>2</v>
      </c>
      <c r="H16" s="2750">
        <v>14</v>
      </c>
      <c r="I16" s="2809">
        <v>1</v>
      </c>
      <c r="J16" s="2810">
        <v>15</v>
      </c>
      <c r="K16" s="2750">
        <v>11</v>
      </c>
      <c r="L16" s="2809">
        <v>10</v>
      </c>
      <c r="M16" s="2810">
        <v>21</v>
      </c>
      <c r="N16" s="2750">
        <v>11</v>
      </c>
      <c r="O16" s="2809">
        <v>11</v>
      </c>
      <c r="P16" s="2811">
        <v>22</v>
      </c>
      <c r="Q16" s="2812">
        <f t="shared" ref="Q16:R20" si="3">B16+E16+H16+K16+N16</f>
        <v>37</v>
      </c>
      <c r="R16" s="2813">
        <f t="shared" si="3"/>
        <v>23</v>
      </c>
      <c r="S16" s="2814">
        <f>Q16+R16</f>
        <v>60</v>
      </c>
    </row>
    <row r="17" spans="1:19" x14ac:dyDescent="0.3">
      <c r="A17" s="614" t="s">
        <v>147</v>
      </c>
      <c r="B17" s="1310">
        <v>0</v>
      </c>
      <c r="C17" s="1311">
        <v>0</v>
      </c>
      <c r="D17" s="1312">
        <v>0</v>
      </c>
      <c r="E17" s="1313">
        <v>0</v>
      </c>
      <c r="F17" s="1311">
        <v>0</v>
      </c>
      <c r="G17" s="1312">
        <v>0</v>
      </c>
      <c r="H17" s="1310">
        <v>0</v>
      </c>
      <c r="I17" s="1311">
        <v>0</v>
      </c>
      <c r="J17" s="1312">
        <v>0</v>
      </c>
      <c r="K17" s="1310">
        <v>0</v>
      </c>
      <c r="L17" s="1311">
        <v>0</v>
      </c>
      <c r="M17" s="1312">
        <v>0</v>
      </c>
      <c r="N17" s="1310">
        <v>7</v>
      </c>
      <c r="O17" s="1311">
        <v>3</v>
      </c>
      <c r="P17" s="1314">
        <v>10</v>
      </c>
      <c r="Q17" s="1327">
        <f t="shared" si="3"/>
        <v>7</v>
      </c>
      <c r="R17" s="1328">
        <f t="shared" si="3"/>
        <v>3</v>
      </c>
      <c r="S17" s="1329">
        <f>Q17+R17</f>
        <v>10</v>
      </c>
    </row>
    <row r="18" spans="1:19" x14ac:dyDescent="0.3">
      <c r="A18" s="611" t="s">
        <v>322</v>
      </c>
      <c r="B18" s="1310">
        <v>15</v>
      </c>
      <c r="C18" s="1311">
        <v>10</v>
      </c>
      <c r="D18" s="1312">
        <v>25</v>
      </c>
      <c r="E18" s="1315">
        <v>0</v>
      </c>
      <c r="F18" s="1316">
        <v>12</v>
      </c>
      <c r="G18" s="1312">
        <v>12</v>
      </c>
      <c r="H18" s="1317">
        <v>0</v>
      </c>
      <c r="I18" s="1316">
        <v>14</v>
      </c>
      <c r="J18" s="1312">
        <v>14</v>
      </c>
      <c r="K18" s="1317">
        <v>0</v>
      </c>
      <c r="L18" s="1316">
        <v>0</v>
      </c>
      <c r="M18" s="1312">
        <v>0</v>
      </c>
      <c r="N18" s="1317">
        <v>0</v>
      </c>
      <c r="O18" s="1316">
        <v>0</v>
      </c>
      <c r="P18" s="1314">
        <v>0</v>
      </c>
      <c r="Q18" s="1327">
        <f t="shared" si="3"/>
        <v>15</v>
      </c>
      <c r="R18" s="1328">
        <f t="shared" si="3"/>
        <v>36</v>
      </c>
      <c r="S18" s="1329">
        <f>Q18+R18</f>
        <v>51</v>
      </c>
    </row>
    <row r="19" spans="1:19" x14ac:dyDescent="0.3">
      <c r="A19" s="611" t="s">
        <v>283</v>
      </c>
      <c r="B19" s="1310">
        <v>10</v>
      </c>
      <c r="C19" s="1311">
        <v>2</v>
      </c>
      <c r="D19" s="1312">
        <v>12</v>
      </c>
      <c r="E19" s="1315">
        <v>8</v>
      </c>
      <c r="F19" s="1316">
        <v>1</v>
      </c>
      <c r="G19" s="1312">
        <v>9</v>
      </c>
      <c r="H19" s="1317">
        <v>4</v>
      </c>
      <c r="I19" s="1316">
        <v>2</v>
      </c>
      <c r="J19" s="1312">
        <v>6</v>
      </c>
      <c r="K19" s="1317">
        <v>17</v>
      </c>
      <c r="L19" s="1316">
        <v>4</v>
      </c>
      <c r="M19" s="1312">
        <v>21</v>
      </c>
      <c r="N19" s="1317">
        <v>0</v>
      </c>
      <c r="O19" s="1316">
        <v>0</v>
      </c>
      <c r="P19" s="1314">
        <v>0</v>
      </c>
      <c r="Q19" s="1327">
        <f t="shared" si="3"/>
        <v>39</v>
      </c>
      <c r="R19" s="1328">
        <f t="shared" si="3"/>
        <v>9</v>
      </c>
      <c r="S19" s="1329">
        <f>Q19+R19</f>
        <v>48</v>
      </c>
    </row>
    <row r="20" spans="1:19" ht="21" thickBot="1" x14ac:dyDescent="0.35">
      <c r="A20" s="611" t="s">
        <v>323</v>
      </c>
      <c r="B20" s="1310">
        <v>0</v>
      </c>
      <c r="C20" s="1311">
        <v>0</v>
      </c>
      <c r="D20" s="1312">
        <v>0</v>
      </c>
      <c r="E20" s="1315">
        <v>4</v>
      </c>
      <c r="F20" s="1316">
        <v>2</v>
      </c>
      <c r="G20" s="1312">
        <v>6</v>
      </c>
      <c r="H20" s="1317">
        <v>2</v>
      </c>
      <c r="I20" s="1316">
        <v>1</v>
      </c>
      <c r="J20" s="1312">
        <v>3</v>
      </c>
      <c r="K20" s="1317">
        <v>0</v>
      </c>
      <c r="L20" s="1316">
        <v>0</v>
      </c>
      <c r="M20" s="1312">
        <v>0</v>
      </c>
      <c r="N20" s="1317">
        <v>0</v>
      </c>
      <c r="O20" s="1316">
        <v>0</v>
      </c>
      <c r="P20" s="1314">
        <v>0</v>
      </c>
      <c r="Q20" s="1327">
        <f t="shared" si="3"/>
        <v>6</v>
      </c>
      <c r="R20" s="1328">
        <f t="shared" si="3"/>
        <v>3</v>
      </c>
      <c r="S20" s="1329">
        <f>Q20+R20</f>
        <v>9</v>
      </c>
    </row>
    <row r="21" spans="1:19" ht="27" customHeight="1" thickBot="1" x14ac:dyDescent="0.35">
      <c r="A21" s="2772" t="s">
        <v>8</v>
      </c>
      <c r="B21" s="2802">
        <f t="shared" ref="B21:S21" si="4">SUM(B16:B20)</f>
        <v>25</v>
      </c>
      <c r="C21" s="2802">
        <f t="shared" si="4"/>
        <v>12</v>
      </c>
      <c r="D21" s="2802">
        <f t="shared" si="4"/>
        <v>37</v>
      </c>
      <c r="E21" s="2802">
        <f t="shared" si="4"/>
        <v>13</v>
      </c>
      <c r="F21" s="2802">
        <f t="shared" si="4"/>
        <v>16</v>
      </c>
      <c r="G21" s="2802">
        <f t="shared" si="4"/>
        <v>29</v>
      </c>
      <c r="H21" s="2802">
        <f t="shared" si="4"/>
        <v>20</v>
      </c>
      <c r="I21" s="2802">
        <f t="shared" si="4"/>
        <v>18</v>
      </c>
      <c r="J21" s="2802">
        <f t="shared" si="4"/>
        <v>38</v>
      </c>
      <c r="K21" s="2802">
        <f t="shared" si="4"/>
        <v>28</v>
      </c>
      <c r="L21" s="2802">
        <f t="shared" si="4"/>
        <v>14</v>
      </c>
      <c r="M21" s="2802">
        <f t="shared" si="4"/>
        <v>42</v>
      </c>
      <c r="N21" s="2802">
        <f t="shared" si="4"/>
        <v>18</v>
      </c>
      <c r="O21" s="2802">
        <f t="shared" si="4"/>
        <v>14</v>
      </c>
      <c r="P21" s="2802">
        <f t="shared" si="4"/>
        <v>32</v>
      </c>
      <c r="Q21" s="2802">
        <f t="shared" si="4"/>
        <v>104</v>
      </c>
      <c r="R21" s="2802">
        <f t="shared" si="4"/>
        <v>74</v>
      </c>
      <c r="S21" s="2803">
        <f t="shared" si="4"/>
        <v>178</v>
      </c>
    </row>
    <row r="22" spans="1:19" ht="21" thickBot="1" x14ac:dyDescent="0.35">
      <c r="A22" s="2815" t="s">
        <v>25</v>
      </c>
      <c r="B22" s="2816"/>
      <c r="C22" s="2817"/>
      <c r="D22" s="2818"/>
      <c r="E22" s="2816"/>
      <c r="F22" s="2817"/>
      <c r="G22" s="2818"/>
      <c r="H22" s="2816"/>
      <c r="I22" s="2817"/>
      <c r="J22" s="2818"/>
      <c r="K22" s="2816"/>
      <c r="L22" s="2817"/>
      <c r="M22" s="2818"/>
      <c r="N22" s="2816"/>
      <c r="O22" s="2817"/>
      <c r="P22" s="2818"/>
      <c r="Q22" s="2819"/>
      <c r="R22" s="2817"/>
      <c r="S22" s="2820"/>
    </row>
    <row r="23" spans="1:19" x14ac:dyDescent="0.3">
      <c r="A23" s="2637" t="s">
        <v>146</v>
      </c>
      <c r="B23" s="2821">
        <v>0</v>
      </c>
      <c r="C23" s="2822">
        <v>0</v>
      </c>
      <c r="D23" s="2778">
        <v>0</v>
      </c>
      <c r="E23" s="2821">
        <v>0</v>
      </c>
      <c r="F23" s="2822">
        <v>0</v>
      </c>
      <c r="G23" s="2778">
        <v>0</v>
      </c>
      <c r="H23" s="2821">
        <v>0</v>
      </c>
      <c r="I23" s="2822">
        <v>0</v>
      </c>
      <c r="J23" s="2778">
        <v>0</v>
      </c>
      <c r="K23" s="2821">
        <v>0</v>
      </c>
      <c r="L23" s="2822">
        <v>0</v>
      </c>
      <c r="M23" s="2778">
        <v>0</v>
      </c>
      <c r="N23" s="2821">
        <v>0</v>
      </c>
      <c r="O23" s="2822">
        <v>0</v>
      </c>
      <c r="P23" s="2778">
        <v>0</v>
      </c>
      <c r="Q23" s="2812">
        <f t="shared" ref="Q23:R27" si="5">B23+E23+H23+K23+N23</f>
        <v>0</v>
      </c>
      <c r="R23" s="2813">
        <f t="shared" si="5"/>
        <v>0</v>
      </c>
      <c r="S23" s="2814">
        <f>Q23+R23</f>
        <v>0</v>
      </c>
    </row>
    <row r="24" spans="1:19" x14ac:dyDescent="0.3">
      <c r="A24" s="614" t="s">
        <v>147</v>
      </c>
      <c r="B24" s="1319">
        <v>0</v>
      </c>
      <c r="C24" s="1320">
        <v>0</v>
      </c>
      <c r="D24" s="1318">
        <v>0</v>
      </c>
      <c r="E24" s="1319">
        <v>0</v>
      </c>
      <c r="F24" s="1320">
        <v>0</v>
      </c>
      <c r="G24" s="1318">
        <v>0</v>
      </c>
      <c r="H24" s="1319">
        <v>0</v>
      </c>
      <c r="I24" s="1320">
        <v>0</v>
      </c>
      <c r="J24" s="1318">
        <v>0</v>
      </c>
      <c r="K24" s="1319">
        <v>0</v>
      </c>
      <c r="L24" s="1320">
        <v>0</v>
      </c>
      <c r="M24" s="1318">
        <v>0</v>
      </c>
      <c r="N24" s="1319">
        <v>0</v>
      </c>
      <c r="O24" s="1320">
        <v>0</v>
      </c>
      <c r="P24" s="1318">
        <v>0</v>
      </c>
      <c r="Q24" s="1327">
        <f t="shared" si="5"/>
        <v>0</v>
      </c>
      <c r="R24" s="1328">
        <f t="shared" si="5"/>
        <v>0</v>
      </c>
      <c r="S24" s="1329">
        <f>Q24+R24</f>
        <v>0</v>
      </c>
    </row>
    <row r="25" spans="1:19" x14ac:dyDescent="0.3">
      <c r="A25" s="614" t="s">
        <v>322</v>
      </c>
      <c r="B25" s="1319">
        <v>0</v>
      </c>
      <c r="C25" s="1320">
        <v>0</v>
      </c>
      <c r="D25" s="1318">
        <v>0</v>
      </c>
      <c r="E25" s="1319">
        <v>0</v>
      </c>
      <c r="F25" s="1320">
        <v>0</v>
      </c>
      <c r="G25" s="1318">
        <v>0</v>
      </c>
      <c r="H25" s="1319">
        <v>0</v>
      </c>
      <c r="I25" s="1320">
        <v>1</v>
      </c>
      <c r="J25" s="1318">
        <v>1</v>
      </c>
      <c r="K25" s="1319">
        <v>0</v>
      </c>
      <c r="L25" s="1320">
        <v>0</v>
      </c>
      <c r="M25" s="1318">
        <v>0</v>
      </c>
      <c r="N25" s="1319">
        <v>0</v>
      </c>
      <c r="O25" s="1320">
        <v>0</v>
      </c>
      <c r="P25" s="1318">
        <v>0</v>
      </c>
      <c r="Q25" s="1327">
        <f t="shared" si="5"/>
        <v>0</v>
      </c>
      <c r="R25" s="1328">
        <f t="shared" si="5"/>
        <v>1</v>
      </c>
      <c r="S25" s="1329">
        <f>Q25+R25</f>
        <v>1</v>
      </c>
    </row>
    <row r="26" spans="1:19" x14ac:dyDescent="0.3">
      <c r="A26" s="614" t="s">
        <v>283</v>
      </c>
      <c r="B26" s="1319">
        <v>0</v>
      </c>
      <c r="C26" s="1320">
        <v>0</v>
      </c>
      <c r="D26" s="1318">
        <v>0</v>
      </c>
      <c r="E26" s="1319">
        <v>0</v>
      </c>
      <c r="F26" s="1320">
        <v>0</v>
      </c>
      <c r="G26" s="1318">
        <v>0</v>
      </c>
      <c r="H26" s="1319">
        <v>0</v>
      </c>
      <c r="I26" s="1320">
        <v>0</v>
      </c>
      <c r="J26" s="1318">
        <v>0</v>
      </c>
      <c r="K26" s="1319">
        <v>0</v>
      </c>
      <c r="L26" s="1320">
        <v>1</v>
      </c>
      <c r="M26" s="1318">
        <v>1</v>
      </c>
      <c r="N26" s="1319">
        <v>0</v>
      </c>
      <c r="O26" s="1320">
        <v>0</v>
      </c>
      <c r="P26" s="1318">
        <v>0</v>
      </c>
      <c r="Q26" s="1327">
        <f t="shared" si="5"/>
        <v>0</v>
      </c>
      <c r="R26" s="1328">
        <f t="shared" si="5"/>
        <v>1</v>
      </c>
      <c r="S26" s="1329">
        <f>Q26+R26</f>
        <v>1</v>
      </c>
    </row>
    <row r="27" spans="1:19" ht="21" thickBot="1" x14ac:dyDescent="0.35">
      <c r="A27" s="611" t="s">
        <v>323</v>
      </c>
      <c r="B27" s="2896">
        <v>0</v>
      </c>
      <c r="C27" s="2897">
        <v>0</v>
      </c>
      <c r="D27" s="669">
        <v>0</v>
      </c>
      <c r="E27" s="2896">
        <v>1</v>
      </c>
      <c r="F27" s="2897">
        <v>0</v>
      </c>
      <c r="G27" s="669">
        <v>1</v>
      </c>
      <c r="H27" s="2896">
        <v>1</v>
      </c>
      <c r="I27" s="2897">
        <v>0</v>
      </c>
      <c r="J27" s="669">
        <v>1</v>
      </c>
      <c r="K27" s="2896">
        <v>0</v>
      </c>
      <c r="L27" s="2897">
        <v>0</v>
      </c>
      <c r="M27" s="669">
        <v>0</v>
      </c>
      <c r="N27" s="2896">
        <v>0</v>
      </c>
      <c r="O27" s="2897">
        <v>0</v>
      </c>
      <c r="P27" s="669">
        <v>0</v>
      </c>
      <c r="Q27" s="2898">
        <f t="shared" si="5"/>
        <v>2</v>
      </c>
      <c r="R27" s="2899">
        <f t="shared" si="5"/>
        <v>0</v>
      </c>
      <c r="S27" s="2900">
        <f>Q27+R27</f>
        <v>2</v>
      </c>
    </row>
    <row r="28" spans="1:19" ht="35.25" customHeight="1" thickBot="1" x14ac:dyDescent="0.35">
      <c r="A28" s="2761" t="s">
        <v>13</v>
      </c>
      <c r="B28" s="2803">
        <f t="shared" ref="B28:S28" si="6">SUM(B23:B27)</f>
        <v>0</v>
      </c>
      <c r="C28" s="2803">
        <f t="shared" si="6"/>
        <v>0</v>
      </c>
      <c r="D28" s="2803">
        <f t="shared" si="6"/>
        <v>0</v>
      </c>
      <c r="E28" s="2803">
        <f t="shared" si="6"/>
        <v>1</v>
      </c>
      <c r="F28" s="2803">
        <f t="shared" si="6"/>
        <v>0</v>
      </c>
      <c r="G28" s="2803">
        <f t="shared" si="6"/>
        <v>1</v>
      </c>
      <c r="H28" s="2803">
        <f t="shared" si="6"/>
        <v>1</v>
      </c>
      <c r="I28" s="2803">
        <f t="shared" si="6"/>
        <v>1</v>
      </c>
      <c r="J28" s="2803">
        <f t="shared" si="6"/>
        <v>2</v>
      </c>
      <c r="K28" s="2803">
        <f t="shared" si="6"/>
        <v>0</v>
      </c>
      <c r="L28" s="2803">
        <f t="shared" si="6"/>
        <v>1</v>
      </c>
      <c r="M28" s="2803">
        <f t="shared" si="6"/>
        <v>1</v>
      </c>
      <c r="N28" s="2803">
        <f t="shared" si="6"/>
        <v>0</v>
      </c>
      <c r="O28" s="2803">
        <f t="shared" si="6"/>
        <v>0</v>
      </c>
      <c r="P28" s="2803">
        <f t="shared" si="6"/>
        <v>0</v>
      </c>
      <c r="Q28" s="2803">
        <f t="shared" si="6"/>
        <v>2</v>
      </c>
      <c r="R28" s="2803">
        <f t="shared" si="6"/>
        <v>2</v>
      </c>
      <c r="S28" s="2803">
        <f t="shared" si="6"/>
        <v>4</v>
      </c>
    </row>
    <row r="29" spans="1:19" ht="32.25" customHeight="1" thickBot="1" x14ac:dyDescent="0.35">
      <c r="A29" s="2631" t="s">
        <v>180</v>
      </c>
      <c r="B29" s="2835">
        <f t="shared" ref="B29:S29" si="7">SUM(B21,B28)</f>
        <v>25</v>
      </c>
      <c r="C29" s="2835">
        <f t="shared" si="7"/>
        <v>12</v>
      </c>
      <c r="D29" s="2835">
        <f t="shared" si="7"/>
        <v>37</v>
      </c>
      <c r="E29" s="2835">
        <f t="shared" si="7"/>
        <v>14</v>
      </c>
      <c r="F29" s="2835">
        <f t="shared" si="7"/>
        <v>16</v>
      </c>
      <c r="G29" s="2835">
        <f t="shared" si="7"/>
        <v>30</v>
      </c>
      <c r="H29" s="2835">
        <f t="shared" si="7"/>
        <v>21</v>
      </c>
      <c r="I29" s="2835">
        <f t="shared" si="7"/>
        <v>19</v>
      </c>
      <c r="J29" s="2835">
        <f t="shared" si="7"/>
        <v>40</v>
      </c>
      <c r="K29" s="2835">
        <f t="shared" si="7"/>
        <v>28</v>
      </c>
      <c r="L29" s="2835">
        <f t="shared" si="7"/>
        <v>15</v>
      </c>
      <c r="M29" s="2835">
        <f t="shared" si="7"/>
        <v>43</v>
      </c>
      <c r="N29" s="2835">
        <f t="shared" si="7"/>
        <v>18</v>
      </c>
      <c r="O29" s="2835">
        <f t="shared" si="7"/>
        <v>14</v>
      </c>
      <c r="P29" s="2835">
        <f t="shared" si="7"/>
        <v>32</v>
      </c>
      <c r="Q29" s="2835">
        <f t="shared" si="7"/>
        <v>106</v>
      </c>
      <c r="R29" s="2835">
        <f t="shared" si="7"/>
        <v>76</v>
      </c>
      <c r="S29" s="2835">
        <f t="shared" si="7"/>
        <v>182</v>
      </c>
    </row>
    <row r="30" spans="1:19" x14ac:dyDescent="0.3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</row>
    <row r="31" spans="1:19" x14ac:dyDescent="0.3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</row>
    <row r="32" spans="1:19" x14ac:dyDescent="0.3">
      <c r="A32" s="77"/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</row>
    <row r="33" spans="1:19" x14ac:dyDescent="0.3">
      <c r="A33" s="77"/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</row>
    <row r="34" spans="1:19" x14ac:dyDescent="0.3">
      <c r="A34" s="77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</row>
    <row r="35" spans="1:19" x14ac:dyDescent="0.3">
      <c r="A35" s="77"/>
      <c r="B35" s="77"/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</row>
    <row r="36" spans="1:19" x14ac:dyDescent="0.3">
      <c r="A36" s="77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</row>
    <row r="37" spans="1:19" x14ac:dyDescent="0.3">
      <c r="A37" s="77"/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</row>
    <row r="38" spans="1:19" x14ac:dyDescent="0.3">
      <c r="A38" s="77"/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</row>
    <row r="39" spans="1:19" x14ac:dyDescent="0.3">
      <c r="A39" s="77"/>
      <c r="B39" s="77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50" zoomScaleNormal="50" zoomScaleSheetLayoutView="50" workbookViewId="0">
      <selection activeCell="A14" sqref="A14:Y14"/>
    </sheetView>
  </sheetViews>
  <sheetFormatPr defaultColWidth="8.85546875" defaultRowHeight="20.25" x14ac:dyDescent="0.3"/>
  <cols>
    <col min="1" max="1" width="87.85546875" style="341" customWidth="1"/>
    <col min="2" max="25" width="7.85546875" style="341" customWidth="1"/>
    <col min="26" max="26" width="14.28515625" style="341" customWidth="1"/>
    <col min="27" max="27" width="10.5703125" style="341" bestFit="1" customWidth="1"/>
    <col min="28" max="28" width="9.28515625" style="341" bestFit="1" customWidth="1"/>
    <col min="29" max="256" width="8.85546875" style="341"/>
    <col min="257" max="257" width="87.85546875" style="341" customWidth="1"/>
    <col min="258" max="281" width="7.85546875" style="341" customWidth="1"/>
    <col min="282" max="282" width="14.28515625" style="341" customWidth="1"/>
    <col min="283" max="283" width="10.5703125" style="341" bestFit="1" customWidth="1"/>
    <col min="284" max="284" width="9.28515625" style="341" bestFit="1" customWidth="1"/>
    <col min="285" max="512" width="8.85546875" style="341"/>
    <col min="513" max="513" width="87.85546875" style="341" customWidth="1"/>
    <col min="514" max="537" width="7.85546875" style="341" customWidth="1"/>
    <col min="538" max="538" width="14.28515625" style="341" customWidth="1"/>
    <col min="539" max="539" width="10.5703125" style="341" bestFit="1" customWidth="1"/>
    <col min="540" max="540" width="9.28515625" style="341" bestFit="1" customWidth="1"/>
    <col min="541" max="768" width="8.85546875" style="341"/>
    <col min="769" max="769" width="87.85546875" style="341" customWidth="1"/>
    <col min="770" max="793" width="7.85546875" style="341" customWidth="1"/>
    <col min="794" max="794" width="14.28515625" style="341" customWidth="1"/>
    <col min="795" max="795" width="10.5703125" style="341" bestFit="1" customWidth="1"/>
    <col min="796" max="796" width="9.28515625" style="341" bestFit="1" customWidth="1"/>
    <col min="797" max="1024" width="8.85546875" style="341"/>
    <col min="1025" max="1025" width="87.85546875" style="341" customWidth="1"/>
    <col min="1026" max="1049" width="7.85546875" style="341" customWidth="1"/>
    <col min="1050" max="1050" width="14.28515625" style="341" customWidth="1"/>
    <col min="1051" max="1051" width="10.5703125" style="341" bestFit="1" customWidth="1"/>
    <col min="1052" max="1052" width="9.28515625" style="341" bestFit="1" customWidth="1"/>
    <col min="1053" max="1280" width="8.85546875" style="341"/>
    <col min="1281" max="1281" width="87.85546875" style="341" customWidth="1"/>
    <col min="1282" max="1305" width="7.85546875" style="341" customWidth="1"/>
    <col min="1306" max="1306" width="14.28515625" style="341" customWidth="1"/>
    <col min="1307" max="1307" width="10.5703125" style="341" bestFit="1" customWidth="1"/>
    <col min="1308" max="1308" width="9.28515625" style="341" bestFit="1" customWidth="1"/>
    <col min="1309" max="1536" width="8.85546875" style="341"/>
    <col min="1537" max="1537" width="87.85546875" style="341" customWidth="1"/>
    <col min="1538" max="1561" width="7.85546875" style="341" customWidth="1"/>
    <col min="1562" max="1562" width="14.28515625" style="341" customWidth="1"/>
    <col min="1563" max="1563" width="10.5703125" style="341" bestFit="1" customWidth="1"/>
    <col min="1564" max="1564" width="9.28515625" style="341" bestFit="1" customWidth="1"/>
    <col min="1565" max="1792" width="8.85546875" style="341"/>
    <col min="1793" max="1793" width="87.85546875" style="341" customWidth="1"/>
    <col min="1794" max="1817" width="7.85546875" style="341" customWidth="1"/>
    <col min="1818" max="1818" width="14.28515625" style="341" customWidth="1"/>
    <col min="1819" max="1819" width="10.5703125" style="341" bestFit="1" customWidth="1"/>
    <col min="1820" max="1820" width="9.28515625" style="341" bestFit="1" customWidth="1"/>
    <col min="1821" max="2048" width="8.85546875" style="341"/>
    <col min="2049" max="2049" width="87.85546875" style="341" customWidth="1"/>
    <col min="2050" max="2073" width="7.85546875" style="341" customWidth="1"/>
    <col min="2074" max="2074" width="14.28515625" style="341" customWidth="1"/>
    <col min="2075" max="2075" width="10.5703125" style="341" bestFit="1" customWidth="1"/>
    <col min="2076" max="2076" width="9.28515625" style="341" bestFit="1" customWidth="1"/>
    <col min="2077" max="2304" width="8.85546875" style="341"/>
    <col min="2305" max="2305" width="87.85546875" style="341" customWidth="1"/>
    <col min="2306" max="2329" width="7.85546875" style="341" customWidth="1"/>
    <col min="2330" max="2330" width="14.28515625" style="341" customWidth="1"/>
    <col min="2331" max="2331" width="10.5703125" style="341" bestFit="1" customWidth="1"/>
    <col min="2332" max="2332" width="9.28515625" style="341" bestFit="1" customWidth="1"/>
    <col min="2333" max="2560" width="8.85546875" style="341"/>
    <col min="2561" max="2561" width="87.85546875" style="341" customWidth="1"/>
    <col min="2562" max="2585" width="7.85546875" style="341" customWidth="1"/>
    <col min="2586" max="2586" width="14.28515625" style="341" customWidth="1"/>
    <col min="2587" max="2587" width="10.5703125" style="341" bestFit="1" customWidth="1"/>
    <col min="2588" max="2588" width="9.28515625" style="341" bestFit="1" customWidth="1"/>
    <col min="2589" max="2816" width="8.85546875" style="341"/>
    <col min="2817" max="2817" width="87.85546875" style="341" customWidth="1"/>
    <col min="2818" max="2841" width="7.85546875" style="341" customWidth="1"/>
    <col min="2842" max="2842" width="14.28515625" style="341" customWidth="1"/>
    <col min="2843" max="2843" width="10.5703125" style="341" bestFit="1" customWidth="1"/>
    <col min="2844" max="2844" width="9.28515625" style="341" bestFit="1" customWidth="1"/>
    <col min="2845" max="3072" width="8.85546875" style="341"/>
    <col min="3073" max="3073" width="87.85546875" style="341" customWidth="1"/>
    <col min="3074" max="3097" width="7.85546875" style="341" customWidth="1"/>
    <col min="3098" max="3098" width="14.28515625" style="341" customWidth="1"/>
    <col min="3099" max="3099" width="10.5703125" style="341" bestFit="1" customWidth="1"/>
    <col min="3100" max="3100" width="9.28515625" style="341" bestFit="1" customWidth="1"/>
    <col min="3101" max="3328" width="8.85546875" style="341"/>
    <col min="3329" max="3329" width="87.85546875" style="341" customWidth="1"/>
    <col min="3330" max="3353" width="7.85546875" style="341" customWidth="1"/>
    <col min="3354" max="3354" width="14.28515625" style="341" customWidth="1"/>
    <col min="3355" max="3355" width="10.5703125" style="341" bestFit="1" customWidth="1"/>
    <col min="3356" max="3356" width="9.28515625" style="341" bestFit="1" customWidth="1"/>
    <col min="3357" max="3584" width="8.85546875" style="341"/>
    <col min="3585" max="3585" width="87.85546875" style="341" customWidth="1"/>
    <col min="3586" max="3609" width="7.85546875" style="341" customWidth="1"/>
    <col min="3610" max="3610" width="14.28515625" style="341" customWidth="1"/>
    <col min="3611" max="3611" width="10.5703125" style="341" bestFit="1" customWidth="1"/>
    <col min="3612" max="3612" width="9.28515625" style="341" bestFit="1" customWidth="1"/>
    <col min="3613" max="3840" width="8.85546875" style="341"/>
    <col min="3841" max="3841" width="87.85546875" style="341" customWidth="1"/>
    <col min="3842" max="3865" width="7.85546875" style="341" customWidth="1"/>
    <col min="3866" max="3866" width="14.28515625" style="341" customWidth="1"/>
    <col min="3867" max="3867" width="10.5703125" style="341" bestFit="1" customWidth="1"/>
    <col min="3868" max="3868" width="9.28515625" style="341" bestFit="1" customWidth="1"/>
    <col min="3869" max="4096" width="8.85546875" style="341"/>
    <col min="4097" max="4097" width="87.85546875" style="341" customWidth="1"/>
    <col min="4098" max="4121" width="7.85546875" style="341" customWidth="1"/>
    <col min="4122" max="4122" width="14.28515625" style="341" customWidth="1"/>
    <col min="4123" max="4123" width="10.5703125" style="341" bestFit="1" customWidth="1"/>
    <col min="4124" max="4124" width="9.28515625" style="341" bestFit="1" customWidth="1"/>
    <col min="4125" max="4352" width="8.85546875" style="341"/>
    <col min="4353" max="4353" width="87.85546875" style="341" customWidth="1"/>
    <col min="4354" max="4377" width="7.85546875" style="341" customWidth="1"/>
    <col min="4378" max="4378" width="14.28515625" style="341" customWidth="1"/>
    <col min="4379" max="4379" width="10.5703125" style="341" bestFit="1" customWidth="1"/>
    <col min="4380" max="4380" width="9.28515625" style="341" bestFit="1" customWidth="1"/>
    <col min="4381" max="4608" width="8.85546875" style="341"/>
    <col min="4609" max="4609" width="87.85546875" style="341" customWidth="1"/>
    <col min="4610" max="4633" width="7.85546875" style="341" customWidth="1"/>
    <col min="4634" max="4634" width="14.28515625" style="341" customWidth="1"/>
    <col min="4635" max="4635" width="10.5703125" style="341" bestFit="1" customWidth="1"/>
    <col min="4636" max="4636" width="9.28515625" style="341" bestFit="1" customWidth="1"/>
    <col min="4637" max="4864" width="8.85546875" style="341"/>
    <col min="4865" max="4865" width="87.85546875" style="341" customWidth="1"/>
    <col min="4866" max="4889" width="7.85546875" style="341" customWidth="1"/>
    <col min="4890" max="4890" width="14.28515625" style="341" customWidth="1"/>
    <col min="4891" max="4891" width="10.5703125" style="341" bestFit="1" customWidth="1"/>
    <col min="4892" max="4892" width="9.28515625" style="341" bestFit="1" customWidth="1"/>
    <col min="4893" max="5120" width="8.85546875" style="341"/>
    <col min="5121" max="5121" width="87.85546875" style="341" customWidth="1"/>
    <col min="5122" max="5145" width="7.85546875" style="341" customWidth="1"/>
    <col min="5146" max="5146" width="14.28515625" style="341" customWidth="1"/>
    <col min="5147" max="5147" width="10.5703125" style="341" bestFit="1" customWidth="1"/>
    <col min="5148" max="5148" width="9.28515625" style="341" bestFit="1" customWidth="1"/>
    <col min="5149" max="5376" width="8.85546875" style="341"/>
    <col min="5377" max="5377" width="87.85546875" style="341" customWidth="1"/>
    <col min="5378" max="5401" width="7.85546875" style="341" customWidth="1"/>
    <col min="5402" max="5402" width="14.28515625" style="341" customWidth="1"/>
    <col min="5403" max="5403" width="10.5703125" style="341" bestFit="1" customWidth="1"/>
    <col min="5404" max="5404" width="9.28515625" style="341" bestFit="1" customWidth="1"/>
    <col min="5405" max="5632" width="8.85546875" style="341"/>
    <col min="5633" max="5633" width="87.85546875" style="341" customWidth="1"/>
    <col min="5634" max="5657" width="7.85546875" style="341" customWidth="1"/>
    <col min="5658" max="5658" width="14.28515625" style="341" customWidth="1"/>
    <col min="5659" max="5659" width="10.5703125" style="341" bestFit="1" customWidth="1"/>
    <col min="5660" max="5660" width="9.28515625" style="341" bestFit="1" customWidth="1"/>
    <col min="5661" max="5888" width="8.85546875" style="341"/>
    <col min="5889" max="5889" width="87.85546875" style="341" customWidth="1"/>
    <col min="5890" max="5913" width="7.85546875" style="341" customWidth="1"/>
    <col min="5914" max="5914" width="14.28515625" style="341" customWidth="1"/>
    <col min="5915" max="5915" width="10.5703125" style="341" bestFit="1" customWidth="1"/>
    <col min="5916" max="5916" width="9.28515625" style="341" bestFit="1" customWidth="1"/>
    <col min="5917" max="6144" width="8.85546875" style="341"/>
    <col min="6145" max="6145" width="87.85546875" style="341" customWidth="1"/>
    <col min="6146" max="6169" width="7.85546875" style="341" customWidth="1"/>
    <col min="6170" max="6170" width="14.28515625" style="341" customWidth="1"/>
    <col min="6171" max="6171" width="10.5703125" style="341" bestFit="1" customWidth="1"/>
    <col min="6172" max="6172" width="9.28515625" style="341" bestFit="1" customWidth="1"/>
    <col min="6173" max="6400" width="8.85546875" style="341"/>
    <col min="6401" max="6401" width="87.85546875" style="341" customWidth="1"/>
    <col min="6402" max="6425" width="7.85546875" style="341" customWidth="1"/>
    <col min="6426" max="6426" width="14.28515625" style="341" customWidth="1"/>
    <col min="6427" max="6427" width="10.5703125" style="341" bestFit="1" customWidth="1"/>
    <col min="6428" max="6428" width="9.28515625" style="341" bestFit="1" customWidth="1"/>
    <col min="6429" max="6656" width="8.85546875" style="341"/>
    <col min="6657" max="6657" width="87.85546875" style="341" customWidth="1"/>
    <col min="6658" max="6681" width="7.85546875" style="341" customWidth="1"/>
    <col min="6682" max="6682" width="14.28515625" style="341" customWidth="1"/>
    <col min="6683" max="6683" width="10.5703125" style="341" bestFit="1" customWidth="1"/>
    <col min="6684" max="6684" width="9.28515625" style="341" bestFit="1" customWidth="1"/>
    <col min="6685" max="6912" width="8.85546875" style="341"/>
    <col min="6913" max="6913" width="87.85546875" style="341" customWidth="1"/>
    <col min="6914" max="6937" width="7.85546875" style="341" customWidth="1"/>
    <col min="6938" max="6938" width="14.28515625" style="341" customWidth="1"/>
    <col min="6939" max="6939" width="10.5703125" style="341" bestFit="1" customWidth="1"/>
    <col min="6940" max="6940" width="9.28515625" style="341" bestFit="1" customWidth="1"/>
    <col min="6941" max="7168" width="8.85546875" style="341"/>
    <col min="7169" max="7169" width="87.85546875" style="341" customWidth="1"/>
    <col min="7170" max="7193" width="7.85546875" style="341" customWidth="1"/>
    <col min="7194" max="7194" width="14.28515625" style="341" customWidth="1"/>
    <col min="7195" max="7195" width="10.5703125" style="341" bestFit="1" customWidth="1"/>
    <col min="7196" max="7196" width="9.28515625" style="341" bestFit="1" customWidth="1"/>
    <col min="7197" max="7424" width="8.85546875" style="341"/>
    <col min="7425" max="7425" width="87.85546875" style="341" customWidth="1"/>
    <col min="7426" max="7449" width="7.85546875" style="341" customWidth="1"/>
    <col min="7450" max="7450" width="14.28515625" style="341" customWidth="1"/>
    <col min="7451" max="7451" width="10.5703125" style="341" bestFit="1" customWidth="1"/>
    <col min="7452" max="7452" width="9.28515625" style="341" bestFit="1" customWidth="1"/>
    <col min="7453" max="7680" width="8.85546875" style="341"/>
    <col min="7681" max="7681" width="87.85546875" style="341" customWidth="1"/>
    <col min="7682" max="7705" width="7.85546875" style="341" customWidth="1"/>
    <col min="7706" max="7706" width="14.28515625" style="341" customWidth="1"/>
    <col min="7707" max="7707" width="10.5703125" style="341" bestFit="1" customWidth="1"/>
    <col min="7708" max="7708" width="9.28515625" style="341" bestFit="1" customWidth="1"/>
    <col min="7709" max="7936" width="8.85546875" style="341"/>
    <col min="7937" max="7937" width="87.85546875" style="341" customWidth="1"/>
    <col min="7938" max="7961" width="7.85546875" style="341" customWidth="1"/>
    <col min="7962" max="7962" width="14.28515625" style="341" customWidth="1"/>
    <col min="7963" max="7963" width="10.5703125" style="341" bestFit="1" customWidth="1"/>
    <col min="7964" max="7964" width="9.28515625" style="341" bestFit="1" customWidth="1"/>
    <col min="7965" max="8192" width="8.85546875" style="341"/>
    <col min="8193" max="8193" width="87.85546875" style="341" customWidth="1"/>
    <col min="8194" max="8217" width="7.85546875" style="341" customWidth="1"/>
    <col min="8218" max="8218" width="14.28515625" style="341" customWidth="1"/>
    <col min="8219" max="8219" width="10.5703125" style="341" bestFit="1" customWidth="1"/>
    <col min="8220" max="8220" width="9.28515625" style="341" bestFit="1" customWidth="1"/>
    <col min="8221" max="8448" width="8.85546875" style="341"/>
    <col min="8449" max="8449" width="87.85546875" style="341" customWidth="1"/>
    <col min="8450" max="8473" width="7.85546875" style="341" customWidth="1"/>
    <col min="8474" max="8474" width="14.28515625" style="341" customWidth="1"/>
    <col min="8475" max="8475" width="10.5703125" style="341" bestFit="1" customWidth="1"/>
    <col min="8476" max="8476" width="9.28515625" style="341" bestFit="1" customWidth="1"/>
    <col min="8477" max="8704" width="8.85546875" style="341"/>
    <col min="8705" max="8705" width="87.85546875" style="341" customWidth="1"/>
    <col min="8706" max="8729" width="7.85546875" style="341" customWidth="1"/>
    <col min="8730" max="8730" width="14.28515625" style="341" customWidth="1"/>
    <col min="8731" max="8731" width="10.5703125" style="341" bestFit="1" customWidth="1"/>
    <col min="8732" max="8732" width="9.28515625" style="341" bestFit="1" customWidth="1"/>
    <col min="8733" max="8960" width="8.85546875" style="341"/>
    <col min="8961" max="8961" width="87.85546875" style="341" customWidth="1"/>
    <col min="8962" max="8985" width="7.85546875" style="341" customWidth="1"/>
    <col min="8986" max="8986" width="14.28515625" style="341" customWidth="1"/>
    <col min="8987" max="8987" width="10.5703125" style="341" bestFit="1" customWidth="1"/>
    <col min="8988" max="8988" width="9.28515625" style="341" bestFit="1" customWidth="1"/>
    <col min="8989" max="9216" width="8.85546875" style="341"/>
    <col min="9217" max="9217" width="87.85546875" style="341" customWidth="1"/>
    <col min="9218" max="9241" width="7.85546875" style="341" customWidth="1"/>
    <col min="9242" max="9242" width="14.28515625" style="341" customWidth="1"/>
    <col min="9243" max="9243" width="10.5703125" style="341" bestFit="1" customWidth="1"/>
    <col min="9244" max="9244" width="9.28515625" style="341" bestFit="1" customWidth="1"/>
    <col min="9245" max="9472" width="8.85546875" style="341"/>
    <col min="9473" max="9473" width="87.85546875" style="341" customWidth="1"/>
    <col min="9474" max="9497" width="7.85546875" style="341" customWidth="1"/>
    <col min="9498" max="9498" width="14.28515625" style="341" customWidth="1"/>
    <col min="9499" max="9499" width="10.5703125" style="341" bestFit="1" customWidth="1"/>
    <col min="9500" max="9500" width="9.28515625" style="341" bestFit="1" customWidth="1"/>
    <col min="9501" max="9728" width="8.85546875" style="341"/>
    <col min="9729" max="9729" width="87.85546875" style="341" customWidth="1"/>
    <col min="9730" max="9753" width="7.85546875" style="341" customWidth="1"/>
    <col min="9754" max="9754" width="14.28515625" style="341" customWidth="1"/>
    <col min="9755" max="9755" width="10.5703125" style="341" bestFit="1" customWidth="1"/>
    <col min="9756" max="9756" width="9.28515625" style="341" bestFit="1" customWidth="1"/>
    <col min="9757" max="9984" width="8.85546875" style="341"/>
    <col min="9985" max="9985" width="87.85546875" style="341" customWidth="1"/>
    <col min="9986" max="10009" width="7.85546875" style="341" customWidth="1"/>
    <col min="10010" max="10010" width="14.28515625" style="341" customWidth="1"/>
    <col min="10011" max="10011" width="10.5703125" style="341" bestFit="1" customWidth="1"/>
    <col min="10012" max="10012" width="9.28515625" style="341" bestFit="1" customWidth="1"/>
    <col min="10013" max="10240" width="8.85546875" style="341"/>
    <col min="10241" max="10241" width="87.85546875" style="341" customWidth="1"/>
    <col min="10242" max="10265" width="7.85546875" style="341" customWidth="1"/>
    <col min="10266" max="10266" width="14.28515625" style="341" customWidth="1"/>
    <col min="10267" max="10267" width="10.5703125" style="341" bestFit="1" customWidth="1"/>
    <col min="10268" max="10268" width="9.28515625" style="341" bestFit="1" customWidth="1"/>
    <col min="10269" max="10496" width="8.85546875" style="341"/>
    <col min="10497" max="10497" width="87.85546875" style="341" customWidth="1"/>
    <col min="10498" max="10521" width="7.85546875" style="341" customWidth="1"/>
    <col min="10522" max="10522" width="14.28515625" style="341" customWidth="1"/>
    <col min="10523" max="10523" width="10.5703125" style="341" bestFit="1" customWidth="1"/>
    <col min="10524" max="10524" width="9.28515625" style="341" bestFit="1" customWidth="1"/>
    <col min="10525" max="10752" width="8.85546875" style="341"/>
    <col min="10753" max="10753" width="87.85546875" style="341" customWidth="1"/>
    <col min="10754" max="10777" width="7.85546875" style="341" customWidth="1"/>
    <col min="10778" max="10778" width="14.28515625" style="341" customWidth="1"/>
    <col min="10779" max="10779" width="10.5703125" style="341" bestFit="1" customWidth="1"/>
    <col min="10780" max="10780" width="9.28515625" style="341" bestFit="1" customWidth="1"/>
    <col min="10781" max="11008" width="8.85546875" style="341"/>
    <col min="11009" max="11009" width="87.85546875" style="341" customWidth="1"/>
    <col min="11010" max="11033" width="7.85546875" style="341" customWidth="1"/>
    <col min="11034" max="11034" width="14.28515625" style="341" customWidth="1"/>
    <col min="11035" max="11035" width="10.5703125" style="341" bestFit="1" customWidth="1"/>
    <col min="11036" max="11036" width="9.28515625" style="341" bestFit="1" customWidth="1"/>
    <col min="11037" max="11264" width="8.85546875" style="341"/>
    <col min="11265" max="11265" width="87.85546875" style="341" customWidth="1"/>
    <col min="11266" max="11289" width="7.85546875" style="341" customWidth="1"/>
    <col min="11290" max="11290" width="14.28515625" style="341" customWidth="1"/>
    <col min="11291" max="11291" width="10.5703125" style="341" bestFit="1" customWidth="1"/>
    <col min="11292" max="11292" width="9.28515625" style="341" bestFit="1" customWidth="1"/>
    <col min="11293" max="11520" width="8.85546875" style="341"/>
    <col min="11521" max="11521" width="87.85546875" style="341" customWidth="1"/>
    <col min="11522" max="11545" width="7.85546875" style="341" customWidth="1"/>
    <col min="11546" max="11546" width="14.28515625" style="341" customWidth="1"/>
    <col min="11547" max="11547" width="10.5703125" style="341" bestFit="1" customWidth="1"/>
    <col min="11548" max="11548" width="9.28515625" style="341" bestFit="1" customWidth="1"/>
    <col min="11549" max="11776" width="8.85546875" style="341"/>
    <col min="11777" max="11777" width="87.85546875" style="341" customWidth="1"/>
    <col min="11778" max="11801" width="7.85546875" style="341" customWidth="1"/>
    <col min="11802" max="11802" width="14.28515625" style="341" customWidth="1"/>
    <col min="11803" max="11803" width="10.5703125" style="341" bestFit="1" customWidth="1"/>
    <col min="11804" max="11804" width="9.28515625" style="341" bestFit="1" customWidth="1"/>
    <col min="11805" max="12032" width="8.85546875" style="341"/>
    <col min="12033" max="12033" width="87.85546875" style="341" customWidth="1"/>
    <col min="12034" max="12057" width="7.85546875" style="341" customWidth="1"/>
    <col min="12058" max="12058" width="14.28515625" style="341" customWidth="1"/>
    <col min="12059" max="12059" width="10.5703125" style="341" bestFit="1" customWidth="1"/>
    <col min="12060" max="12060" width="9.28515625" style="341" bestFit="1" customWidth="1"/>
    <col min="12061" max="12288" width="8.85546875" style="341"/>
    <col min="12289" max="12289" width="87.85546875" style="341" customWidth="1"/>
    <col min="12290" max="12313" width="7.85546875" style="341" customWidth="1"/>
    <col min="12314" max="12314" width="14.28515625" style="341" customWidth="1"/>
    <col min="12315" max="12315" width="10.5703125" style="341" bestFit="1" customWidth="1"/>
    <col min="12316" max="12316" width="9.28515625" style="341" bestFit="1" customWidth="1"/>
    <col min="12317" max="12544" width="8.85546875" style="341"/>
    <col min="12545" max="12545" width="87.85546875" style="341" customWidth="1"/>
    <col min="12546" max="12569" width="7.85546875" style="341" customWidth="1"/>
    <col min="12570" max="12570" width="14.28515625" style="341" customWidth="1"/>
    <col min="12571" max="12571" width="10.5703125" style="341" bestFit="1" customWidth="1"/>
    <col min="12572" max="12572" width="9.28515625" style="341" bestFit="1" customWidth="1"/>
    <col min="12573" max="12800" width="8.85546875" style="341"/>
    <col min="12801" max="12801" width="87.85546875" style="341" customWidth="1"/>
    <col min="12802" max="12825" width="7.85546875" style="341" customWidth="1"/>
    <col min="12826" max="12826" width="14.28515625" style="341" customWidth="1"/>
    <col min="12827" max="12827" width="10.5703125" style="341" bestFit="1" customWidth="1"/>
    <col min="12828" max="12828" width="9.28515625" style="341" bestFit="1" customWidth="1"/>
    <col min="12829" max="13056" width="8.85546875" style="341"/>
    <col min="13057" max="13057" width="87.85546875" style="341" customWidth="1"/>
    <col min="13058" max="13081" width="7.85546875" style="341" customWidth="1"/>
    <col min="13082" max="13082" width="14.28515625" style="341" customWidth="1"/>
    <col min="13083" max="13083" width="10.5703125" style="341" bestFit="1" customWidth="1"/>
    <col min="13084" max="13084" width="9.28515625" style="341" bestFit="1" customWidth="1"/>
    <col min="13085" max="13312" width="8.85546875" style="341"/>
    <col min="13313" max="13313" width="87.85546875" style="341" customWidth="1"/>
    <col min="13314" max="13337" width="7.85546875" style="341" customWidth="1"/>
    <col min="13338" max="13338" width="14.28515625" style="341" customWidth="1"/>
    <col min="13339" max="13339" width="10.5703125" style="341" bestFit="1" customWidth="1"/>
    <col min="13340" max="13340" width="9.28515625" style="341" bestFit="1" customWidth="1"/>
    <col min="13341" max="13568" width="8.85546875" style="341"/>
    <col min="13569" max="13569" width="87.85546875" style="341" customWidth="1"/>
    <col min="13570" max="13593" width="7.85546875" style="341" customWidth="1"/>
    <col min="13594" max="13594" width="14.28515625" style="341" customWidth="1"/>
    <col min="13595" max="13595" width="10.5703125" style="341" bestFit="1" customWidth="1"/>
    <col min="13596" max="13596" width="9.28515625" style="341" bestFit="1" customWidth="1"/>
    <col min="13597" max="13824" width="8.85546875" style="341"/>
    <col min="13825" max="13825" width="87.85546875" style="341" customWidth="1"/>
    <col min="13826" max="13849" width="7.85546875" style="341" customWidth="1"/>
    <col min="13850" max="13850" width="14.28515625" style="341" customWidth="1"/>
    <col min="13851" max="13851" width="10.5703125" style="341" bestFit="1" customWidth="1"/>
    <col min="13852" max="13852" width="9.28515625" style="341" bestFit="1" customWidth="1"/>
    <col min="13853" max="14080" width="8.85546875" style="341"/>
    <col min="14081" max="14081" width="87.85546875" style="341" customWidth="1"/>
    <col min="14082" max="14105" width="7.85546875" style="341" customWidth="1"/>
    <col min="14106" max="14106" width="14.28515625" style="341" customWidth="1"/>
    <col min="14107" max="14107" width="10.5703125" style="341" bestFit="1" customWidth="1"/>
    <col min="14108" max="14108" width="9.28515625" style="341" bestFit="1" customWidth="1"/>
    <col min="14109" max="14336" width="8.85546875" style="341"/>
    <col min="14337" max="14337" width="87.85546875" style="341" customWidth="1"/>
    <col min="14338" max="14361" width="7.85546875" style="341" customWidth="1"/>
    <col min="14362" max="14362" width="14.28515625" style="341" customWidth="1"/>
    <col min="14363" max="14363" width="10.5703125" style="341" bestFit="1" customWidth="1"/>
    <col min="14364" max="14364" width="9.28515625" style="341" bestFit="1" customWidth="1"/>
    <col min="14365" max="14592" width="8.85546875" style="341"/>
    <col min="14593" max="14593" width="87.85546875" style="341" customWidth="1"/>
    <col min="14594" max="14617" width="7.85546875" style="341" customWidth="1"/>
    <col min="14618" max="14618" width="14.28515625" style="341" customWidth="1"/>
    <col min="14619" max="14619" width="10.5703125" style="341" bestFit="1" customWidth="1"/>
    <col min="14620" max="14620" width="9.28515625" style="341" bestFit="1" customWidth="1"/>
    <col min="14621" max="14848" width="8.85546875" style="341"/>
    <col min="14849" max="14849" width="87.85546875" style="341" customWidth="1"/>
    <col min="14850" max="14873" width="7.85546875" style="341" customWidth="1"/>
    <col min="14874" max="14874" width="14.28515625" style="341" customWidth="1"/>
    <col min="14875" max="14875" width="10.5703125" style="341" bestFit="1" customWidth="1"/>
    <col min="14876" max="14876" width="9.28515625" style="341" bestFit="1" customWidth="1"/>
    <col min="14877" max="15104" width="8.85546875" style="341"/>
    <col min="15105" max="15105" width="87.85546875" style="341" customWidth="1"/>
    <col min="15106" max="15129" width="7.85546875" style="341" customWidth="1"/>
    <col min="15130" max="15130" width="14.28515625" style="341" customWidth="1"/>
    <col min="15131" max="15131" width="10.5703125" style="341" bestFit="1" customWidth="1"/>
    <col min="15132" max="15132" width="9.28515625" style="341" bestFit="1" customWidth="1"/>
    <col min="15133" max="15360" width="8.85546875" style="341"/>
    <col min="15361" max="15361" width="87.85546875" style="341" customWidth="1"/>
    <col min="15362" max="15385" width="7.85546875" style="341" customWidth="1"/>
    <col min="15386" max="15386" width="14.28515625" style="341" customWidth="1"/>
    <col min="15387" max="15387" width="10.5703125" style="341" bestFit="1" customWidth="1"/>
    <col min="15388" max="15388" width="9.28515625" style="341" bestFit="1" customWidth="1"/>
    <col min="15389" max="15616" width="8.85546875" style="341"/>
    <col min="15617" max="15617" width="87.85546875" style="341" customWidth="1"/>
    <col min="15618" max="15641" width="7.85546875" style="341" customWidth="1"/>
    <col min="15642" max="15642" width="14.28515625" style="341" customWidth="1"/>
    <col min="15643" max="15643" width="10.5703125" style="341" bestFit="1" customWidth="1"/>
    <col min="15644" max="15644" width="9.28515625" style="341" bestFit="1" customWidth="1"/>
    <col min="15645" max="15872" width="8.85546875" style="341"/>
    <col min="15873" max="15873" width="87.85546875" style="341" customWidth="1"/>
    <col min="15874" max="15897" width="7.85546875" style="341" customWidth="1"/>
    <col min="15898" max="15898" width="14.28515625" style="341" customWidth="1"/>
    <col min="15899" max="15899" width="10.5703125" style="341" bestFit="1" customWidth="1"/>
    <col min="15900" max="15900" width="9.28515625" style="341" bestFit="1" customWidth="1"/>
    <col min="15901" max="16128" width="8.85546875" style="341"/>
    <col min="16129" max="16129" width="87.85546875" style="341" customWidth="1"/>
    <col min="16130" max="16153" width="7.85546875" style="341" customWidth="1"/>
    <col min="16154" max="16154" width="14.28515625" style="341" customWidth="1"/>
    <col min="16155" max="16155" width="10.5703125" style="341" bestFit="1" customWidth="1"/>
    <col min="16156" max="16156" width="9.28515625" style="341" bestFit="1" customWidth="1"/>
    <col min="16157" max="16384" width="8.85546875" style="341"/>
  </cols>
  <sheetData>
    <row r="1" spans="1:25" ht="48" customHeight="1" x14ac:dyDescent="0.3">
      <c r="A1" s="3892" t="s">
        <v>143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  <c r="U1" s="3892"/>
      <c r="V1" s="3892"/>
      <c r="W1" s="3892"/>
      <c r="X1" s="3892"/>
      <c r="Y1" s="3892"/>
    </row>
    <row r="2" spans="1:25" ht="27" customHeight="1" x14ac:dyDescent="0.3">
      <c r="A2" s="3892" t="s">
        <v>379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3892"/>
      <c r="O2" s="3892"/>
      <c r="P2" s="3892"/>
      <c r="Q2" s="3892"/>
      <c r="R2" s="3892"/>
      <c r="S2" s="3892"/>
      <c r="T2" s="3892"/>
      <c r="U2" s="3892"/>
      <c r="V2" s="3892"/>
      <c r="W2" s="3892"/>
      <c r="X2" s="3892"/>
      <c r="Y2" s="3892"/>
    </row>
    <row r="3" spans="1:25" ht="16.5" customHeight="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/>
      <c r="W3" s="370"/>
      <c r="X3" s="370"/>
      <c r="Y3" s="370"/>
    </row>
    <row r="4" spans="1:25" ht="33" customHeight="1" x14ac:dyDescent="0.3">
      <c r="A4" s="3893" t="s">
        <v>9</v>
      </c>
      <c r="B4" s="3896" t="s">
        <v>0</v>
      </c>
      <c r="C4" s="3897"/>
      <c r="D4" s="3898"/>
      <c r="E4" s="3896" t="s">
        <v>1</v>
      </c>
      <c r="F4" s="3897"/>
      <c r="G4" s="3898"/>
      <c r="H4" s="3896" t="s">
        <v>2</v>
      </c>
      <c r="I4" s="3897"/>
      <c r="J4" s="3898"/>
      <c r="K4" s="3896" t="s">
        <v>3</v>
      </c>
      <c r="L4" s="3897"/>
      <c r="M4" s="3898"/>
      <c r="N4" s="3896" t="s">
        <v>339</v>
      </c>
      <c r="O4" s="3897"/>
      <c r="P4" s="3898"/>
      <c r="Q4" s="3896" t="s">
        <v>345</v>
      </c>
      <c r="R4" s="3897"/>
      <c r="S4" s="3898"/>
      <c r="T4" s="3896">
        <v>6</v>
      </c>
      <c r="U4" s="3897"/>
      <c r="V4" s="3898"/>
      <c r="W4" s="3886" t="s">
        <v>24</v>
      </c>
      <c r="X4" s="3887"/>
      <c r="Y4" s="3888"/>
    </row>
    <row r="5" spans="1:25" ht="33" customHeight="1" thickBot="1" x14ac:dyDescent="0.35">
      <c r="A5" s="3894"/>
      <c r="B5" s="3899"/>
      <c r="C5" s="3900"/>
      <c r="D5" s="3901"/>
      <c r="E5" s="3899"/>
      <c r="F5" s="3900"/>
      <c r="G5" s="3901"/>
      <c r="H5" s="3899"/>
      <c r="I5" s="3900"/>
      <c r="J5" s="3901"/>
      <c r="K5" s="3899"/>
      <c r="L5" s="3900"/>
      <c r="M5" s="3901"/>
      <c r="N5" s="3899"/>
      <c r="O5" s="3900"/>
      <c r="P5" s="3901"/>
      <c r="Q5" s="3899"/>
      <c r="R5" s="3900"/>
      <c r="S5" s="3901"/>
      <c r="T5" s="3899"/>
      <c r="U5" s="3900"/>
      <c r="V5" s="3901"/>
      <c r="W5" s="3889"/>
      <c r="X5" s="3890"/>
      <c r="Y5" s="3891"/>
    </row>
    <row r="6" spans="1:25" ht="159.75" customHeight="1" thickBot="1" x14ac:dyDescent="0.35">
      <c r="A6" s="3903"/>
      <c r="B6" s="2716" t="s">
        <v>26</v>
      </c>
      <c r="C6" s="2716" t="s">
        <v>27</v>
      </c>
      <c r="D6" s="2716" t="s">
        <v>4</v>
      </c>
      <c r="E6" s="2716" t="s">
        <v>26</v>
      </c>
      <c r="F6" s="2716" t="s">
        <v>27</v>
      </c>
      <c r="G6" s="2716" t="s">
        <v>4</v>
      </c>
      <c r="H6" s="2716" t="s">
        <v>26</v>
      </c>
      <c r="I6" s="2716" t="s">
        <v>27</v>
      </c>
      <c r="J6" s="2716" t="s">
        <v>4</v>
      </c>
      <c r="K6" s="2716" t="s">
        <v>26</v>
      </c>
      <c r="L6" s="2716" t="s">
        <v>27</v>
      </c>
      <c r="M6" s="2716" t="s">
        <v>4</v>
      </c>
      <c r="N6" s="2716" t="s">
        <v>26</v>
      </c>
      <c r="O6" s="2716" t="s">
        <v>27</v>
      </c>
      <c r="P6" s="2716" t="s">
        <v>4</v>
      </c>
      <c r="Q6" s="2716" t="s">
        <v>26</v>
      </c>
      <c r="R6" s="2716" t="s">
        <v>27</v>
      </c>
      <c r="S6" s="2716" t="s">
        <v>4</v>
      </c>
      <c r="T6" s="2716" t="s">
        <v>26</v>
      </c>
      <c r="U6" s="2716" t="s">
        <v>27</v>
      </c>
      <c r="V6" s="2716" t="s">
        <v>4</v>
      </c>
      <c r="W6" s="2716" t="s">
        <v>26</v>
      </c>
      <c r="X6" s="2716" t="s">
        <v>27</v>
      </c>
      <c r="Y6" s="2716" t="s">
        <v>4</v>
      </c>
    </row>
    <row r="7" spans="1:25" ht="28.5" customHeight="1" thickBot="1" x14ac:dyDescent="0.35">
      <c r="A7" s="2717" t="s">
        <v>22</v>
      </c>
      <c r="B7" s="2718"/>
      <c r="C7" s="2719"/>
      <c r="D7" s="2720"/>
      <c r="E7" s="2721"/>
      <c r="F7" s="2721"/>
      <c r="G7" s="2722"/>
      <c r="H7" s="2718"/>
      <c r="I7" s="2721"/>
      <c r="J7" s="2723"/>
      <c r="K7" s="2721"/>
      <c r="L7" s="2721"/>
      <c r="M7" s="2722"/>
      <c r="N7" s="2722"/>
      <c r="O7" s="2722"/>
      <c r="P7" s="2722"/>
      <c r="Q7" s="2718"/>
      <c r="R7" s="2721"/>
      <c r="S7" s="2723"/>
      <c r="T7" s="2718"/>
      <c r="U7" s="2721"/>
      <c r="V7" s="2723"/>
      <c r="W7" s="2724"/>
      <c r="X7" s="2725"/>
      <c r="Y7" s="2726"/>
    </row>
    <row r="8" spans="1:25" ht="31.5" customHeight="1" thickBot="1" x14ac:dyDescent="0.35">
      <c r="A8" s="2756" t="s">
        <v>328</v>
      </c>
      <c r="B8" s="2757">
        <f>B12+B15</f>
        <v>25</v>
      </c>
      <c r="C8" s="2757">
        <f t="shared" ref="C8:Y8" si="0">C12+C15</f>
        <v>3</v>
      </c>
      <c r="D8" s="2757">
        <f t="shared" si="0"/>
        <v>28</v>
      </c>
      <c r="E8" s="2757">
        <f t="shared" si="0"/>
        <v>18</v>
      </c>
      <c r="F8" s="2757">
        <f t="shared" si="0"/>
        <v>7</v>
      </c>
      <c r="G8" s="2757">
        <f t="shared" si="0"/>
        <v>25</v>
      </c>
      <c r="H8" s="2757">
        <f t="shared" si="0"/>
        <v>25</v>
      </c>
      <c r="I8" s="2757">
        <f t="shared" si="0"/>
        <v>0</v>
      </c>
      <c r="J8" s="2757">
        <f t="shared" si="0"/>
        <v>25</v>
      </c>
      <c r="K8" s="2757">
        <f t="shared" si="0"/>
        <v>21</v>
      </c>
      <c r="L8" s="2757">
        <f t="shared" si="0"/>
        <v>1</v>
      </c>
      <c r="M8" s="2757">
        <f t="shared" si="0"/>
        <v>22</v>
      </c>
      <c r="N8" s="2757">
        <f t="shared" si="0"/>
        <v>20</v>
      </c>
      <c r="O8" s="2757">
        <f t="shared" si="0"/>
        <v>1</v>
      </c>
      <c r="P8" s="2757">
        <f t="shared" si="0"/>
        <v>21</v>
      </c>
      <c r="Q8" s="2757">
        <f t="shared" si="0"/>
        <v>0</v>
      </c>
      <c r="R8" s="2757">
        <f t="shared" si="0"/>
        <v>0</v>
      </c>
      <c r="S8" s="2757">
        <f t="shared" si="0"/>
        <v>0</v>
      </c>
      <c r="T8" s="2757">
        <f t="shared" si="0"/>
        <v>35</v>
      </c>
      <c r="U8" s="2757">
        <f t="shared" si="0"/>
        <v>0</v>
      </c>
      <c r="V8" s="2757">
        <f t="shared" si="0"/>
        <v>35</v>
      </c>
      <c r="W8" s="2757">
        <f t="shared" si="0"/>
        <v>144</v>
      </c>
      <c r="X8" s="2757">
        <f t="shared" si="0"/>
        <v>12</v>
      </c>
      <c r="Y8" s="2758">
        <f t="shared" si="0"/>
        <v>156</v>
      </c>
    </row>
    <row r="9" spans="1:25" ht="27" customHeight="1" thickBot="1" x14ac:dyDescent="0.35">
      <c r="A9" s="2727" t="s">
        <v>16</v>
      </c>
      <c r="B9" s="2731">
        <f>B8</f>
        <v>25</v>
      </c>
      <c r="C9" s="2731">
        <f t="shared" ref="C9:Y9" si="1">C8</f>
        <v>3</v>
      </c>
      <c r="D9" s="2731">
        <f t="shared" si="1"/>
        <v>28</v>
      </c>
      <c r="E9" s="2731">
        <f t="shared" si="1"/>
        <v>18</v>
      </c>
      <c r="F9" s="2731">
        <f t="shared" si="1"/>
        <v>7</v>
      </c>
      <c r="G9" s="2731">
        <f t="shared" si="1"/>
        <v>25</v>
      </c>
      <c r="H9" s="2731">
        <f t="shared" si="1"/>
        <v>25</v>
      </c>
      <c r="I9" s="2731">
        <f t="shared" si="1"/>
        <v>0</v>
      </c>
      <c r="J9" s="2731">
        <f t="shared" si="1"/>
        <v>25</v>
      </c>
      <c r="K9" s="2731">
        <f t="shared" si="1"/>
        <v>21</v>
      </c>
      <c r="L9" s="2731">
        <f t="shared" si="1"/>
        <v>1</v>
      </c>
      <c r="M9" s="2731">
        <f t="shared" si="1"/>
        <v>22</v>
      </c>
      <c r="N9" s="2731">
        <f t="shared" si="1"/>
        <v>20</v>
      </c>
      <c r="O9" s="2731">
        <f t="shared" si="1"/>
        <v>1</v>
      </c>
      <c r="P9" s="2731">
        <f t="shared" si="1"/>
        <v>21</v>
      </c>
      <c r="Q9" s="2731">
        <f t="shared" si="1"/>
        <v>0</v>
      </c>
      <c r="R9" s="2731">
        <f t="shared" si="1"/>
        <v>0</v>
      </c>
      <c r="S9" s="2731">
        <f t="shared" si="1"/>
        <v>0</v>
      </c>
      <c r="T9" s="2731">
        <f t="shared" si="1"/>
        <v>35</v>
      </c>
      <c r="U9" s="2731">
        <f t="shared" si="1"/>
        <v>0</v>
      </c>
      <c r="V9" s="2731">
        <f t="shared" si="1"/>
        <v>35</v>
      </c>
      <c r="W9" s="2731">
        <f t="shared" si="1"/>
        <v>144</v>
      </c>
      <c r="X9" s="2731">
        <f t="shared" si="1"/>
        <v>12</v>
      </c>
      <c r="Y9" s="1675">
        <f t="shared" si="1"/>
        <v>156</v>
      </c>
    </row>
    <row r="10" spans="1:25" ht="24" customHeight="1" thickBot="1" x14ac:dyDescent="0.35">
      <c r="A10" s="2728" t="s">
        <v>23</v>
      </c>
      <c r="B10" s="2729"/>
      <c r="C10" s="2730"/>
      <c r="D10" s="2731"/>
      <c r="E10" s="2732"/>
      <c r="F10" s="2732"/>
      <c r="G10" s="2732"/>
      <c r="H10" s="2732"/>
      <c r="I10" s="2732"/>
      <c r="J10" s="2732"/>
      <c r="K10" s="2732"/>
      <c r="L10" s="2732"/>
      <c r="M10" s="2733"/>
      <c r="N10" s="2734"/>
      <c r="O10" s="2734"/>
      <c r="P10" s="2734"/>
      <c r="Q10" s="2731"/>
      <c r="R10" s="2732"/>
      <c r="S10" s="2735"/>
      <c r="T10" s="2731"/>
      <c r="U10" s="2732"/>
      <c r="V10" s="2735"/>
      <c r="W10" s="2731"/>
      <c r="X10" s="2732"/>
      <c r="Y10" s="2735"/>
    </row>
    <row r="11" spans="1:25" ht="24" customHeight="1" thickBot="1" x14ac:dyDescent="0.35">
      <c r="A11" s="2736" t="s">
        <v>11</v>
      </c>
      <c r="B11" s="2737"/>
      <c r="C11" s="2738"/>
      <c r="D11" s="2739"/>
      <c r="E11" s="1202"/>
      <c r="F11" s="2740"/>
      <c r="G11" s="2741"/>
      <c r="H11" s="2742"/>
      <c r="I11" s="2740"/>
      <c r="J11" s="2739"/>
      <c r="K11" s="1202"/>
      <c r="L11" s="2740"/>
      <c r="M11" s="2739"/>
      <c r="N11" s="2743"/>
      <c r="O11" s="2743"/>
      <c r="P11" s="2743"/>
      <c r="Q11" s="1203"/>
      <c r="R11" s="2744"/>
      <c r="S11" s="2741"/>
      <c r="T11" s="1203"/>
      <c r="U11" s="2744"/>
      <c r="V11" s="2741"/>
      <c r="W11" s="1204"/>
      <c r="X11" s="1204"/>
      <c r="Y11" s="2745"/>
    </row>
    <row r="12" spans="1:25" ht="30" customHeight="1" thickBot="1" x14ac:dyDescent="0.35">
      <c r="A12" s="2755" t="s">
        <v>328</v>
      </c>
      <c r="B12" s="2737">
        <v>24</v>
      </c>
      <c r="C12" s="2738">
        <v>3</v>
      </c>
      <c r="D12" s="2739">
        <v>27</v>
      </c>
      <c r="E12" s="1202">
        <v>18</v>
      </c>
      <c r="F12" s="2740">
        <v>7</v>
      </c>
      <c r="G12" s="2741">
        <v>25</v>
      </c>
      <c r="H12" s="2742">
        <v>25</v>
      </c>
      <c r="I12" s="2740">
        <v>0</v>
      </c>
      <c r="J12" s="2739">
        <v>25</v>
      </c>
      <c r="K12" s="1202">
        <v>21</v>
      </c>
      <c r="L12" s="2740">
        <v>1</v>
      </c>
      <c r="M12" s="2739">
        <v>22</v>
      </c>
      <c r="N12" s="2743">
        <v>20</v>
      </c>
      <c r="O12" s="2743">
        <v>1</v>
      </c>
      <c r="P12" s="2743">
        <v>21</v>
      </c>
      <c r="Q12" s="1203">
        <v>0</v>
      </c>
      <c r="R12" s="2744">
        <v>0</v>
      </c>
      <c r="S12" s="2741">
        <v>0</v>
      </c>
      <c r="T12" s="1203">
        <v>32</v>
      </c>
      <c r="U12" s="2744">
        <v>0</v>
      </c>
      <c r="V12" s="2741">
        <v>32</v>
      </c>
      <c r="W12" s="2746">
        <f>SUM(B12,E12,H12,K12,N12,Q12,T12)</f>
        <v>140</v>
      </c>
      <c r="X12" s="2746">
        <f>SUM(C12,F12,I12,L12,O12,R12,U12)</f>
        <v>12</v>
      </c>
      <c r="Y12" s="2747">
        <f>SUM(W12:X12)</f>
        <v>152</v>
      </c>
    </row>
    <row r="13" spans="1:25" ht="34.5" customHeight="1" thickBot="1" x14ac:dyDescent="0.35">
      <c r="A13" s="2748" t="s">
        <v>8</v>
      </c>
      <c r="B13" s="2729"/>
      <c r="C13" s="2729"/>
      <c r="D13" s="2729"/>
      <c r="E13" s="2729"/>
      <c r="F13" s="2729"/>
      <c r="G13" s="2729"/>
      <c r="H13" s="2729"/>
      <c r="I13" s="2729"/>
      <c r="J13" s="2729"/>
      <c r="K13" s="2729"/>
      <c r="L13" s="2729"/>
      <c r="M13" s="2729"/>
      <c r="N13" s="2729"/>
      <c r="O13" s="2729"/>
      <c r="P13" s="2729"/>
      <c r="Q13" s="2729"/>
      <c r="R13" s="2729"/>
      <c r="S13" s="2729"/>
      <c r="T13" s="2729"/>
      <c r="U13" s="2729"/>
      <c r="V13" s="2729"/>
      <c r="W13" s="2729"/>
      <c r="X13" s="2729"/>
      <c r="Y13" s="2759"/>
    </row>
    <row r="14" spans="1:25" ht="25.5" customHeight="1" x14ac:dyDescent="0.3">
      <c r="A14" s="2749" t="s">
        <v>25</v>
      </c>
      <c r="B14" s="2750"/>
      <c r="C14" s="2751"/>
      <c r="D14" s="2752"/>
      <c r="E14" s="2750"/>
      <c r="F14" s="2751"/>
      <c r="G14" s="2753"/>
      <c r="H14" s="2751"/>
      <c r="I14" s="2751"/>
      <c r="J14" s="2752"/>
      <c r="K14" s="2750"/>
      <c r="L14" s="2751"/>
      <c r="M14" s="2752"/>
      <c r="N14" s="2752"/>
      <c r="O14" s="2752"/>
      <c r="P14" s="2752"/>
      <c r="Q14" s="2750"/>
      <c r="R14" s="2751"/>
      <c r="S14" s="2753"/>
      <c r="T14" s="2750"/>
      <c r="U14" s="2751"/>
      <c r="V14" s="2753"/>
      <c r="W14" s="2750"/>
      <c r="X14" s="2751"/>
      <c r="Y14" s="1205"/>
    </row>
    <row r="15" spans="1:25" ht="35.25" customHeight="1" thickBot="1" x14ac:dyDescent="0.35">
      <c r="A15" s="2755" t="s">
        <v>328</v>
      </c>
      <c r="B15" s="1206">
        <v>1</v>
      </c>
      <c r="C15" s="1206">
        <v>0</v>
      </c>
      <c r="D15" s="1206">
        <v>1</v>
      </c>
      <c r="E15" s="1206">
        <v>0</v>
      </c>
      <c r="F15" s="1206">
        <v>0</v>
      </c>
      <c r="G15" s="1206">
        <v>0</v>
      </c>
      <c r="H15" s="1206">
        <v>0</v>
      </c>
      <c r="I15" s="1206">
        <v>0</v>
      </c>
      <c r="J15" s="1206">
        <v>0</v>
      </c>
      <c r="K15" s="1206">
        <v>0</v>
      </c>
      <c r="L15" s="1206">
        <v>0</v>
      </c>
      <c r="M15" s="1206">
        <v>0</v>
      </c>
      <c r="N15" s="1206">
        <v>0</v>
      </c>
      <c r="O15" s="1206">
        <v>0</v>
      </c>
      <c r="P15" s="1206">
        <v>0</v>
      </c>
      <c r="Q15" s="1206">
        <v>0</v>
      </c>
      <c r="R15" s="1206">
        <v>0</v>
      </c>
      <c r="S15" s="1206">
        <v>0</v>
      </c>
      <c r="T15" s="1206">
        <v>3</v>
      </c>
      <c r="U15" s="1206">
        <v>0</v>
      </c>
      <c r="V15" s="1206">
        <v>3</v>
      </c>
      <c r="W15" s="2746">
        <v>4</v>
      </c>
      <c r="X15" s="2754">
        <v>0</v>
      </c>
      <c r="Y15" s="2747">
        <v>4</v>
      </c>
    </row>
    <row r="16" spans="1:25" ht="34.5" customHeight="1" thickBot="1" x14ac:dyDescent="0.35">
      <c r="A16" s="2717" t="s">
        <v>13</v>
      </c>
      <c r="B16" s="2735"/>
      <c r="C16" s="2735"/>
      <c r="D16" s="2735"/>
      <c r="E16" s="2735"/>
      <c r="F16" s="2735"/>
      <c r="G16" s="2735"/>
      <c r="H16" s="2735"/>
      <c r="I16" s="2735"/>
      <c r="J16" s="2735"/>
      <c r="K16" s="2735"/>
      <c r="L16" s="2735"/>
      <c r="M16" s="2735"/>
      <c r="N16" s="2735"/>
      <c r="O16" s="2735"/>
      <c r="P16" s="2735"/>
      <c r="Q16" s="2735"/>
      <c r="R16" s="2735"/>
      <c r="S16" s="2735"/>
      <c r="T16" s="2735"/>
      <c r="U16" s="2735"/>
      <c r="V16" s="2735"/>
      <c r="W16" s="2735"/>
      <c r="X16" s="2735"/>
      <c r="Y16" s="2735"/>
    </row>
    <row r="17" spans="1:25" ht="36" customHeight="1" thickBot="1" x14ac:dyDescent="0.35">
      <c r="A17" s="2631" t="s">
        <v>181</v>
      </c>
      <c r="B17" s="2731">
        <v>25</v>
      </c>
      <c r="C17" s="2731">
        <v>3</v>
      </c>
      <c r="D17" s="2731">
        <v>28</v>
      </c>
      <c r="E17" s="2731">
        <v>18</v>
      </c>
      <c r="F17" s="2731">
        <v>7</v>
      </c>
      <c r="G17" s="2731">
        <v>25</v>
      </c>
      <c r="H17" s="2731">
        <v>25</v>
      </c>
      <c r="I17" s="2731">
        <v>0</v>
      </c>
      <c r="J17" s="2731">
        <v>25</v>
      </c>
      <c r="K17" s="2731">
        <v>21</v>
      </c>
      <c r="L17" s="2731">
        <v>1</v>
      </c>
      <c r="M17" s="2731">
        <v>22</v>
      </c>
      <c r="N17" s="2731">
        <v>20</v>
      </c>
      <c r="O17" s="2731">
        <v>1</v>
      </c>
      <c r="P17" s="2731">
        <v>21</v>
      </c>
      <c r="Q17" s="2731">
        <v>0</v>
      </c>
      <c r="R17" s="2731">
        <v>0</v>
      </c>
      <c r="S17" s="2731">
        <v>0</v>
      </c>
      <c r="T17" s="2731">
        <v>35</v>
      </c>
      <c r="U17" s="2731">
        <v>0</v>
      </c>
      <c r="V17" s="2731">
        <v>35</v>
      </c>
      <c r="W17" s="2731">
        <v>144</v>
      </c>
      <c r="X17" s="2731">
        <v>12</v>
      </c>
      <c r="Y17" s="1675">
        <v>156</v>
      </c>
    </row>
    <row r="18" spans="1:25" x14ac:dyDescent="0.3">
      <c r="A18" s="372"/>
      <c r="B18" s="371"/>
      <c r="C18" s="371"/>
      <c r="D18" s="371"/>
      <c r="E18" s="371"/>
      <c r="F18" s="371"/>
      <c r="G18" s="371"/>
      <c r="H18" s="371"/>
      <c r="I18" s="371"/>
      <c r="J18" s="371"/>
      <c r="K18" s="371"/>
      <c r="L18" s="371"/>
      <c r="M18" s="371"/>
      <c r="N18" s="371"/>
      <c r="O18" s="371"/>
      <c r="P18" s="371"/>
      <c r="Q18" s="371"/>
      <c r="R18" s="371"/>
      <c r="S18" s="371"/>
      <c r="T18" s="371"/>
      <c r="U18" s="371"/>
      <c r="V18" s="371"/>
      <c r="W18" s="371"/>
      <c r="X18" s="371"/>
      <c r="Y18" s="371"/>
    </row>
    <row r="19" spans="1:25" x14ac:dyDescent="0.3">
      <c r="A19" s="372"/>
      <c r="B19" s="371"/>
      <c r="C19" s="371"/>
      <c r="D19" s="371"/>
      <c r="E19" s="371"/>
      <c r="F19" s="371"/>
      <c r="G19" s="371"/>
      <c r="H19" s="371"/>
      <c r="I19" s="371"/>
      <c r="J19" s="371"/>
      <c r="K19" s="371"/>
      <c r="L19" s="371"/>
      <c r="M19" s="371"/>
      <c r="N19" s="371"/>
      <c r="O19" s="371"/>
      <c r="P19" s="371"/>
      <c r="Q19" s="371"/>
      <c r="R19" s="371"/>
      <c r="S19" s="371"/>
      <c r="T19" s="371"/>
      <c r="U19" s="371"/>
      <c r="V19" s="371"/>
      <c r="W19" s="371"/>
      <c r="X19" s="371"/>
      <c r="Y19" s="371"/>
    </row>
    <row r="20" spans="1:25" x14ac:dyDescent="0.3">
      <c r="A20" s="3902"/>
      <c r="B20" s="3902"/>
      <c r="C20" s="3902"/>
      <c r="D20" s="3902"/>
      <c r="E20" s="3902"/>
      <c r="F20" s="3902"/>
      <c r="G20" s="3902"/>
      <c r="H20" s="3902"/>
      <c r="I20" s="3902"/>
      <c r="J20" s="3902"/>
      <c r="K20" s="3902"/>
      <c r="L20" s="3902"/>
      <c r="M20" s="3902"/>
      <c r="N20" s="3902"/>
      <c r="O20" s="3902"/>
      <c r="P20" s="3902"/>
      <c r="Q20" s="3902"/>
      <c r="R20" s="3902"/>
      <c r="S20" s="3902"/>
      <c r="T20" s="3902"/>
      <c r="U20" s="3902"/>
      <c r="V20" s="3902"/>
      <c r="W20" s="3902"/>
      <c r="X20" s="3902"/>
      <c r="Y20" s="3902"/>
    </row>
    <row r="21" spans="1:25" x14ac:dyDescent="0.3">
      <c r="A21" s="372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1"/>
      <c r="Q21" s="371"/>
      <c r="R21" s="371"/>
      <c r="S21" s="371"/>
      <c r="T21" s="371"/>
      <c r="U21" s="371"/>
      <c r="V21" s="371"/>
      <c r="W21" s="371"/>
      <c r="X21" s="371"/>
      <c r="Y21" s="371"/>
    </row>
    <row r="22" spans="1:25" x14ac:dyDescent="0.3">
      <c r="A22" s="370"/>
      <c r="B22" s="370"/>
      <c r="C22" s="370"/>
      <c r="D22" s="370"/>
      <c r="E22" s="370"/>
      <c r="F22" s="370"/>
      <c r="G22" s="370"/>
      <c r="H22" s="370"/>
      <c r="I22" s="370"/>
      <c r="J22" s="370"/>
      <c r="K22" s="370"/>
      <c r="L22" s="370"/>
      <c r="M22" s="370"/>
      <c r="N22" s="370"/>
      <c r="O22" s="370"/>
      <c r="P22" s="370"/>
      <c r="Q22" s="370"/>
      <c r="R22" s="370"/>
      <c r="S22" s="370"/>
      <c r="T22" s="370"/>
      <c r="U22" s="370"/>
      <c r="V22" s="370"/>
      <c r="W22" s="370"/>
      <c r="X22" s="370"/>
      <c r="Y22" s="370"/>
    </row>
    <row r="23" spans="1:25" x14ac:dyDescent="0.3">
      <c r="A23" s="76"/>
      <c r="B23" s="371"/>
      <c r="C23" s="371"/>
      <c r="D23" s="371"/>
      <c r="E23" s="371"/>
      <c r="F23" s="371"/>
      <c r="G23" s="371"/>
      <c r="H23" s="371"/>
      <c r="I23" s="371"/>
      <c r="J23" s="371"/>
      <c r="K23" s="371"/>
      <c r="L23" s="371"/>
      <c r="M23" s="371"/>
      <c r="N23" s="371"/>
      <c r="O23" s="371"/>
      <c r="P23" s="371"/>
      <c r="Q23" s="371"/>
      <c r="R23" s="371"/>
      <c r="S23" s="371"/>
      <c r="T23" s="371"/>
      <c r="U23" s="371"/>
      <c r="V23" s="371"/>
      <c r="W23" s="371"/>
      <c r="X23" s="371"/>
      <c r="Y23" s="371"/>
    </row>
    <row r="24" spans="1:25" x14ac:dyDescent="0.3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</row>
    <row r="25" spans="1:25" x14ac:dyDescent="0.3">
      <c r="A25" s="370"/>
      <c r="B25" s="370"/>
      <c r="C25" s="370"/>
      <c r="D25" s="370"/>
      <c r="E25" s="370"/>
      <c r="F25" s="370"/>
      <c r="G25" s="370"/>
      <c r="H25" s="370"/>
      <c r="I25" s="370"/>
      <c r="J25" s="370"/>
      <c r="K25" s="370"/>
      <c r="L25" s="370"/>
      <c r="M25" s="370"/>
      <c r="N25" s="370"/>
      <c r="O25" s="370"/>
      <c r="P25" s="370"/>
      <c r="Q25" s="370"/>
      <c r="R25" s="370"/>
      <c r="S25" s="370"/>
      <c r="T25" s="370"/>
      <c r="U25" s="370"/>
      <c r="V25" s="370"/>
      <c r="W25" s="370"/>
      <c r="X25" s="370"/>
      <c r="Y25" s="370"/>
    </row>
    <row r="26" spans="1:25" x14ac:dyDescent="0.3">
      <c r="A26" s="370"/>
      <c r="B26" s="370"/>
      <c r="C26" s="370"/>
      <c r="D26" s="370"/>
      <c r="E26" s="370"/>
      <c r="F26" s="370"/>
      <c r="G26" s="370"/>
      <c r="H26" s="370"/>
      <c r="I26" s="370"/>
      <c r="J26" s="370"/>
      <c r="K26" s="370"/>
      <c r="L26" s="370"/>
      <c r="M26" s="370"/>
      <c r="N26" s="370"/>
      <c r="O26" s="370"/>
      <c r="P26" s="370"/>
      <c r="Q26" s="370"/>
      <c r="R26" s="370"/>
      <c r="S26" s="370"/>
      <c r="T26" s="370"/>
      <c r="U26" s="370"/>
      <c r="V26" s="370"/>
      <c r="W26" s="370"/>
      <c r="X26" s="370"/>
      <c r="Y26" s="370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topLeftCell="A91" zoomScale="60" zoomScaleNormal="50" workbookViewId="0">
      <selection activeCell="T83" sqref="T83"/>
    </sheetView>
  </sheetViews>
  <sheetFormatPr defaultRowHeight="20.25" x14ac:dyDescent="0.3"/>
  <cols>
    <col min="1" max="1" width="89" style="341" customWidth="1"/>
    <col min="2" max="2" width="13.140625" style="341" customWidth="1"/>
    <col min="3" max="3" width="12.85546875" style="341" customWidth="1"/>
    <col min="4" max="5" width="12.7109375" style="341" customWidth="1"/>
    <col min="6" max="6" width="12.42578125" style="341" customWidth="1"/>
    <col min="7" max="7" width="9.5703125" style="341" customWidth="1"/>
    <col min="8" max="9" width="13.140625" style="341" customWidth="1"/>
    <col min="10" max="10" width="11.7109375" style="341" customWidth="1"/>
    <col min="11" max="256" width="9.140625" style="341"/>
    <col min="257" max="257" width="89" style="341" customWidth="1"/>
    <col min="258" max="258" width="11.42578125" style="341" customWidth="1"/>
    <col min="259" max="259" width="12.140625" style="341" customWidth="1"/>
    <col min="260" max="260" width="11" style="341" customWidth="1"/>
    <col min="261" max="261" width="11.5703125" style="341" customWidth="1"/>
    <col min="262" max="262" width="9.85546875" style="341" customWidth="1"/>
    <col min="263" max="263" width="9.5703125" style="341" customWidth="1"/>
    <col min="264" max="264" width="12.42578125" style="341" customWidth="1"/>
    <col min="265" max="265" width="13.140625" style="341" customWidth="1"/>
    <col min="266" max="266" width="10.7109375" style="341" customWidth="1"/>
    <col min="267" max="512" width="9.140625" style="341"/>
    <col min="513" max="513" width="89" style="341" customWidth="1"/>
    <col min="514" max="514" width="11.42578125" style="341" customWidth="1"/>
    <col min="515" max="515" width="12.140625" style="341" customWidth="1"/>
    <col min="516" max="516" width="11" style="341" customWidth="1"/>
    <col min="517" max="517" width="11.5703125" style="341" customWidth="1"/>
    <col min="518" max="518" width="9.85546875" style="341" customWidth="1"/>
    <col min="519" max="519" width="9.5703125" style="341" customWidth="1"/>
    <col min="520" max="520" width="12.42578125" style="341" customWidth="1"/>
    <col min="521" max="521" width="13.140625" style="341" customWidth="1"/>
    <col min="522" max="522" width="10.7109375" style="341" customWidth="1"/>
    <col min="523" max="768" width="9.140625" style="341"/>
    <col min="769" max="769" width="89" style="341" customWidth="1"/>
    <col min="770" max="770" width="11.42578125" style="341" customWidth="1"/>
    <col min="771" max="771" width="12.140625" style="341" customWidth="1"/>
    <col min="772" max="772" width="11" style="341" customWidth="1"/>
    <col min="773" max="773" width="11.5703125" style="341" customWidth="1"/>
    <col min="774" max="774" width="9.85546875" style="341" customWidth="1"/>
    <col min="775" max="775" width="9.5703125" style="341" customWidth="1"/>
    <col min="776" max="776" width="12.42578125" style="341" customWidth="1"/>
    <col min="777" max="777" width="13.140625" style="341" customWidth="1"/>
    <col min="778" max="778" width="10.7109375" style="341" customWidth="1"/>
    <col min="779" max="1024" width="9.140625" style="341"/>
    <col min="1025" max="1025" width="89" style="341" customWidth="1"/>
    <col min="1026" max="1026" width="11.42578125" style="341" customWidth="1"/>
    <col min="1027" max="1027" width="12.140625" style="341" customWidth="1"/>
    <col min="1028" max="1028" width="11" style="341" customWidth="1"/>
    <col min="1029" max="1029" width="11.5703125" style="341" customWidth="1"/>
    <col min="1030" max="1030" width="9.85546875" style="341" customWidth="1"/>
    <col min="1031" max="1031" width="9.5703125" style="341" customWidth="1"/>
    <col min="1032" max="1032" width="12.42578125" style="341" customWidth="1"/>
    <col min="1033" max="1033" width="13.140625" style="341" customWidth="1"/>
    <col min="1034" max="1034" width="10.7109375" style="341" customWidth="1"/>
    <col min="1035" max="1280" width="9.140625" style="341"/>
    <col min="1281" max="1281" width="89" style="341" customWidth="1"/>
    <col min="1282" max="1282" width="11.42578125" style="341" customWidth="1"/>
    <col min="1283" max="1283" width="12.140625" style="341" customWidth="1"/>
    <col min="1284" max="1284" width="11" style="341" customWidth="1"/>
    <col min="1285" max="1285" width="11.5703125" style="341" customWidth="1"/>
    <col min="1286" max="1286" width="9.85546875" style="341" customWidth="1"/>
    <col min="1287" max="1287" width="9.5703125" style="341" customWidth="1"/>
    <col min="1288" max="1288" width="12.42578125" style="341" customWidth="1"/>
    <col min="1289" max="1289" width="13.140625" style="341" customWidth="1"/>
    <col min="1290" max="1290" width="10.7109375" style="341" customWidth="1"/>
    <col min="1291" max="1536" width="9.140625" style="341"/>
    <col min="1537" max="1537" width="89" style="341" customWidth="1"/>
    <col min="1538" max="1538" width="11.42578125" style="341" customWidth="1"/>
    <col min="1539" max="1539" width="12.140625" style="341" customWidth="1"/>
    <col min="1540" max="1540" width="11" style="341" customWidth="1"/>
    <col min="1541" max="1541" width="11.5703125" style="341" customWidth="1"/>
    <col min="1542" max="1542" width="9.85546875" style="341" customWidth="1"/>
    <col min="1543" max="1543" width="9.5703125" style="341" customWidth="1"/>
    <col min="1544" max="1544" width="12.42578125" style="341" customWidth="1"/>
    <col min="1545" max="1545" width="13.140625" style="341" customWidth="1"/>
    <col min="1546" max="1546" width="10.7109375" style="341" customWidth="1"/>
    <col min="1547" max="1792" width="9.140625" style="341"/>
    <col min="1793" max="1793" width="89" style="341" customWidth="1"/>
    <col min="1794" max="1794" width="11.42578125" style="341" customWidth="1"/>
    <col min="1795" max="1795" width="12.140625" style="341" customWidth="1"/>
    <col min="1796" max="1796" width="11" style="341" customWidth="1"/>
    <col min="1797" max="1797" width="11.5703125" style="341" customWidth="1"/>
    <col min="1798" max="1798" width="9.85546875" style="341" customWidth="1"/>
    <col min="1799" max="1799" width="9.5703125" style="341" customWidth="1"/>
    <col min="1800" max="1800" width="12.42578125" style="341" customWidth="1"/>
    <col min="1801" max="1801" width="13.140625" style="341" customWidth="1"/>
    <col min="1802" max="1802" width="10.7109375" style="341" customWidth="1"/>
    <col min="1803" max="2048" width="9.140625" style="341"/>
    <col min="2049" max="2049" width="89" style="341" customWidth="1"/>
    <col min="2050" max="2050" width="11.42578125" style="341" customWidth="1"/>
    <col min="2051" max="2051" width="12.140625" style="341" customWidth="1"/>
    <col min="2052" max="2052" width="11" style="341" customWidth="1"/>
    <col min="2053" max="2053" width="11.5703125" style="341" customWidth="1"/>
    <col min="2054" max="2054" width="9.85546875" style="341" customWidth="1"/>
    <col min="2055" max="2055" width="9.5703125" style="341" customWidth="1"/>
    <col min="2056" max="2056" width="12.42578125" style="341" customWidth="1"/>
    <col min="2057" max="2057" width="13.140625" style="341" customWidth="1"/>
    <col min="2058" max="2058" width="10.7109375" style="341" customWidth="1"/>
    <col min="2059" max="2304" width="9.140625" style="341"/>
    <col min="2305" max="2305" width="89" style="341" customWidth="1"/>
    <col min="2306" max="2306" width="11.42578125" style="341" customWidth="1"/>
    <col min="2307" max="2307" width="12.140625" style="341" customWidth="1"/>
    <col min="2308" max="2308" width="11" style="341" customWidth="1"/>
    <col min="2309" max="2309" width="11.5703125" style="341" customWidth="1"/>
    <col min="2310" max="2310" width="9.85546875" style="341" customWidth="1"/>
    <col min="2311" max="2311" width="9.5703125" style="341" customWidth="1"/>
    <col min="2312" max="2312" width="12.42578125" style="341" customWidth="1"/>
    <col min="2313" max="2313" width="13.140625" style="341" customWidth="1"/>
    <col min="2314" max="2314" width="10.7109375" style="341" customWidth="1"/>
    <col min="2315" max="2560" width="9.140625" style="341"/>
    <col min="2561" max="2561" width="89" style="341" customWidth="1"/>
    <col min="2562" max="2562" width="11.42578125" style="341" customWidth="1"/>
    <col min="2563" max="2563" width="12.140625" style="341" customWidth="1"/>
    <col min="2564" max="2564" width="11" style="341" customWidth="1"/>
    <col min="2565" max="2565" width="11.5703125" style="341" customWidth="1"/>
    <col min="2566" max="2566" width="9.85546875" style="341" customWidth="1"/>
    <col min="2567" max="2567" width="9.5703125" style="341" customWidth="1"/>
    <col min="2568" max="2568" width="12.42578125" style="341" customWidth="1"/>
    <col min="2569" max="2569" width="13.140625" style="341" customWidth="1"/>
    <col min="2570" max="2570" width="10.7109375" style="341" customWidth="1"/>
    <col min="2571" max="2816" width="9.140625" style="341"/>
    <col min="2817" max="2817" width="89" style="341" customWidth="1"/>
    <col min="2818" max="2818" width="11.42578125" style="341" customWidth="1"/>
    <col min="2819" max="2819" width="12.140625" style="341" customWidth="1"/>
    <col min="2820" max="2820" width="11" style="341" customWidth="1"/>
    <col min="2821" max="2821" width="11.5703125" style="341" customWidth="1"/>
    <col min="2822" max="2822" width="9.85546875" style="341" customWidth="1"/>
    <col min="2823" max="2823" width="9.5703125" style="341" customWidth="1"/>
    <col min="2824" max="2824" width="12.42578125" style="341" customWidth="1"/>
    <col min="2825" max="2825" width="13.140625" style="341" customWidth="1"/>
    <col min="2826" max="2826" width="10.7109375" style="341" customWidth="1"/>
    <col min="2827" max="3072" width="9.140625" style="341"/>
    <col min="3073" max="3073" width="89" style="341" customWidth="1"/>
    <col min="3074" max="3074" width="11.42578125" style="341" customWidth="1"/>
    <col min="3075" max="3075" width="12.140625" style="341" customWidth="1"/>
    <col min="3076" max="3076" width="11" style="341" customWidth="1"/>
    <col min="3077" max="3077" width="11.5703125" style="341" customWidth="1"/>
    <col min="3078" max="3078" width="9.85546875" style="341" customWidth="1"/>
    <col min="3079" max="3079" width="9.5703125" style="341" customWidth="1"/>
    <col min="3080" max="3080" width="12.42578125" style="341" customWidth="1"/>
    <col min="3081" max="3081" width="13.140625" style="341" customWidth="1"/>
    <col min="3082" max="3082" width="10.7109375" style="341" customWidth="1"/>
    <col min="3083" max="3328" width="9.140625" style="341"/>
    <col min="3329" max="3329" width="89" style="341" customWidth="1"/>
    <col min="3330" max="3330" width="11.42578125" style="341" customWidth="1"/>
    <col min="3331" max="3331" width="12.140625" style="341" customWidth="1"/>
    <col min="3332" max="3332" width="11" style="341" customWidth="1"/>
    <col min="3333" max="3333" width="11.5703125" style="341" customWidth="1"/>
    <col min="3334" max="3334" width="9.85546875" style="341" customWidth="1"/>
    <col min="3335" max="3335" width="9.5703125" style="341" customWidth="1"/>
    <col min="3336" max="3336" width="12.42578125" style="341" customWidth="1"/>
    <col min="3337" max="3337" width="13.140625" style="341" customWidth="1"/>
    <col min="3338" max="3338" width="10.7109375" style="341" customWidth="1"/>
    <col min="3339" max="3584" width="9.140625" style="341"/>
    <col min="3585" max="3585" width="89" style="341" customWidth="1"/>
    <col min="3586" max="3586" width="11.42578125" style="341" customWidth="1"/>
    <col min="3587" max="3587" width="12.140625" style="341" customWidth="1"/>
    <col min="3588" max="3588" width="11" style="341" customWidth="1"/>
    <col min="3589" max="3589" width="11.5703125" style="341" customWidth="1"/>
    <col min="3590" max="3590" width="9.85546875" style="341" customWidth="1"/>
    <col min="3591" max="3591" width="9.5703125" style="341" customWidth="1"/>
    <col min="3592" max="3592" width="12.42578125" style="341" customWidth="1"/>
    <col min="3593" max="3593" width="13.140625" style="341" customWidth="1"/>
    <col min="3594" max="3594" width="10.7109375" style="341" customWidth="1"/>
    <col min="3595" max="3840" width="9.140625" style="341"/>
    <col min="3841" max="3841" width="89" style="341" customWidth="1"/>
    <col min="3842" max="3842" width="11.42578125" style="341" customWidth="1"/>
    <col min="3843" max="3843" width="12.140625" style="341" customWidth="1"/>
    <col min="3844" max="3844" width="11" style="341" customWidth="1"/>
    <col min="3845" max="3845" width="11.5703125" style="341" customWidth="1"/>
    <col min="3846" max="3846" width="9.85546875" style="341" customWidth="1"/>
    <col min="3847" max="3847" width="9.5703125" style="341" customWidth="1"/>
    <col min="3848" max="3848" width="12.42578125" style="341" customWidth="1"/>
    <col min="3849" max="3849" width="13.140625" style="341" customWidth="1"/>
    <col min="3850" max="3850" width="10.7109375" style="341" customWidth="1"/>
    <col min="3851" max="4096" width="9.140625" style="341"/>
    <col min="4097" max="4097" width="89" style="341" customWidth="1"/>
    <col min="4098" max="4098" width="11.42578125" style="341" customWidth="1"/>
    <col min="4099" max="4099" width="12.140625" style="341" customWidth="1"/>
    <col min="4100" max="4100" width="11" style="341" customWidth="1"/>
    <col min="4101" max="4101" width="11.5703125" style="341" customWidth="1"/>
    <col min="4102" max="4102" width="9.85546875" style="341" customWidth="1"/>
    <col min="4103" max="4103" width="9.5703125" style="341" customWidth="1"/>
    <col min="4104" max="4104" width="12.42578125" style="341" customWidth="1"/>
    <col min="4105" max="4105" width="13.140625" style="341" customWidth="1"/>
    <col min="4106" max="4106" width="10.7109375" style="341" customWidth="1"/>
    <col min="4107" max="4352" width="9.140625" style="341"/>
    <col min="4353" max="4353" width="89" style="341" customWidth="1"/>
    <col min="4354" max="4354" width="11.42578125" style="341" customWidth="1"/>
    <col min="4355" max="4355" width="12.140625" style="341" customWidth="1"/>
    <col min="4356" max="4356" width="11" style="341" customWidth="1"/>
    <col min="4357" max="4357" width="11.5703125" style="341" customWidth="1"/>
    <col min="4358" max="4358" width="9.85546875" style="341" customWidth="1"/>
    <col min="4359" max="4359" width="9.5703125" style="341" customWidth="1"/>
    <col min="4360" max="4360" width="12.42578125" style="341" customWidth="1"/>
    <col min="4361" max="4361" width="13.140625" style="341" customWidth="1"/>
    <col min="4362" max="4362" width="10.7109375" style="341" customWidth="1"/>
    <col min="4363" max="4608" width="9.140625" style="341"/>
    <col min="4609" max="4609" width="89" style="341" customWidth="1"/>
    <col min="4610" max="4610" width="11.42578125" style="341" customWidth="1"/>
    <col min="4611" max="4611" width="12.140625" style="341" customWidth="1"/>
    <col min="4612" max="4612" width="11" style="341" customWidth="1"/>
    <col min="4613" max="4613" width="11.5703125" style="341" customWidth="1"/>
    <col min="4614" max="4614" width="9.85546875" style="341" customWidth="1"/>
    <col min="4615" max="4615" width="9.5703125" style="341" customWidth="1"/>
    <col min="4616" max="4616" width="12.42578125" style="341" customWidth="1"/>
    <col min="4617" max="4617" width="13.140625" style="341" customWidth="1"/>
    <col min="4618" max="4618" width="10.7109375" style="341" customWidth="1"/>
    <col min="4619" max="4864" width="9.140625" style="341"/>
    <col min="4865" max="4865" width="89" style="341" customWidth="1"/>
    <col min="4866" max="4866" width="11.42578125" style="341" customWidth="1"/>
    <col min="4867" max="4867" width="12.140625" style="341" customWidth="1"/>
    <col min="4868" max="4868" width="11" style="341" customWidth="1"/>
    <col min="4869" max="4869" width="11.5703125" style="341" customWidth="1"/>
    <col min="4870" max="4870" width="9.85546875" style="341" customWidth="1"/>
    <col min="4871" max="4871" width="9.5703125" style="341" customWidth="1"/>
    <col min="4872" max="4872" width="12.42578125" style="341" customWidth="1"/>
    <col min="4873" max="4873" width="13.140625" style="341" customWidth="1"/>
    <col min="4874" max="4874" width="10.7109375" style="341" customWidth="1"/>
    <col min="4875" max="5120" width="9.140625" style="341"/>
    <col min="5121" max="5121" width="89" style="341" customWidth="1"/>
    <col min="5122" max="5122" width="11.42578125" style="341" customWidth="1"/>
    <col min="5123" max="5123" width="12.140625" style="341" customWidth="1"/>
    <col min="5124" max="5124" width="11" style="341" customWidth="1"/>
    <col min="5125" max="5125" width="11.5703125" style="341" customWidth="1"/>
    <col min="5126" max="5126" width="9.85546875" style="341" customWidth="1"/>
    <col min="5127" max="5127" width="9.5703125" style="341" customWidth="1"/>
    <col min="5128" max="5128" width="12.42578125" style="341" customWidth="1"/>
    <col min="5129" max="5129" width="13.140625" style="341" customWidth="1"/>
    <col min="5130" max="5130" width="10.7109375" style="341" customWidth="1"/>
    <col min="5131" max="5376" width="9.140625" style="341"/>
    <col min="5377" max="5377" width="89" style="341" customWidth="1"/>
    <col min="5378" max="5378" width="11.42578125" style="341" customWidth="1"/>
    <col min="5379" max="5379" width="12.140625" style="341" customWidth="1"/>
    <col min="5380" max="5380" width="11" style="341" customWidth="1"/>
    <col min="5381" max="5381" width="11.5703125" style="341" customWidth="1"/>
    <col min="5382" max="5382" width="9.85546875" style="341" customWidth="1"/>
    <col min="5383" max="5383" width="9.5703125" style="341" customWidth="1"/>
    <col min="5384" max="5384" width="12.42578125" style="341" customWidth="1"/>
    <col min="5385" max="5385" width="13.140625" style="341" customWidth="1"/>
    <col min="5386" max="5386" width="10.7109375" style="341" customWidth="1"/>
    <col min="5387" max="5632" width="9.140625" style="341"/>
    <col min="5633" max="5633" width="89" style="341" customWidth="1"/>
    <col min="5634" max="5634" width="11.42578125" style="341" customWidth="1"/>
    <col min="5635" max="5635" width="12.140625" style="341" customWidth="1"/>
    <col min="5636" max="5636" width="11" style="341" customWidth="1"/>
    <col min="5637" max="5637" width="11.5703125" style="341" customWidth="1"/>
    <col min="5638" max="5638" width="9.85546875" style="341" customWidth="1"/>
    <col min="5639" max="5639" width="9.5703125" style="341" customWidth="1"/>
    <col min="5640" max="5640" width="12.42578125" style="341" customWidth="1"/>
    <col min="5641" max="5641" width="13.140625" style="341" customWidth="1"/>
    <col min="5642" max="5642" width="10.7109375" style="341" customWidth="1"/>
    <col min="5643" max="5888" width="9.140625" style="341"/>
    <col min="5889" max="5889" width="89" style="341" customWidth="1"/>
    <col min="5890" max="5890" width="11.42578125" style="341" customWidth="1"/>
    <col min="5891" max="5891" width="12.140625" style="341" customWidth="1"/>
    <col min="5892" max="5892" width="11" style="341" customWidth="1"/>
    <col min="5893" max="5893" width="11.5703125" style="341" customWidth="1"/>
    <col min="5894" max="5894" width="9.85546875" style="341" customWidth="1"/>
    <col min="5895" max="5895" width="9.5703125" style="341" customWidth="1"/>
    <col min="5896" max="5896" width="12.42578125" style="341" customWidth="1"/>
    <col min="5897" max="5897" width="13.140625" style="341" customWidth="1"/>
    <col min="5898" max="5898" width="10.7109375" style="341" customWidth="1"/>
    <col min="5899" max="6144" width="9.140625" style="341"/>
    <col min="6145" max="6145" width="89" style="341" customWidth="1"/>
    <col min="6146" max="6146" width="11.42578125" style="341" customWidth="1"/>
    <col min="6147" max="6147" width="12.140625" style="341" customWidth="1"/>
    <col min="6148" max="6148" width="11" style="341" customWidth="1"/>
    <col min="6149" max="6149" width="11.5703125" style="341" customWidth="1"/>
    <col min="6150" max="6150" width="9.85546875" style="341" customWidth="1"/>
    <col min="6151" max="6151" width="9.5703125" style="341" customWidth="1"/>
    <col min="6152" max="6152" width="12.42578125" style="341" customWidth="1"/>
    <col min="6153" max="6153" width="13.140625" style="341" customWidth="1"/>
    <col min="6154" max="6154" width="10.7109375" style="341" customWidth="1"/>
    <col min="6155" max="6400" width="9.140625" style="341"/>
    <col min="6401" max="6401" width="89" style="341" customWidth="1"/>
    <col min="6402" max="6402" width="11.42578125" style="341" customWidth="1"/>
    <col min="6403" max="6403" width="12.140625" style="341" customWidth="1"/>
    <col min="6404" max="6404" width="11" style="341" customWidth="1"/>
    <col min="6405" max="6405" width="11.5703125" style="341" customWidth="1"/>
    <col min="6406" max="6406" width="9.85546875" style="341" customWidth="1"/>
    <col min="6407" max="6407" width="9.5703125" style="341" customWidth="1"/>
    <col min="6408" max="6408" width="12.42578125" style="341" customWidth="1"/>
    <col min="6409" max="6409" width="13.140625" style="341" customWidth="1"/>
    <col min="6410" max="6410" width="10.7109375" style="341" customWidth="1"/>
    <col min="6411" max="6656" width="9.140625" style="341"/>
    <col min="6657" max="6657" width="89" style="341" customWidth="1"/>
    <col min="6658" max="6658" width="11.42578125" style="341" customWidth="1"/>
    <col min="6659" max="6659" width="12.140625" style="341" customWidth="1"/>
    <col min="6660" max="6660" width="11" style="341" customWidth="1"/>
    <col min="6661" max="6661" width="11.5703125" style="341" customWidth="1"/>
    <col min="6662" max="6662" width="9.85546875" style="341" customWidth="1"/>
    <col min="6663" max="6663" width="9.5703125" style="341" customWidth="1"/>
    <col min="6664" max="6664" width="12.42578125" style="341" customWidth="1"/>
    <col min="6665" max="6665" width="13.140625" style="341" customWidth="1"/>
    <col min="6666" max="6666" width="10.7109375" style="341" customWidth="1"/>
    <col min="6667" max="6912" width="9.140625" style="341"/>
    <col min="6913" max="6913" width="89" style="341" customWidth="1"/>
    <col min="6914" max="6914" width="11.42578125" style="341" customWidth="1"/>
    <col min="6915" max="6915" width="12.140625" style="341" customWidth="1"/>
    <col min="6916" max="6916" width="11" style="341" customWidth="1"/>
    <col min="6917" max="6917" width="11.5703125" style="341" customWidth="1"/>
    <col min="6918" max="6918" width="9.85546875" style="341" customWidth="1"/>
    <col min="6919" max="6919" width="9.5703125" style="341" customWidth="1"/>
    <col min="6920" max="6920" width="12.42578125" style="341" customWidth="1"/>
    <col min="6921" max="6921" width="13.140625" style="341" customWidth="1"/>
    <col min="6922" max="6922" width="10.7109375" style="341" customWidth="1"/>
    <col min="6923" max="7168" width="9.140625" style="341"/>
    <col min="7169" max="7169" width="89" style="341" customWidth="1"/>
    <col min="7170" max="7170" width="11.42578125" style="341" customWidth="1"/>
    <col min="7171" max="7171" width="12.140625" style="341" customWidth="1"/>
    <col min="7172" max="7172" width="11" style="341" customWidth="1"/>
    <col min="7173" max="7173" width="11.5703125" style="341" customWidth="1"/>
    <col min="7174" max="7174" width="9.85546875" style="341" customWidth="1"/>
    <col min="7175" max="7175" width="9.5703125" style="341" customWidth="1"/>
    <col min="7176" max="7176" width="12.42578125" style="341" customWidth="1"/>
    <col min="7177" max="7177" width="13.140625" style="341" customWidth="1"/>
    <col min="7178" max="7178" width="10.7109375" style="341" customWidth="1"/>
    <col min="7179" max="7424" width="9.140625" style="341"/>
    <col min="7425" max="7425" width="89" style="341" customWidth="1"/>
    <col min="7426" max="7426" width="11.42578125" style="341" customWidth="1"/>
    <col min="7427" max="7427" width="12.140625" style="341" customWidth="1"/>
    <col min="7428" max="7428" width="11" style="341" customWidth="1"/>
    <col min="7429" max="7429" width="11.5703125" style="341" customWidth="1"/>
    <col min="7430" max="7430" width="9.85546875" style="341" customWidth="1"/>
    <col min="7431" max="7431" width="9.5703125" style="341" customWidth="1"/>
    <col min="7432" max="7432" width="12.42578125" style="341" customWidth="1"/>
    <col min="7433" max="7433" width="13.140625" style="341" customWidth="1"/>
    <col min="7434" max="7434" width="10.7109375" style="341" customWidth="1"/>
    <col min="7435" max="7680" width="9.140625" style="341"/>
    <col min="7681" max="7681" width="89" style="341" customWidth="1"/>
    <col min="7682" max="7682" width="11.42578125" style="341" customWidth="1"/>
    <col min="7683" max="7683" width="12.140625" style="341" customWidth="1"/>
    <col min="7684" max="7684" width="11" style="341" customWidth="1"/>
    <col min="7685" max="7685" width="11.5703125" style="341" customWidth="1"/>
    <col min="7686" max="7686" width="9.85546875" style="341" customWidth="1"/>
    <col min="7687" max="7687" width="9.5703125" style="341" customWidth="1"/>
    <col min="7688" max="7688" width="12.42578125" style="341" customWidth="1"/>
    <col min="7689" max="7689" width="13.140625" style="341" customWidth="1"/>
    <col min="7690" max="7690" width="10.7109375" style="341" customWidth="1"/>
    <col min="7691" max="7936" width="9.140625" style="341"/>
    <col min="7937" max="7937" width="89" style="341" customWidth="1"/>
    <col min="7938" max="7938" width="11.42578125" style="341" customWidth="1"/>
    <col min="7939" max="7939" width="12.140625" style="341" customWidth="1"/>
    <col min="7940" max="7940" width="11" style="341" customWidth="1"/>
    <col min="7941" max="7941" width="11.5703125" style="341" customWidth="1"/>
    <col min="7942" max="7942" width="9.85546875" style="341" customWidth="1"/>
    <col min="7943" max="7943" width="9.5703125" style="341" customWidth="1"/>
    <col min="7944" max="7944" width="12.42578125" style="341" customWidth="1"/>
    <col min="7945" max="7945" width="13.140625" style="341" customWidth="1"/>
    <col min="7946" max="7946" width="10.7109375" style="341" customWidth="1"/>
    <col min="7947" max="8192" width="9.140625" style="341"/>
    <col min="8193" max="8193" width="89" style="341" customWidth="1"/>
    <col min="8194" max="8194" width="11.42578125" style="341" customWidth="1"/>
    <col min="8195" max="8195" width="12.140625" style="341" customWidth="1"/>
    <col min="8196" max="8196" width="11" style="341" customWidth="1"/>
    <col min="8197" max="8197" width="11.5703125" style="341" customWidth="1"/>
    <col min="8198" max="8198" width="9.85546875" style="341" customWidth="1"/>
    <col min="8199" max="8199" width="9.5703125" style="341" customWidth="1"/>
    <col min="8200" max="8200" width="12.42578125" style="341" customWidth="1"/>
    <col min="8201" max="8201" width="13.140625" style="341" customWidth="1"/>
    <col min="8202" max="8202" width="10.7109375" style="341" customWidth="1"/>
    <col min="8203" max="8448" width="9.140625" style="341"/>
    <col min="8449" max="8449" width="89" style="341" customWidth="1"/>
    <col min="8450" max="8450" width="11.42578125" style="341" customWidth="1"/>
    <col min="8451" max="8451" width="12.140625" style="341" customWidth="1"/>
    <col min="8452" max="8452" width="11" style="341" customWidth="1"/>
    <col min="8453" max="8453" width="11.5703125" style="341" customWidth="1"/>
    <col min="8454" max="8454" width="9.85546875" style="341" customWidth="1"/>
    <col min="8455" max="8455" width="9.5703125" style="341" customWidth="1"/>
    <col min="8456" max="8456" width="12.42578125" style="341" customWidth="1"/>
    <col min="8457" max="8457" width="13.140625" style="341" customWidth="1"/>
    <col min="8458" max="8458" width="10.7109375" style="341" customWidth="1"/>
    <col min="8459" max="8704" width="9.140625" style="341"/>
    <col min="8705" max="8705" width="89" style="341" customWidth="1"/>
    <col min="8706" max="8706" width="11.42578125" style="341" customWidth="1"/>
    <col min="8707" max="8707" width="12.140625" style="341" customWidth="1"/>
    <col min="8708" max="8708" width="11" style="341" customWidth="1"/>
    <col min="8709" max="8709" width="11.5703125" style="341" customWidth="1"/>
    <col min="8710" max="8710" width="9.85546875" style="341" customWidth="1"/>
    <col min="8711" max="8711" width="9.5703125" style="341" customWidth="1"/>
    <col min="8712" max="8712" width="12.42578125" style="341" customWidth="1"/>
    <col min="8713" max="8713" width="13.140625" style="341" customWidth="1"/>
    <col min="8714" max="8714" width="10.7109375" style="341" customWidth="1"/>
    <col min="8715" max="8960" width="9.140625" style="341"/>
    <col min="8961" max="8961" width="89" style="341" customWidth="1"/>
    <col min="8962" max="8962" width="11.42578125" style="341" customWidth="1"/>
    <col min="8963" max="8963" width="12.140625" style="341" customWidth="1"/>
    <col min="8964" max="8964" width="11" style="341" customWidth="1"/>
    <col min="8965" max="8965" width="11.5703125" style="341" customWidth="1"/>
    <col min="8966" max="8966" width="9.85546875" style="341" customWidth="1"/>
    <col min="8967" max="8967" width="9.5703125" style="341" customWidth="1"/>
    <col min="8968" max="8968" width="12.42578125" style="341" customWidth="1"/>
    <col min="8969" max="8969" width="13.140625" style="341" customWidth="1"/>
    <col min="8970" max="8970" width="10.7109375" style="341" customWidth="1"/>
    <col min="8971" max="9216" width="9.140625" style="341"/>
    <col min="9217" max="9217" width="89" style="341" customWidth="1"/>
    <col min="9218" max="9218" width="11.42578125" style="341" customWidth="1"/>
    <col min="9219" max="9219" width="12.140625" style="341" customWidth="1"/>
    <col min="9220" max="9220" width="11" style="341" customWidth="1"/>
    <col min="9221" max="9221" width="11.5703125" style="341" customWidth="1"/>
    <col min="9222" max="9222" width="9.85546875" style="341" customWidth="1"/>
    <col min="9223" max="9223" width="9.5703125" style="341" customWidth="1"/>
    <col min="9224" max="9224" width="12.42578125" style="341" customWidth="1"/>
    <col min="9225" max="9225" width="13.140625" style="341" customWidth="1"/>
    <col min="9226" max="9226" width="10.7109375" style="341" customWidth="1"/>
    <col min="9227" max="9472" width="9.140625" style="341"/>
    <col min="9473" max="9473" width="89" style="341" customWidth="1"/>
    <col min="9474" max="9474" width="11.42578125" style="341" customWidth="1"/>
    <col min="9475" max="9475" width="12.140625" style="341" customWidth="1"/>
    <col min="9476" max="9476" width="11" style="341" customWidth="1"/>
    <col min="9477" max="9477" width="11.5703125" style="341" customWidth="1"/>
    <col min="9478" max="9478" width="9.85546875" style="341" customWidth="1"/>
    <col min="9479" max="9479" width="9.5703125" style="341" customWidth="1"/>
    <col min="9480" max="9480" width="12.42578125" style="341" customWidth="1"/>
    <col min="9481" max="9481" width="13.140625" style="341" customWidth="1"/>
    <col min="9482" max="9482" width="10.7109375" style="341" customWidth="1"/>
    <col min="9483" max="9728" width="9.140625" style="341"/>
    <col min="9729" max="9729" width="89" style="341" customWidth="1"/>
    <col min="9730" max="9730" width="11.42578125" style="341" customWidth="1"/>
    <col min="9731" max="9731" width="12.140625" style="341" customWidth="1"/>
    <col min="9732" max="9732" width="11" style="341" customWidth="1"/>
    <col min="9733" max="9733" width="11.5703125" style="341" customWidth="1"/>
    <col min="9734" max="9734" width="9.85546875" style="341" customWidth="1"/>
    <col min="9735" max="9735" width="9.5703125" style="341" customWidth="1"/>
    <col min="9736" max="9736" width="12.42578125" style="341" customWidth="1"/>
    <col min="9737" max="9737" width="13.140625" style="341" customWidth="1"/>
    <col min="9738" max="9738" width="10.7109375" style="341" customWidth="1"/>
    <col min="9739" max="9984" width="9.140625" style="341"/>
    <col min="9985" max="9985" width="89" style="341" customWidth="1"/>
    <col min="9986" max="9986" width="11.42578125" style="341" customWidth="1"/>
    <col min="9987" max="9987" width="12.140625" style="341" customWidth="1"/>
    <col min="9988" max="9988" width="11" style="341" customWidth="1"/>
    <col min="9989" max="9989" width="11.5703125" style="341" customWidth="1"/>
    <col min="9990" max="9990" width="9.85546875" style="341" customWidth="1"/>
    <col min="9991" max="9991" width="9.5703125" style="341" customWidth="1"/>
    <col min="9992" max="9992" width="12.42578125" style="341" customWidth="1"/>
    <col min="9993" max="9993" width="13.140625" style="341" customWidth="1"/>
    <col min="9994" max="9994" width="10.7109375" style="341" customWidth="1"/>
    <col min="9995" max="10240" width="9.140625" style="341"/>
    <col min="10241" max="10241" width="89" style="341" customWidth="1"/>
    <col min="10242" max="10242" width="11.42578125" style="341" customWidth="1"/>
    <col min="10243" max="10243" width="12.140625" style="341" customWidth="1"/>
    <col min="10244" max="10244" width="11" style="341" customWidth="1"/>
    <col min="10245" max="10245" width="11.5703125" style="341" customWidth="1"/>
    <col min="10246" max="10246" width="9.85546875" style="341" customWidth="1"/>
    <col min="10247" max="10247" width="9.5703125" style="341" customWidth="1"/>
    <col min="10248" max="10248" width="12.42578125" style="341" customWidth="1"/>
    <col min="10249" max="10249" width="13.140625" style="341" customWidth="1"/>
    <col min="10250" max="10250" width="10.7109375" style="341" customWidth="1"/>
    <col min="10251" max="10496" width="9.140625" style="341"/>
    <col min="10497" max="10497" width="89" style="341" customWidth="1"/>
    <col min="10498" max="10498" width="11.42578125" style="341" customWidth="1"/>
    <col min="10499" max="10499" width="12.140625" style="341" customWidth="1"/>
    <col min="10500" max="10500" width="11" style="341" customWidth="1"/>
    <col min="10501" max="10501" width="11.5703125" style="341" customWidth="1"/>
    <col min="10502" max="10502" width="9.85546875" style="341" customWidth="1"/>
    <col min="10503" max="10503" width="9.5703125" style="341" customWidth="1"/>
    <col min="10504" max="10504" width="12.42578125" style="341" customWidth="1"/>
    <col min="10505" max="10505" width="13.140625" style="341" customWidth="1"/>
    <col min="10506" max="10506" width="10.7109375" style="341" customWidth="1"/>
    <col min="10507" max="10752" width="9.140625" style="341"/>
    <col min="10753" max="10753" width="89" style="341" customWidth="1"/>
    <col min="10754" max="10754" width="11.42578125" style="341" customWidth="1"/>
    <col min="10755" max="10755" width="12.140625" style="341" customWidth="1"/>
    <col min="10756" max="10756" width="11" style="341" customWidth="1"/>
    <col min="10757" max="10757" width="11.5703125" style="341" customWidth="1"/>
    <col min="10758" max="10758" width="9.85546875" style="341" customWidth="1"/>
    <col min="10759" max="10759" width="9.5703125" style="341" customWidth="1"/>
    <col min="10760" max="10760" width="12.42578125" style="341" customWidth="1"/>
    <col min="10761" max="10761" width="13.140625" style="341" customWidth="1"/>
    <col min="10762" max="10762" width="10.7109375" style="341" customWidth="1"/>
    <col min="10763" max="11008" width="9.140625" style="341"/>
    <col min="11009" max="11009" width="89" style="341" customWidth="1"/>
    <col min="11010" max="11010" width="11.42578125" style="341" customWidth="1"/>
    <col min="11011" max="11011" width="12.140625" style="341" customWidth="1"/>
    <col min="11012" max="11012" width="11" style="341" customWidth="1"/>
    <col min="11013" max="11013" width="11.5703125" style="341" customWidth="1"/>
    <col min="11014" max="11014" width="9.85546875" style="341" customWidth="1"/>
    <col min="11015" max="11015" width="9.5703125" style="341" customWidth="1"/>
    <col min="11016" max="11016" width="12.42578125" style="341" customWidth="1"/>
    <col min="11017" max="11017" width="13.140625" style="341" customWidth="1"/>
    <col min="11018" max="11018" width="10.7109375" style="341" customWidth="1"/>
    <col min="11019" max="11264" width="9.140625" style="341"/>
    <col min="11265" max="11265" width="89" style="341" customWidth="1"/>
    <col min="11266" max="11266" width="11.42578125" style="341" customWidth="1"/>
    <col min="11267" max="11267" width="12.140625" style="341" customWidth="1"/>
    <col min="11268" max="11268" width="11" style="341" customWidth="1"/>
    <col min="11269" max="11269" width="11.5703125" style="341" customWidth="1"/>
    <col min="11270" max="11270" width="9.85546875" style="341" customWidth="1"/>
    <col min="11271" max="11271" width="9.5703125" style="341" customWidth="1"/>
    <col min="11272" max="11272" width="12.42578125" style="341" customWidth="1"/>
    <col min="11273" max="11273" width="13.140625" style="341" customWidth="1"/>
    <col min="11274" max="11274" width="10.7109375" style="341" customWidth="1"/>
    <col min="11275" max="11520" width="9.140625" style="341"/>
    <col min="11521" max="11521" width="89" style="341" customWidth="1"/>
    <col min="11522" max="11522" width="11.42578125" style="341" customWidth="1"/>
    <col min="11523" max="11523" width="12.140625" style="341" customWidth="1"/>
    <col min="11524" max="11524" width="11" style="341" customWidth="1"/>
    <col min="11525" max="11525" width="11.5703125" style="341" customWidth="1"/>
    <col min="11526" max="11526" width="9.85546875" style="341" customWidth="1"/>
    <col min="11527" max="11527" width="9.5703125" style="341" customWidth="1"/>
    <col min="11528" max="11528" width="12.42578125" style="341" customWidth="1"/>
    <col min="11529" max="11529" width="13.140625" style="341" customWidth="1"/>
    <col min="11530" max="11530" width="10.7109375" style="341" customWidth="1"/>
    <col min="11531" max="11776" width="9.140625" style="341"/>
    <col min="11777" max="11777" width="89" style="341" customWidth="1"/>
    <col min="11778" max="11778" width="11.42578125" style="341" customWidth="1"/>
    <col min="11779" max="11779" width="12.140625" style="341" customWidth="1"/>
    <col min="11780" max="11780" width="11" style="341" customWidth="1"/>
    <col min="11781" max="11781" width="11.5703125" style="341" customWidth="1"/>
    <col min="11782" max="11782" width="9.85546875" style="341" customWidth="1"/>
    <col min="11783" max="11783" width="9.5703125" style="341" customWidth="1"/>
    <col min="11784" max="11784" width="12.42578125" style="341" customWidth="1"/>
    <col min="11785" max="11785" width="13.140625" style="341" customWidth="1"/>
    <col min="11786" max="11786" width="10.7109375" style="341" customWidth="1"/>
    <col min="11787" max="12032" width="9.140625" style="341"/>
    <col min="12033" max="12033" width="89" style="341" customWidth="1"/>
    <col min="12034" max="12034" width="11.42578125" style="341" customWidth="1"/>
    <col min="12035" max="12035" width="12.140625" style="341" customWidth="1"/>
    <col min="12036" max="12036" width="11" style="341" customWidth="1"/>
    <col min="12037" max="12037" width="11.5703125" style="341" customWidth="1"/>
    <col min="12038" max="12038" width="9.85546875" style="341" customWidth="1"/>
    <col min="12039" max="12039" width="9.5703125" style="341" customWidth="1"/>
    <col min="12040" max="12040" width="12.42578125" style="341" customWidth="1"/>
    <col min="12041" max="12041" width="13.140625" style="341" customWidth="1"/>
    <col min="12042" max="12042" width="10.7109375" style="341" customWidth="1"/>
    <col min="12043" max="12288" width="9.140625" style="341"/>
    <col min="12289" max="12289" width="89" style="341" customWidth="1"/>
    <col min="12290" max="12290" width="11.42578125" style="341" customWidth="1"/>
    <col min="12291" max="12291" width="12.140625" style="341" customWidth="1"/>
    <col min="12292" max="12292" width="11" style="341" customWidth="1"/>
    <col min="12293" max="12293" width="11.5703125" style="341" customWidth="1"/>
    <col min="12294" max="12294" width="9.85546875" style="341" customWidth="1"/>
    <col min="12295" max="12295" width="9.5703125" style="341" customWidth="1"/>
    <col min="12296" max="12296" width="12.42578125" style="341" customWidth="1"/>
    <col min="12297" max="12297" width="13.140625" style="341" customWidth="1"/>
    <col min="12298" max="12298" width="10.7109375" style="341" customWidth="1"/>
    <col min="12299" max="12544" width="9.140625" style="341"/>
    <col min="12545" max="12545" width="89" style="341" customWidth="1"/>
    <col min="12546" max="12546" width="11.42578125" style="341" customWidth="1"/>
    <col min="12547" max="12547" width="12.140625" style="341" customWidth="1"/>
    <col min="12548" max="12548" width="11" style="341" customWidth="1"/>
    <col min="12549" max="12549" width="11.5703125" style="341" customWidth="1"/>
    <col min="12550" max="12550" width="9.85546875" style="341" customWidth="1"/>
    <col min="12551" max="12551" width="9.5703125" style="341" customWidth="1"/>
    <col min="12552" max="12552" width="12.42578125" style="341" customWidth="1"/>
    <col min="12553" max="12553" width="13.140625" style="341" customWidth="1"/>
    <col min="12554" max="12554" width="10.7109375" style="341" customWidth="1"/>
    <col min="12555" max="12800" width="9.140625" style="341"/>
    <col min="12801" max="12801" width="89" style="341" customWidth="1"/>
    <col min="12802" max="12802" width="11.42578125" style="341" customWidth="1"/>
    <col min="12803" max="12803" width="12.140625" style="341" customWidth="1"/>
    <col min="12804" max="12804" width="11" style="341" customWidth="1"/>
    <col min="12805" max="12805" width="11.5703125" style="341" customWidth="1"/>
    <col min="12806" max="12806" width="9.85546875" style="341" customWidth="1"/>
    <col min="12807" max="12807" width="9.5703125" style="341" customWidth="1"/>
    <col min="12808" max="12808" width="12.42578125" style="341" customWidth="1"/>
    <col min="12809" max="12809" width="13.140625" style="341" customWidth="1"/>
    <col min="12810" max="12810" width="10.7109375" style="341" customWidth="1"/>
    <col min="12811" max="13056" width="9.140625" style="341"/>
    <col min="13057" max="13057" width="89" style="341" customWidth="1"/>
    <col min="13058" max="13058" width="11.42578125" style="341" customWidth="1"/>
    <col min="13059" max="13059" width="12.140625" style="341" customWidth="1"/>
    <col min="13060" max="13060" width="11" style="341" customWidth="1"/>
    <col min="13061" max="13061" width="11.5703125" style="341" customWidth="1"/>
    <col min="13062" max="13062" width="9.85546875" style="341" customWidth="1"/>
    <col min="13063" max="13063" width="9.5703125" style="341" customWidth="1"/>
    <col min="13064" max="13064" width="12.42578125" style="341" customWidth="1"/>
    <col min="13065" max="13065" width="13.140625" style="341" customWidth="1"/>
    <col min="13066" max="13066" width="10.7109375" style="341" customWidth="1"/>
    <col min="13067" max="13312" width="9.140625" style="341"/>
    <col min="13313" max="13313" width="89" style="341" customWidth="1"/>
    <col min="13314" max="13314" width="11.42578125" style="341" customWidth="1"/>
    <col min="13315" max="13315" width="12.140625" style="341" customWidth="1"/>
    <col min="13316" max="13316" width="11" style="341" customWidth="1"/>
    <col min="13317" max="13317" width="11.5703125" style="341" customWidth="1"/>
    <col min="13318" max="13318" width="9.85546875" style="341" customWidth="1"/>
    <col min="13319" max="13319" width="9.5703125" style="341" customWidth="1"/>
    <col min="13320" max="13320" width="12.42578125" style="341" customWidth="1"/>
    <col min="13321" max="13321" width="13.140625" style="341" customWidth="1"/>
    <col min="13322" max="13322" width="10.7109375" style="341" customWidth="1"/>
    <col min="13323" max="13568" width="9.140625" style="341"/>
    <col min="13569" max="13569" width="89" style="341" customWidth="1"/>
    <col min="13570" max="13570" width="11.42578125" style="341" customWidth="1"/>
    <col min="13571" max="13571" width="12.140625" style="341" customWidth="1"/>
    <col min="13572" max="13572" width="11" style="341" customWidth="1"/>
    <col min="13573" max="13573" width="11.5703125" style="341" customWidth="1"/>
    <col min="13574" max="13574" width="9.85546875" style="341" customWidth="1"/>
    <col min="13575" max="13575" width="9.5703125" style="341" customWidth="1"/>
    <col min="13576" max="13576" width="12.42578125" style="341" customWidth="1"/>
    <col min="13577" max="13577" width="13.140625" style="341" customWidth="1"/>
    <col min="13578" max="13578" width="10.7109375" style="341" customWidth="1"/>
    <col min="13579" max="13824" width="9.140625" style="341"/>
    <col min="13825" max="13825" width="89" style="341" customWidth="1"/>
    <col min="13826" max="13826" width="11.42578125" style="341" customWidth="1"/>
    <col min="13827" max="13827" width="12.140625" style="341" customWidth="1"/>
    <col min="13828" max="13828" width="11" style="341" customWidth="1"/>
    <col min="13829" max="13829" width="11.5703125" style="341" customWidth="1"/>
    <col min="13830" max="13830" width="9.85546875" style="341" customWidth="1"/>
    <col min="13831" max="13831" width="9.5703125" style="341" customWidth="1"/>
    <col min="13832" max="13832" width="12.42578125" style="341" customWidth="1"/>
    <col min="13833" max="13833" width="13.140625" style="341" customWidth="1"/>
    <col min="13834" max="13834" width="10.7109375" style="341" customWidth="1"/>
    <col min="13835" max="14080" width="9.140625" style="341"/>
    <col min="14081" max="14081" width="89" style="341" customWidth="1"/>
    <col min="14082" max="14082" width="11.42578125" style="341" customWidth="1"/>
    <col min="14083" max="14083" width="12.140625" style="341" customWidth="1"/>
    <col min="14084" max="14084" width="11" style="341" customWidth="1"/>
    <col min="14085" max="14085" width="11.5703125" style="341" customWidth="1"/>
    <col min="14086" max="14086" width="9.85546875" style="341" customWidth="1"/>
    <col min="14087" max="14087" width="9.5703125" style="341" customWidth="1"/>
    <col min="14088" max="14088" width="12.42578125" style="341" customWidth="1"/>
    <col min="14089" max="14089" width="13.140625" style="341" customWidth="1"/>
    <col min="14090" max="14090" width="10.7109375" style="341" customWidth="1"/>
    <col min="14091" max="14336" width="9.140625" style="341"/>
    <col min="14337" max="14337" width="89" style="341" customWidth="1"/>
    <col min="14338" max="14338" width="11.42578125" style="341" customWidth="1"/>
    <col min="14339" max="14339" width="12.140625" style="341" customWidth="1"/>
    <col min="14340" max="14340" width="11" style="341" customWidth="1"/>
    <col min="14341" max="14341" width="11.5703125" style="341" customWidth="1"/>
    <col min="14342" max="14342" width="9.85546875" style="341" customWidth="1"/>
    <col min="14343" max="14343" width="9.5703125" style="341" customWidth="1"/>
    <col min="14344" max="14344" width="12.42578125" style="341" customWidth="1"/>
    <col min="14345" max="14345" width="13.140625" style="341" customWidth="1"/>
    <col min="14346" max="14346" width="10.7109375" style="341" customWidth="1"/>
    <col min="14347" max="14592" width="9.140625" style="341"/>
    <col min="14593" max="14593" width="89" style="341" customWidth="1"/>
    <col min="14594" max="14594" width="11.42578125" style="341" customWidth="1"/>
    <col min="14595" max="14595" width="12.140625" style="341" customWidth="1"/>
    <col min="14596" max="14596" width="11" style="341" customWidth="1"/>
    <col min="14597" max="14597" width="11.5703125" style="341" customWidth="1"/>
    <col min="14598" max="14598" width="9.85546875" style="341" customWidth="1"/>
    <col min="14599" max="14599" width="9.5703125" style="341" customWidth="1"/>
    <col min="14600" max="14600" width="12.42578125" style="341" customWidth="1"/>
    <col min="14601" max="14601" width="13.140625" style="341" customWidth="1"/>
    <col min="14602" max="14602" width="10.7109375" style="341" customWidth="1"/>
    <col min="14603" max="14848" width="9.140625" style="341"/>
    <col min="14849" max="14849" width="89" style="341" customWidth="1"/>
    <col min="14850" max="14850" width="11.42578125" style="341" customWidth="1"/>
    <col min="14851" max="14851" width="12.140625" style="341" customWidth="1"/>
    <col min="14852" max="14852" width="11" style="341" customWidth="1"/>
    <col min="14853" max="14853" width="11.5703125" style="341" customWidth="1"/>
    <col min="14854" max="14854" width="9.85546875" style="341" customWidth="1"/>
    <col min="14855" max="14855" width="9.5703125" style="341" customWidth="1"/>
    <col min="14856" max="14856" width="12.42578125" style="341" customWidth="1"/>
    <col min="14857" max="14857" width="13.140625" style="341" customWidth="1"/>
    <col min="14858" max="14858" width="10.7109375" style="341" customWidth="1"/>
    <col min="14859" max="15104" width="9.140625" style="341"/>
    <col min="15105" max="15105" width="89" style="341" customWidth="1"/>
    <col min="15106" max="15106" width="11.42578125" style="341" customWidth="1"/>
    <col min="15107" max="15107" width="12.140625" style="341" customWidth="1"/>
    <col min="15108" max="15108" width="11" style="341" customWidth="1"/>
    <col min="15109" max="15109" width="11.5703125" style="341" customWidth="1"/>
    <col min="15110" max="15110" width="9.85546875" style="341" customWidth="1"/>
    <col min="15111" max="15111" width="9.5703125" style="341" customWidth="1"/>
    <col min="15112" max="15112" width="12.42578125" style="341" customWidth="1"/>
    <col min="15113" max="15113" width="13.140625" style="341" customWidth="1"/>
    <col min="15114" max="15114" width="10.7109375" style="341" customWidth="1"/>
    <col min="15115" max="15360" width="9.140625" style="341"/>
    <col min="15361" max="15361" width="89" style="341" customWidth="1"/>
    <col min="15362" max="15362" width="11.42578125" style="341" customWidth="1"/>
    <col min="15363" max="15363" width="12.140625" style="341" customWidth="1"/>
    <col min="15364" max="15364" width="11" style="341" customWidth="1"/>
    <col min="15365" max="15365" width="11.5703125" style="341" customWidth="1"/>
    <col min="15366" max="15366" width="9.85546875" style="341" customWidth="1"/>
    <col min="15367" max="15367" width="9.5703125" style="341" customWidth="1"/>
    <col min="15368" max="15368" width="12.42578125" style="341" customWidth="1"/>
    <col min="15369" max="15369" width="13.140625" style="341" customWidth="1"/>
    <col min="15370" max="15370" width="10.7109375" style="341" customWidth="1"/>
    <col min="15371" max="15616" width="9.140625" style="341"/>
    <col min="15617" max="15617" width="89" style="341" customWidth="1"/>
    <col min="15618" max="15618" width="11.42578125" style="341" customWidth="1"/>
    <col min="15619" max="15619" width="12.140625" style="341" customWidth="1"/>
    <col min="15620" max="15620" width="11" style="341" customWidth="1"/>
    <col min="15621" max="15621" width="11.5703125" style="341" customWidth="1"/>
    <col min="15622" max="15622" width="9.85546875" style="341" customWidth="1"/>
    <col min="15623" max="15623" width="9.5703125" style="341" customWidth="1"/>
    <col min="15624" max="15624" width="12.42578125" style="341" customWidth="1"/>
    <col min="15625" max="15625" width="13.140625" style="341" customWidth="1"/>
    <col min="15626" max="15626" width="10.7109375" style="341" customWidth="1"/>
    <col min="15627" max="15872" width="9.140625" style="341"/>
    <col min="15873" max="15873" width="89" style="341" customWidth="1"/>
    <col min="15874" max="15874" width="11.42578125" style="341" customWidth="1"/>
    <col min="15875" max="15875" width="12.140625" style="341" customWidth="1"/>
    <col min="15876" max="15876" width="11" style="341" customWidth="1"/>
    <col min="15877" max="15877" width="11.5703125" style="341" customWidth="1"/>
    <col min="15878" max="15878" width="9.85546875" style="341" customWidth="1"/>
    <col min="15879" max="15879" width="9.5703125" style="341" customWidth="1"/>
    <col min="15880" max="15880" width="12.42578125" style="341" customWidth="1"/>
    <col min="15881" max="15881" width="13.140625" style="341" customWidth="1"/>
    <col min="15882" max="15882" width="10.7109375" style="341" customWidth="1"/>
    <col min="15883" max="16128" width="9.140625" style="341"/>
    <col min="16129" max="16129" width="89" style="341" customWidth="1"/>
    <col min="16130" max="16130" width="11.42578125" style="341" customWidth="1"/>
    <col min="16131" max="16131" width="12.140625" style="341" customWidth="1"/>
    <col min="16132" max="16132" width="11" style="341" customWidth="1"/>
    <col min="16133" max="16133" width="11.5703125" style="341" customWidth="1"/>
    <col min="16134" max="16134" width="9.85546875" style="341" customWidth="1"/>
    <col min="16135" max="16135" width="9.5703125" style="341" customWidth="1"/>
    <col min="16136" max="16136" width="12.42578125" style="341" customWidth="1"/>
    <col min="16137" max="16137" width="13.140625" style="341" customWidth="1"/>
    <col min="16138" max="16138" width="10.7109375" style="341" customWidth="1"/>
    <col min="16139" max="16384" width="9.140625" style="341"/>
  </cols>
  <sheetData>
    <row r="1" spans="1:10" ht="84.75" customHeight="1" x14ac:dyDescent="0.3">
      <c r="A1" s="3892" t="s">
        <v>143</v>
      </c>
      <c r="B1" s="3892"/>
      <c r="C1" s="3892"/>
      <c r="D1" s="3892"/>
      <c r="E1" s="3892"/>
      <c r="F1" s="3892"/>
      <c r="G1" s="3892"/>
      <c r="H1" s="3892"/>
      <c r="I1" s="3892"/>
      <c r="J1" s="3892"/>
    </row>
    <row r="2" spans="1:10" ht="31.5" customHeight="1" x14ac:dyDescent="0.3">
      <c r="A2" s="3892" t="s">
        <v>380</v>
      </c>
      <c r="B2" s="3892"/>
      <c r="C2" s="3892"/>
      <c r="D2" s="3892"/>
      <c r="E2" s="3892"/>
      <c r="F2" s="3892"/>
      <c r="G2" s="3892"/>
      <c r="H2" s="3892"/>
      <c r="I2" s="3892"/>
      <c r="J2" s="3892"/>
    </row>
    <row r="3" spans="1:10" ht="33" customHeight="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</row>
    <row r="4" spans="1:10" ht="33" customHeight="1" thickBot="1" x14ac:dyDescent="0.35">
      <c r="A4" s="3893" t="s">
        <v>9</v>
      </c>
      <c r="B4" s="3905" t="s">
        <v>19</v>
      </c>
      <c r="C4" s="3906"/>
      <c r="D4" s="3907"/>
      <c r="E4" s="3905" t="s">
        <v>20</v>
      </c>
      <c r="F4" s="3906"/>
      <c r="G4" s="3907"/>
      <c r="H4" s="3886" t="s">
        <v>21</v>
      </c>
      <c r="I4" s="3887"/>
      <c r="J4" s="3888"/>
    </row>
    <row r="5" spans="1:10" ht="166.5" customHeight="1" thickBot="1" x14ac:dyDescent="0.35">
      <c r="A5" s="3903"/>
      <c r="B5" s="2760" t="s">
        <v>26</v>
      </c>
      <c r="C5" s="2760" t="s">
        <v>27</v>
      </c>
      <c r="D5" s="2760" t="s">
        <v>4</v>
      </c>
      <c r="E5" s="2760" t="s">
        <v>26</v>
      </c>
      <c r="F5" s="2760" t="s">
        <v>27</v>
      </c>
      <c r="G5" s="2760" t="s">
        <v>4</v>
      </c>
      <c r="H5" s="2760" t="s">
        <v>26</v>
      </c>
      <c r="I5" s="2760" t="s">
        <v>27</v>
      </c>
      <c r="J5" s="2961" t="s">
        <v>4</v>
      </c>
    </row>
    <row r="6" spans="1:10" ht="31.5" customHeight="1" thickBot="1" x14ac:dyDescent="0.35">
      <c r="A6" s="2761" t="s">
        <v>22</v>
      </c>
      <c r="B6" s="2762"/>
      <c r="C6" s="2763"/>
      <c r="D6" s="2764"/>
      <c r="E6" s="2762"/>
      <c r="F6" s="2763"/>
      <c r="G6" s="2765"/>
      <c r="H6" s="2766"/>
      <c r="I6" s="2767"/>
      <c r="J6" s="2768"/>
    </row>
    <row r="7" spans="1:10" ht="29.25" customHeight="1" x14ac:dyDescent="0.3">
      <c r="A7" s="2637" t="s">
        <v>272</v>
      </c>
      <c r="B7" s="2962">
        <f t="shared" ref="B7:J22" si="0">B42+B76</f>
        <v>19</v>
      </c>
      <c r="C7" s="2800">
        <f t="shared" si="0"/>
        <v>0</v>
      </c>
      <c r="D7" s="2937">
        <f t="shared" si="0"/>
        <v>19</v>
      </c>
      <c r="E7" s="2962">
        <f t="shared" si="0"/>
        <v>31</v>
      </c>
      <c r="F7" s="2800">
        <f t="shared" si="0"/>
        <v>1</v>
      </c>
      <c r="G7" s="2937">
        <f t="shared" si="0"/>
        <v>32</v>
      </c>
      <c r="H7" s="2962">
        <f t="shared" si="0"/>
        <v>50</v>
      </c>
      <c r="I7" s="2800">
        <f t="shared" si="0"/>
        <v>1</v>
      </c>
      <c r="J7" s="2989">
        <f t="shared" si="0"/>
        <v>51</v>
      </c>
    </row>
    <row r="8" spans="1:10" ht="29.25" customHeight="1" x14ac:dyDescent="0.3">
      <c r="A8" s="614" t="s">
        <v>273</v>
      </c>
      <c r="B8" s="1207">
        <f t="shared" si="0"/>
        <v>13</v>
      </c>
      <c r="C8" s="1208">
        <f t="shared" si="0"/>
        <v>0</v>
      </c>
      <c r="D8" s="1209">
        <f t="shared" si="0"/>
        <v>13</v>
      </c>
      <c r="E8" s="1207">
        <f t="shared" si="0"/>
        <v>18</v>
      </c>
      <c r="F8" s="1208">
        <f t="shared" si="0"/>
        <v>0</v>
      </c>
      <c r="G8" s="1209">
        <f t="shared" si="0"/>
        <v>18</v>
      </c>
      <c r="H8" s="1207">
        <f t="shared" si="0"/>
        <v>31</v>
      </c>
      <c r="I8" s="1208">
        <f t="shared" si="0"/>
        <v>0</v>
      </c>
      <c r="J8" s="1210">
        <f t="shared" si="0"/>
        <v>31</v>
      </c>
    </row>
    <row r="9" spans="1:10" ht="29.25" customHeight="1" x14ac:dyDescent="0.3">
      <c r="A9" s="614" t="s">
        <v>274</v>
      </c>
      <c r="B9" s="1207">
        <f t="shared" si="0"/>
        <v>10</v>
      </c>
      <c r="C9" s="1208">
        <f t="shared" si="0"/>
        <v>0</v>
      </c>
      <c r="D9" s="1209">
        <f t="shared" si="0"/>
        <v>10</v>
      </c>
      <c r="E9" s="1207">
        <f t="shared" si="0"/>
        <v>9</v>
      </c>
      <c r="F9" s="1208">
        <f t="shared" si="0"/>
        <v>1</v>
      </c>
      <c r="G9" s="1209">
        <f t="shared" si="0"/>
        <v>10</v>
      </c>
      <c r="H9" s="1207">
        <f t="shared" si="0"/>
        <v>19</v>
      </c>
      <c r="I9" s="1208">
        <f t="shared" si="0"/>
        <v>1</v>
      </c>
      <c r="J9" s="1210">
        <f t="shared" si="0"/>
        <v>20</v>
      </c>
    </row>
    <row r="10" spans="1:10" x14ac:dyDescent="0.3">
      <c r="A10" s="614" t="s">
        <v>275</v>
      </c>
      <c r="B10" s="1207">
        <f t="shared" si="0"/>
        <v>15</v>
      </c>
      <c r="C10" s="1208">
        <f t="shared" si="0"/>
        <v>0</v>
      </c>
      <c r="D10" s="1209">
        <f t="shared" si="0"/>
        <v>15</v>
      </c>
      <c r="E10" s="1207">
        <f t="shared" si="0"/>
        <v>10</v>
      </c>
      <c r="F10" s="1208">
        <f t="shared" si="0"/>
        <v>0</v>
      </c>
      <c r="G10" s="1209">
        <f t="shared" si="0"/>
        <v>10</v>
      </c>
      <c r="H10" s="1207">
        <f t="shared" si="0"/>
        <v>25</v>
      </c>
      <c r="I10" s="1208">
        <f t="shared" si="0"/>
        <v>0</v>
      </c>
      <c r="J10" s="1210">
        <f t="shared" si="0"/>
        <v>25</v>
      </c>
    </row>
    <row r="11" spans="1:10" x14ac:dyDescent="0.3">
      <c r="A11" s="614" t="s">
        <v>160</v>
      </c>
      <c r="B11" s="1207">
        <f t="shared" si="0"/>
        <v>28</v>
      </c>
      <c r="C11" s="1208">
        <f t="shared" si="0"/>
        <v>0</v>
      </c>
      <c r="D11" s="1209">
        <f t="shared" si="0"/>
        <v>28</v>
      </c>
      <c r="E11" s="1207">
        <f t="shared" si="0"/>
        <v>27</v>
      </c>
      <c r="F11" s="1208">
        <f t="shared" si="0"/>
        <v>0</v>
      </c>
      <c r="G11" s="1209">
        <f t="shared" si="0"/>
        <v>27</v>
      </c>
      <c r="H11" s="1207">
        <f t="shared" si="0"/>
        <v>55</v>
      </c>
      <c r="I11" s="1208">
        <f t="shared" si="0"/>
        <v>0</v>
      </c>
      <c r="J11" s="1210">
        <f t="shared" si="0"/>
        <v>55</v>
      </c>
    </row>
    <row r="12" spans="1:10" x14ac:dyDescent="0.3">
      <c r="A12" s="614" t="s">
        <v>276</v>
      </c>
      <c r="B12" s="1207">
        <f t="shared" si="0"/>
        <v>14</v>
      </c>
      <c r="C12" s="1208">
        <f t="shared" si="0"/>
        <v>1</v>
      </c>
      <c r="D12" s="1209">
        <f t="shared" si="0"/>
        <v>15</v>
      </c>
      <c r="E12" s="1207">
        <f t="shared" si="0"/>
        <v>15</v>
      </c>
      <c r="F12" s="1208">
        <f t="shared" si="0"/>
        <v>0</v>
      </c>
      <c r="G12" s="1209">
        <f t="shared" si="0"/>
        <v>15</v>
      </c>
      <c r="H12" s="1207">
        <f t="shared" si="0"/>
        <v>29</v>
      </c>
      <c r="I12" s="1208">
        <f t="shared" si="0"/>
        <v>1</v>
      </c>
      <c r="J12" s="1210">
        <f t="shared" si="0"/>
        <v>30</v>
      </c>
    </row>
    <row r="13" spans="1:10" x14ac:dyDescent="0.3">
      <c r="A13" s="614" t="s">
        <v>161</v>
      </c>
      <c r="B13" s="1207">
        <f t="shared" si="0"/>
        <v>33</v>
      </c>
      <c r="C13" s="1208">
        <f t="shared" si="0"/>
        <v>0</v>
      </c>
      <c r="D13" s="1209">
        <f t="shared" si="0"/>
        <v>33</v>
      </c>
      <c r="E13" s="1207">
        <f t="shared" si="0"/>
        <v>23</v>
      </c>
      <c r="F13" s="1208">
        <f t="shared" si="0"/>
        <v>0</v>
      </c>
      <c r="G13" s="1209">
        <f t="shared" si="0"/>
        <v>23</v>
      </c>
      <c r="H13" s="1207">
        <f t="shared" si="0"/>
        <v>56</v>
      </c>
      <c r="I13" s="1208">
        <f t="shared" si="0"/>
        <v>0</v>
      </c>
      <c r="J13" s="1210">
        <f t="shared" si="0"/>
        <v>56</v>
      </c>
    </row>
    <row r="14" spans="1:10" ht="40.5" x14ac:dyDescent="0.3">
      <c r="A14" s="614" t="s">
        <v>277</v>
      </c>
      <c r="B14" s="1207">
        <f t="shared" si="0"/>
        <v>5</v>
      </c>
      <c r="C14" s="1208">
        <f t="shared" si="0"/>
        <v>0</v>
      </c>
      <c r="D14" s="1209">
        <f t="shared" si="0"/>
        <v>5</v>
      </c>
      <c r="E14" s="1207">
        <f t="shared" si="0"/>
        <v>5</v>
      </c>
      <c r="F14" s="1208">
        <f t="shared" si="0"/>
        <v>0</v>
      </c>
      <c r="G14" s="1209">
        <f t="shared" si="0"/>
        <v>5</v>
      </c>
      <c r="H14" s="1207">
        <f t="shared" si="0"/>
        <v>10</v>
      </c>
      <c r="I14" s="1208">
        <f t="shared" si="0"/>
        <v>0</v>
      </c>
      <c r="J14" s="1210">
        <f t="shared" si="0"/>
        <v>10</v>
      </c>
    </row>
    <row r="15" spans="1:10" x14ac:dyDescent="0.3">
      <c r="A15" s="614" t="s">
        <v>278</v>
      </c>
      <c r="B15" s="1207">
        <f t="shared" si="0"/>
        <v>27</v>
      </c>
      <c r="C15" s="1208">
        <f t="shared" si="0"/>
        <v>0</v>
      </c>
      <c r="D15" s="1209">
        <f t="shared" si="0"/>
        <v>27</v>
      </c>
      <c r="E15" s="1207">
        <f t="shared" si="0"/>
        <v>20</v>
      </c>
      <c r="F15" s="1208">
        <f t="shared" si="0"/>
        <v>1</v>
      </c>
      <c r="G15" s="1209">
        <f t="shared" si="0"/>
        <v>21</v>
      </c>
      <c r="H15" s="1207">
        <f t="shared" si="0"/>
        <v>47</v>
      </c>
      <c r="I15" s="1208">
        <f t="shared" si="0"/>
        <v>1</v>
      </c>
      <c r="J15" s="1210">
        <f t="shared" si="0"/>
        <v>48</v>
      </c>
    </row>
    <row r="16" spans="1:10" ht="26.25" customHeight="1" thickBot="1" x14ac:dyDescent="0.35">
      <c r="A16" s="2659" t="s">
        <v>162</v>
      </c>
      <c r="B16" s="2963">
        <f t="shared" si="0"/>
        <v>24</v>
      </c>
      <c r="C16" s="1325">
        <f t="shared" si="0"/>
        <v>1</v>
      </c>
      <c r="D16" s="1348">
        <f t="shared" si="0"/>
        <v>25</v>
      </c>
      <c r="E16" s="2963">
        <f t="shared" si="0"/>
        <v>26</v>
      </c>
      <c r="F16" s="1325">
        <f t="shared" si="0"/>
        <v>7</v>
      </c>
      <c r="G16" s="1348">
        <f t="shared" si="0"/>
        <v>33</v>
      </c>
      <c r="H16" s="2963">
        <f t="shared" si="0"/>
        <v>50</v>
      </c>
      <c r="I16" s="1325">
        <f t="shared" si="0"/>
        <v>8</v>
      </c>
      <c r="J16" s="1358">
        <f t="shared" si="0"/>
        <v>58</v>
      </c>
    </row>
    <row r="17" spans="1:12" ht="24.75" customHeight="1" thickBot="1" x14ac:dyDescent="0.35">
      <c r="A17" s="2769" t="s">
        <v>163</v>
      </c>
      <c r="B17" s="2962">
        <f t="shared" si="0"/>
        <v>48</v>
      </c>
      <c r="C17" s="2800">
        <f t="shared" si="0"/>
        <v>2</v>
      </c>
      <c r="D17" s="2937">
        <f t="shared" si="0"/>
        <v>50</v>
      </c>
      <c r="E17" s="2962">
        <f t="shared" si="0"/>
        <v>52</v>
      </c>
      <c r="F17" s="2800">
        <f t="shared" si="0"/>
        <v>8</v>
      </c>
      <c r="G17" s="2937">
        <f t="shared" si="0"/>
        <v>60</v>
      </c>
      <c r="H17" s="2962">
        <f t="shared" si="0"/>
        <v>100</v>
      </c>
      <c r="I17" s="2800">
        <f t="shared" si="0"/>
        <v>10</v>
      </c>
      <c r="J17" s="2989">
        <f t="shared" si="0"/>
        <v>110</v>
      </c>
    </row>
    <row r="18" spans="1:12" ht="27.75" customHeight="1" x14ac:dyDescent="0.3">
      <c r="A18" s="2640" t="s">
        <v>296</v>
      </c>
      <c r="B18" s="2962">
        <f t="shared" si="0"/>
        <v>16</v>
      </c>
      <c r="C18" s="2800">
        <f t="shared" si="0"/>
        <v>0</v>
      </c>
      <c r="D18" s="2937">
        <f t="shared" si="0"/>
        <v>16</v>
      </c>
      <c r="E18" s="2962">
        <f t="shared" si="0"/>
        <v>19</v>
      </c>
      <c r="F18" s="2800">
        <f t="shared" si="0"/>
        <v>2</v>
      </c>
      <c r="G18" s="2937">
        <f t="shared" si="0"/>
        <v>21</v>
      </c>
      <c r="H18" s="2962">
        <f t="shared" si="0"/>
        <v>35</v>
      </c>
      <c r="I18" s="2800">
        <f t="shared" si="0"/>
        <v>2</v>
      </c>
      <c r="J18" s="2989">
        <f t="shared" si="0"/>
        <v>37</v>
      </c>
    </row>
    <row r="19" spans="1:12" ht="40.5" x14ac:dyDescent="0.3">
      <c r="A19" s="623" t="s">
        <v>327</v>
      </c>
      <c r="B19" s="1207">
        <f t="shared" si="0"/>
        <v>16</v>
      </c>
      <c r="C19" s="1208">
        <f t="shared" si="0"/>
        <v>2</v>
      </c>
      <c r="D19" s="1209">
        <f t="shared" si="0"/>
        <v>18</v>
      </c>
      <c r="E19" s="1207">
        <f t="shared" si="0"/>
        <v>17</v>
      </c>
      <c r="F19" s="1208">
        <f t="shared" si="0"/>
        <v>4</v>
      </c>
      <c r="G19" s="1209">
        <f t="shared" si="0"/>
        <v>21</v>
      </c>
      <c r="H19" s="1207">
        <f t="shared" si="0"/>
        <v>33</v>
      </c>
      <c r="I19" s="1208">
        <f t="shared" si="0"/>
        <v>6</v>
      </c>
      <c r="J19" s="1210">
        <f t="shared" si="0"/>
        <v>39</v>
      </c>
    </row>
    <row r="20" spans="1:12" ht="21" thickBot="1" x14ac:dyDescent="0.35">
      <c r="A20" s="2648" t="s">
        <v>299</v>
      </c>
      <c r="B20" s="2963">
        <f t="shared" si="0"/>
        <v>16</v>
      </c>
      <c r="C20" s="1325">
        <f t="shared" si="0"/>
        <v>0</v>
      </c>
      <c r="D20" s="1348">
        <f t="shared" si="0"/>
        <v>16</v>
      </c>
      <c r="E20" s="2963">
        <f t="shared" si="0"/>
        <v>16</v>
      </c>
      <c r="F20" s="1325">
        <f t="shared" si="0"/>
        <v>2</v>
      </c>
      <c r="G20" s="1348">
        <f t="shared" si="0"/>
        <v>18</v>
      </c>
      <c r="H20" s="2963">
        <f t="shared" si="0"/>
        <v>32</v>
      </c>
      <c r="I20" s="1325">
        <f t="shared" si="0"/>
        <v>2</v>
      </c>
      <c r="J20" s="1358">
        <f t="shared" si="0"/>
        <v>34</v>
      </c>
    </row>
    <row r="21" spans="1:12" ht="29.25" customHeight="1" x14ac:dyDescent="0.3">
      <c r="A21" s="2637" t="s">
        <v>164</v>
      </c>
      <c r="B21" s="2962">
        <f t="shared" si="0"/>
        <v>16</v>
      </c>
      <c r="C21" s="2800">
        <f t="shared" si="0"/>
        <v>2</v>
      </c>
      <c r="D21" s="2937">
        <f t="shared" si="0"/>
        <v>18</v>
      </c>
      <c r="E21" s="2962">
        <f t="shared" si="0"/>
        <v>13</v>
      </c>
      <c r="F21" s="2800">
        <f t="shared" si="0"/>
        <v>1</v>
      </c>
      <c r="G21" s="2937">
        <f t="shared" si="0"/>
        <v>14</v>
      </c>
      <c r="H21" s="2962">
        <f t="shared" si="0"/>
        <v>29</v>
      </c>
      <c r="I21" s="2800">
        <f t="shared" si="0"/>
        <v>3</v>
      </c>
      <c r="J21" s="2989">
        <f t="shared" si="0"/>
        <v>32</v>
      </c>
    </row>
    <row r="22" spans="1:12" x14ac:dyDescent="0.3">
      <c r="A22" s="614" t="s">
        <v>165</v>
      </c>
      <c r="B22" s="1207">
        <f t="shared" si="0"/>
        <v>10</v>
      </c>
      <c r="C22" s="1208">
        <f t="shared" si="0"/>
        <v>0</v>
      </c>
      <c r="D22" s="1209">
        <f t="shared" si="0"/>
        <v>10</v>
      </c>
      <c r="E22" s="1207">
        <f t="shared" si="0"/>
        <v>23</v>
      </c>
      <c r="F22" s="1208">
        <f t="shared" si="0"/>
        <v>0</v>
      </c>
      <c r="G22" s="1209">
        <f t="shared" si="0"/>
        <v>23</v>
      </c>
      <c r="H22" s="1207">
        <f t="shared" si="0"/>
        <v>33</v>
      </c>
      <c r="I22" s="1208">
        <f t="shared" si="0"/>
        <v>0</v>
      </c>
      <c r="J22" s="1210">
        <f t="shared" si="0"/>
        <v>33</v>
      </c>
    </row>
    <row r="23" spans="1:12" x14ac:dyDescent="0.3">
      <c r="A23" s="614" t="s">
        <v>279</v>
      </c>
      <c r="B23" s="1207">
        <f t="shared" ref="B23:J38" si="1">B58+B92</f>
        <v>8</v>
      </c>
      <c r="C23" s="1208">
        <f t="shared" si="1"/>
        <v>1</v>
      </c>
      <c r="D23" s="1209">
        <f t="shared" si="1"/>
        <v>9</v>
      </c>
      <c r="E23" s="1207">
        <f t="shared" si="1"/>
        <v>4</v>
      </c>
      <c r="F23" s="1208">
        <f t="shared" si="1"/>
        <v>0</v>
      </c>
      <c r="G23" s="1209">
        <f t="shared" si="1"/>
        <v>4</v>
      </c>
      <c r="H23" s="1207">
        <f t="shared" si="1"/>
        <v>12</v>
      </c>
      <c r="I23" s="1208">
        <f t="shared" si="1"/>
        <v>1</v>
      </c>
      <c r="J23" s="1210">
        <f t="shared" si="1"/>
        <v>13</v>
      </c>
    </row>
    <row r="24" spans="1:12" ht="29.25" customHeight="1" thickBot="1" x14ac:dyDescent="0.35">
      <c r="A24" s="2659" t="s">
        <v>166</v>
      </c>
      <c r="B24" s="2963">
        <f t="shared" si="1"/>
        <v>35</v>
      </c>
      <c r="C24" s="1325">
        <f t="shared" si="1"/>
        <v>0</v>
      </c>
      <c r="D24" s="1348">
        <f t="shared" si="1"/>
        <v>35</v>
      </c>
      <c r="E24" s="2963">
        <f t="shared" si="1"/>
        <v>31</v>
      </c>
      <c r="F24" s="1325">
        <f t="shared" si="1"/>
        <v>1</v>
      </c>
      <c r="G24" s="1348">
        <f t="shared" si="1"/>
        <v>32</v>
      </c>
      <c r="H24" s="2963">
        <f t="shared" si="1"/>
        <v>66</v>
      </c>
      <c r="I24" s="1325">
        <f t="shared" si="1"/>
        <v>1</v>
      </c>
      <c r="J24" s="1358">
        <f t="shared" si="1"/>
        <v>67</v>
      </c>
    </row>
    <row r="25" spans="1:12" ht="23.25" customHeight="1" thickBot="1" x14ac:dyDescent="0.35">
      <c r="A25" s="2823" t="s">
        <v>167</v>
      </c>
      <c r="B25" s="2962">
        <f t="shared" si="1"/>
        <v>82</v>
      </c>
      <c r="C25" s="2800">
        <f t="shared" si="1"/>
        <v>2</v>
      </c>
      <c r="D25" s="2937">
        <f t="shared" si="1"/>
        <v>84</v>
      </c>
      <c r="E25" s="2962">
        <f t="shared" si="1"/>
        <v>73</v>
      </c>
      <c r="F25" s="2800">
        <f t="shared" si="1"/>
        <v>2</v>
      </c>
      <c r="G25" s="2937">
        <f t="shared" si="1"/>
        <v>75</v>
      </c>
      <c r="H25" s="2962">
        <f t="shared" si="1"/>
        <v>155</v>
      </c>
      <c r="I25" s="2800">
        <f t="shared" si="1"/>
        <v>4</v>
      </c>
      <c r="J25" s="2989">
        <f t="shared" si="1"/>
        <v>159</v>
      </c>
      <c r="K25" s="264"/>
      <c r="L25" s="264"/>
    </row>
    <row r="26" spans="1:12" ht="23.25" customHeight="1" x14ac:dyDescent="0.3">
      <c r="A26" s="2640" t="s">
        <v>300</v>
      </c>
      <c r="B26" s="2962">
        <f t="shared" si="1"/>
        <v>8</v>
      </c>
      <c r="C26" s="2800">
        <f t="shared" si="1"/>
        <v>0</v>
      </c>
      <c r="D26" s="2937">
        <f t="shared" si="1"/>
        <v>8</v>
      </c>
      <c r="E26" s="2962">
        <f t="shared" si="1"/>
        <v>7</v>
      </c>
      <c r="F26" s="2800">
        <f t="shared" si="1"/>
        <v>0</v>
      </c>
      <c r="G26" s="2937">
        <f t="shared" si="1"/>
        <v>7</v>
      </c>
      <c r="H26" s="2962">
        <f t="shared" si="1"/>
        <v>15</v>
      </c>
      <c r="I26" s="2800">
        <f t="shared" si="1"/>
        <v>0</v>
      </c>
      <c r="J26" s="2989">
        <f t="shared" si="1"/>
        <v>15</v>
      </c>
      <c r="K26" s="264"/>
      <c r="L26" s="264"/>
    </row>
    <row r="27" spans="1:12" x14ac:dyDescent="0.3">
      <c r="A27" s="623" t="s">
        <v>301</v>
      </c>
      <c r="B27" s="1207">
        <f t="shared" si="1"/>
        <v>39</v>
      </c>
      <c r="C27" s="1208">
        <f t="shared" si="1"/>
        <v>2</v>
      </c>
      <c r="D27" s="1209">
        <f t="shared" si="1"/>
        <v>41</v>
      </c>
      <c r="E27" s="1207">
        <f t="shared" si="1"/>
        <v>31</v>
      </c>
      <c r="F27" s="1208">
        <f t="shared" si="1"/>
        <v>2</v>
      </c>
      <c r="G27" s="1209">
        <f t="shared" si="1"/>
        <v>33</v>
      </c>
      <c r="H27" s="1207">
        <f t="shared" si="1"/>
        <v>70</v>
      </c>
      <c r="I27" s="1208">
        <f t="shared" si="1"/>
        <v>4</v>
      </c>
      <c r="J27" s="1210">
        <f t="shared" si="1"/>
        <v>74</v>
      </c>
      <c r="K27" s="264"/>
      <c r="L27" s="264"/>
    </row>
    <row r="28" spans="1:12" x14ac:dyDescent="0.3">
      <c r="A28" s="623" t="s">
        <v>302</v>
      </c>
      <c r="B28" s="1207">
        <f t="shared" si="1"/>
        <v>5</v>
      </c>
      <c r="C28" s="1208">
        <f t="shared" si="1"/>
        <v>0</v>
      </c>
      <c r="D28" s="1209">
        <f t="shared" si="1"/>
        <v>5</v>
      </c>
      <c r="E28" s="1207">
        <f t="shared" si="1"/>
        <v>6</v>
      </c>
      <c r="F28" s="1208">
        <f t="shared" si="1"/>
        <v>0</v>
      </c>
      <c r="G28" s="1209">
        <f t="shared" si="1"/>
        <v>6</v>
      </c>
      <c r="H28" s="1207">
        <f t="shared" si="1"/>
        <v>11</v>
      </c>
      <c r="I28" s="1208">
        <f t="shared" si="1"/>
        <v>0</v>
      </c>
      <c r="J28" s="1210">
        <f t="shared" si="1"/>
        <v>11</v>
      </c>
    </row>
    <row r="29" spans="1:12" x14ac:dyDescent="0.3">
      <c r="A29" s="623" t="s">
        <v>303</v>
      </c>
      <c r="B29" s="1207">
        <f t="shared" si="1"/>
        <v>5</v>
      </c>
      <c r="C29" s="1208">
        <f t="shared" si="1"/>
        <v>0</v>
      </c>
      <c r="D29" s="1209">
        <f t="shared" si="1"/>
        <v>5</v>
      </c>
      <c r="E29" s="1207">
        <f t="shared" si="1"/>
        <v>5</v>
      </c>
      <c r="F29" s="1208">
        <f t="shared" si="1"/>
        <v>0</v>
      </c>
      <c r="G29" s="1209">
        <f t="shared" si="1"/>
        <v>5</v>
      </c>
      <c r="H29" s="1207">
        <f t="shared" si="1"/>
        <v>10</v>
      </c>
      <c r="I29" s="1208">
        <f t="shared" si="1"/>
        <v>0</v>
      </c>
      <c r="J29" s="1210">
        <f t="shared" si="1"/>
        <v>10</v>
      </c>
    </row>
    <row r="30" spans="1:12" x14ac:dyDescent="0.3">
      <c r="A30" s="623" t="s">
        <v>304</v>
      </c>
      <c r="B30" s="1207">
        <f t="shared" si="1"/>
        <v>15</v>
      </c>
      <c r="C30" s="1208">
        <f t="shared" si="1"/>
        <v>0</v>
      </c>
      <c r="D30" s="1209">
        <f t="shared" si="1"/>
        <v>15</v>
      </c>
      <c r="E30" s="1207">
        <f t="shared" si="1"/>
        <v>14</v>
      </c>
      <c r="F30" s="1208">
        <f t="shared" si="1"/>
        <v>0</v>
      </c>
      <c r="G30" s="1209">
        <f t="shared" si="1"/>
        <v>14</v>
      </c>
      <c r="H30" s="1207">
        <f t="shared" si="1"/>
        <v>29</v>
      </c>
      <c r="I30" s="1208">
        <f t="shared" si="1"/>
        <v>0</v>
      </c>
      <c r="J30" s="1210">
        <f t="shared" si="1"/>
        <v>29</v>
      </c>
    </row>
    <row r="31" spans="1:12" x14ac:dyDescent="0.3">
      <c r="A31" s="623" t="s">
        <v>305</v>
      </c>
      <c r="B31" s="1207">
        <f t="shared" si="1"/>
        <v>5</v>
      </c>
      <c r="C31" s="1208">
        <f t="shared" si="1"/>
        <v>0</v>
      </c>
      <c r="D31" s="1209">
        <f t="shared" si="1"/>
        <v>5</v>
      </c>
      <c r="E31" s="1207">
        <f t="shared" si="1"/>
        <v>5</v>
      </c>
      <c r="F31" s="1208">
        <f t="shared" si="1"/>
        <v>0</v>
      </c>
      <c r="G31" s="1209">
        <f t="shared" si="1"/>
        <v>5</v>
      </c>
      <c r="H31" s="1207">
        <f t="shared" si="1"/>
        <v>10</v>
      </c>
      <c r="I31" s="1208">
        <f t="shared" si="1"/>
        <v>0</v>
      </c>
      <c r="J31" s="1210">
        <f t="shared" si="1"/>
        <v>10</v>
      </c>
    </row>
    <row r="32" spans="1:12" ht="21" thickBot="1" x14ac:dyDescent="0.35">
      <c r="A32" s="2648" t="s">
        <v>306</v>
      </c>
      <c r="B32" s="2963">
        <f t="shared" si="1"/>
        <v>5</v>
      </c>
      <c r="C32" s="1325">
        <f t="shared" si="1"/>
        <v>0</v>
      </c>
      <c r="D32" s="1348">
        <f t="shared" si="1"/>
        <v>5</v>
      </c>
      <c r="E32" s="2963">
        <f t="shared" si="1"/>
        <v>5</v>
      </c>
      <c r="F32" s="1325">
        <f t="shared" si="1"/>
        <v>0</v>
      </c>
      <c r="G32" s="1348">
        <f t="shared" si="1"/>
        <v>5</v>
      </c>
      <c r="H32" s="2963">
        <f t="shared" si="1"/>
        <v>10</v>
      </c>
      <c r="I32" s="1325">
        <f t="shared" si="1"/>
        <v>0</v>
      </c>
      <c r="J32" s="1358">
        <f t="shared" si="1"/>
        <v>10</v>
      </c>
    </row>
    <row r="33" spans="1:10" ht="29.25" customHeight="1" x14ac:dyDescent="0.3">
      <c r="A33" s="2637" t="s">
        <v>168</v>
      </c>
      <c r="B33" s="2962">
        <f t="shared" si="1"/>
        <v>22</v>
      </c>
      <c r="C33" s="2800">
        <f t="shared" si="1"/>
        <v>0</v>
      </c>
      <c r="D33" s="2937">
        <f t="shared" si="1"/>
        <v>22</v>
      </c>
      <c r="E33" s="2962">
        <f t="shared" si="1"/>
        <v>27</v>
      </c>
      <c r="F33" s="2800">
        <f t="shared" si="1"/>
        <v>2</v>
      </c>
      <c r="G33" s="2937">
        <f t="shared" si="1"/>
        <v>29</v>
      </c>
      <c r="H33" s="2962">
        <f t="shared" si="1"/>
        <v>49</v>
      </c>
      <c r="I33" s="2800">
        <f t="shared" si="1"/>
        <v>2</v>
      </c>
      <c r="J33" s="2989">
        <f t="shared" si="1"/>
        <v>51</v>
      </c>
    </row>
    <row r="34" spans="1:10" ht="29.25" customHeight="1" x14ac:dyDescent="0.3">
      <c r="A34" s="614" t="s">
        <v>280</v>
      </c>
      <c r="B34" s="1207">
        <f t="shared" si="1"/>
        <v>9</v>
      </c>
      <c r="C34" s="1208">
        <f t="shared" si="1"/>
        <v>0</v>
      </c>
      <c r="D34" s="1209">
        <f t="shared" si="1"/>
        <v>9</v>
      </c>
      <c r="E34" s="1207">
        <f t="shared" si="1"/>
        <v>8</v>
      </c>
      <c r="F34" s="1208">
        <f t="shared" si="1"/>
        <v>0</v>
      </c>
      <c r="G34" s="1209">
        <f t="shared" si="1"/>
        <v>8</v>
      </c>
      <c r="H34" s="1207">
        <f t="shared" si="1"/>
        <v>17</v>
      </c>
      <c r="I34" s="1208">
        <f t="shared" si="1"/>
        <v>0</v>
      </c>
      <c r="J34" s="1210">
        <f t="shared" si="1"/>
        <v>17</v>
      </c>
    </row>
    <row r="35" spans="1:10" x14ac:dyDescent="0.3">
      <c r="A35" s="614" t="s">
        <v>169</v>
      </c>
      <c r="B35" s="1207">
        <f t="shared" si="1"/>
        <v>5</v>
      </c>
      <c r="C35" s="1208">
        <f t="shared" si="1"/>
        <v>0</v>
      </c>
      <c r="D35" s="1209">
        <f t="shared" si="1"/>
        <v>5</v>
      </c>
      <c r="E35" s="1207">
        <f t="shared" si="1"/>
        <v>18</v>
      </c>
      <c r="F35" s="1208">
        <f t="shared" si="1"/>
        <v>1</v>
      </c>
      <c r="G35" s="1209">
        <f t="shared" si="1"/>
        <v>19</v>
      </c>
      <c r="H35" s="1207">
        <f t="shared" si="1"/>
        <v>23</v>
      </c>
      <c r="I35" s="1208">
        <f t="shared" si="1"/>
        <v>1</v>
      </c>
      <c r="J35" s="1210">
        <f t="shared" si="1"/>
        <v>24</v>
      </c>
    </row>
    <row r="36" spans="1:10" ht="40.5" x14ac:dyDescent="0.3">
      <c r="A36" s="614" t="s">
        <v>170</v>
      </c>
      <c r="B36" s="1207">
        <f t="shared" si="1"/>
        <v>6</v>
      </c>
      <c r="C36" s="1208">
        <f t="shared" si="1"/>
        <v>0</v>
      </c>
      <c r="D36" s="1209">
        <f t="shared" si="1"/>
        <v>6</v>
      </c>
      <c r="E36" s="1207">
        <f t="shared" si="1"/>
        <v>12</v>
      </c>
      <c r="F36" s="1208">
        <f t="shared" si="1"/>
        <v>1</v>
      </c>
      <c r="G36" s="1209">
        <f t="shared" si="1"/>
        <v>13</v>
      </c>
      <c r="H36" s="1207">
        <f t="shared" si="1"/>
        <v>18</v>
      </c>
      <c r="I36" s="1208">
        <f t="shared" si="1"/>
        <v>1</v>
      </c>
      <c r="J36" s="1210">
        <f t="shared" si="1"/>
        <v>19</v>
      </c>
    </row>
    <row r="37" spans="1:10" x14ac:dyDescent="0.3">
      <c r="A37" s="614" t="s">
        <v>281</v>
      </c>
      <c r="B37" s="1207">
        <f t="shared" si="1"/>
        <v>5</v>
      </c>
      <c r="C37" s="1208">
        <f t="shared" si="1"/>
        <v>0</v>
      </c>
      <c r="D37" s="1209">
        <f t="shared" si="1"/>
        <v>5</v>
      </c>
      <c r="E37" s="1207">
        <f t="shared" si="1"/>
        <v>9</v>
      </c>
      <c r="F37" s="1208">
        <f t="shared" si="1"/>
        <v>1</v>
      </c>
      <c r="G37" s="1209">
        <f t="shared" si="1"/>
        <v>10</v>
      </c>
      <c r="H37" s="1207">
        <f t="shared" si="1"/>
        <v>14</v>
      </c>
      <c r="I37" s="1208">
        <f t="shared" si="1"/>
        <v>1</v>
      </c>
      <c r="J37" s="1210">
        <f t="shared" si="1"/>
        <v>15</v>
      </c>
    </row>
    <row r="38" spans="1:10" ht="29.25" customHeight="1" thickBot="1" x14ac:dyDescent="0.35">
      <c r="A38" s="2659" t="s">
        <v>171</v>
      </c>
      <c r="B38" s="2963">
        <f t="shared" si="1"/>
        <v>11</v>
      </c>
      <c r="C38" s="1325">
        <f t="shared" si="1"/>
        <v>1</v>
      </c>
      <c r="D38" s="1348">
        <f t="shared" si="1"/>
        <v>12</v>
      </c>
      <c r="E38" s="2963">
        <f t="shared" si="1"/>
        <v>9</v>
      </c>
      <c r="F38" s="1325">
        <f t="shared" si="1"/>
        <v>1</v>
      </c>
      <c r="G38" s="1348">
        <f t="shared" si="1"/>
        <v>10</v>
      </c>
      <c r="H38" s="2963">
        <f t="shared" si="1"/>
        <v>20</v>
      </c>
      <c r="I38" s="1325">
        <f t="shared" si="1"/>
        <v>2</v>
      </c>
      <c r="J38" s="1358">
        <f t="shared" si="1"/>
        <v>22</v>
      </c>
    </row>
    <row r="39" spans="1:10" ht="31.5" customHeight="1" thickBot="1" x14ac:dyDescent="0.35">
      <c r="A39" s="575" t="s">
        <v>12</v>
      </c>
      <c r="B39" s="2962">
        <f t="shared" ref="B39:J39" si="2">B74+B108</f>
        <v>445</v>
      </c>
      <c r="C39" s="2800">
        <f t="shared" si="2"/>
        <v>10</v>
      </c>
      <c r="D39" s="2937">
        <f t="shared" si="2"/>
        <v>455</v>
      </c>
      <c r="E39" s="2962">
        <f t="shared" si="2"/>
        <v>463</v>
      </c>
      <c r="F39" s="2800">
        <f t="shared" si="2"/>
        <v>28</v>
      </c>
      <c r="G39" s="2937">
        <f t="shared" si="2"/>
        <v>491</v>
      </c>
      <c r="H39" s="2962">
        <f t="shared" si="2"/>
        <v>908</v>
      </c>
      <c r="I39" s="2800">
        <f t="shared" si="2"/>
        <v>38</v>
      </c>
      <c r="J39" s="2989">
        <f t="shared" si="2"/>
        <v>946</v>
      </c>
    </row>
    <row r="40" spans="1:10" ht="27" customHeight="1" thickBot="1" x14ac:dyDescent="0.35">
      <c r="A40" s="2728" t="s">
        <v>23</v>
      </c>
      <c r="B40" s="2964"/>
      <c r="C40" s="2978"/>
      <c r="D40" s="2771"/>
      <c r="E40" s="2964"/>
      <c r="F40" s="2978"/>
      <c r="G40" s="2771"/>
      <c r="H40" s="2909"/>
      <c r="I40" s="2732"/>
      <c r="J40" s="2910"/>
    </row>
    <row r="41" spans="1:10" ht="31.5" customHeight="1" thickBot="1" x14ac:dyDescent="0.35">
      <c r="A41" s="2772" t="s">
        <v>11</v>
      </c>
      <c r="B41" s="2911"/>
      <c r="C41" s="2774"/>
      <c r="D41" s="2969"/>
      <c r="E41" s="2911"/>
      <c r="F41" s="2774"/>
      <c r="G41" s="2969"/>
      <c r="H41" s="576"/>
      <c r="I41" s="2805"/>
      <c r="J41" s="577"/>
    </row>
    <row r="42" spans="1:10" ht="24.95" customHeight="1" x14ac:dyDescent="0.3">
      <c r="A42" s="2637" t="s">
        <v>272</v>
      </c>
      <c r="B42" s="2757">
        <v>18</v>
      </c>
      <c r="C42" s="2777">
        <v>0</v>
      </c>
      <c r="D42" s="2779">
        <v>18</v>
      </c>
      <c r="E42" s="2757">
        <v>29</v>
      </c>
      <c r="F42" s="2777">
        <v>1</v>
      </c>
      <c r="G42" s="2779">
        <v>30</v>
      </c>
      <c r="H42" s="2984">
        <f>B42+E42</f>
        <v>47</v>
      </c>
      <c r="I42" s="2824">
        <f>C42+F42</f>
        <v>1</v>
      </c>
      <c r="J42" s="2990">
        <f>H42+I42</f>
        <v>48</v>
      </c>
    </row>
    <row r="43" spans="1:10" ht="24.95" customHeight="1" x14ac:dyDescent="0.3">
      <c r="A43" s="614" t="s">
        <v>273</v>
      </c>
      <c r="B43" s="1212">
        <v>13</v>
      </c>
      <c r="C43" s="667">
        <v>0</v>
      </c>
      <c r="D43" s="1213">
        <v>13</v>
      </c>
      <c r="E43" s="1212">
        <v>18</v>
      </c>
      <c r="F43" s="667">
        <v>0</v>
      </c>
      <c r="G43" s="1213">
        <v>18</v>
      </c>
      <c r="H43" s="1214">
        <f t="shared" ref="H43:I51" si="3">B43+E43</f>
        <v>31</v>
      </c>
      <c r="I43" s="1215">
        <f t="shared" si="3"/>
        <v>0</v>
      </c>
      <c r="J43" s="1216">
        <f t="shared" ref="J43:J51" si="4">H43+I43</f>
        <v>31</v>
      </c>
    </row>
    <row r="44" spans="1:10" ht="24.95" customHeight="1" x14ac:dyDescent="0.3">
      <c r="A44" s="614" t="s">
        <v>274</v>
      </c>
      <c r="B44" s="1212">
        <v>9</v>
      </c>
      <c r="C44" s="667">
        <v>0</v>
      </c>
      <c r="D44" s="1213">
        <v>9</v>
      </c>
      <c r="E44" s="1212">
        <v>8</v>
      </c>
      <c r="F44" s="667">
        <v>1</v>
      </c>
      <c r="G44" s="1213">
        <v>9</v>
      </c>
      <c r="H44" s="1214">
        <f t="shared" si="3"/>
        <v>17</v>
      </c>
      <c r="I44" s="1215">
        <f t="shared" si="3"/>
        <v>1</v>
      </c>
      <c r="J44" s="1216">
        <f t="shared" si="4"/>
        <v>18</v>
      </c>
    </row>
    <row r="45" spans="1:10" ht="24.95" customHeight="1" x14ac:dyDescent="0.3">
      <c r="A45" s="614" t="s">
        <v>275</v>
      </c>
      <c r="B45" s="1212">
        <v>15</v>
      </c>
      <c r="C45" s="667">
        <v>0</v>
      </c>
      <c r="D45" s="1213">
        <v>15</v>
      </c>
      <c r="E45" s="1212">
        <v>9</v>
      </c>
      <c r="F45" s="667">
        <v>0</v>
      </c>
      <c r="G45" s="1213">
        <v>9</v>
      </c>
      <c r="H45" s="1214">
        <f t="shared" si="3"/>
        <v>24</v>
      </c>
      <c r="I45" s="1215">
        <f t="shared" si="3"/>
        <v>0</v>
      </c>
      <c r="J45" s="1216">
        <f t="shared" si="4"/>
        <v>24</v>
      </c>
    </row>
    <row r="46" spans="1:10" ht="24.95" customHeight="1" x14ac:dyDescent="0.3">
      <c r="A46" s="614" t="s">
        <v>160</v>
      </c>
      <c r="B46" s="1212">
        <v>28</v>
      </c>
      <c r="C46" s="667">
        <v>0</v>
      </c>
      <c r="D46" s="1213">
        <v>28</v>
      </c>
      <c r="E46" s="1212">
        <v>26</v>
      </c>
      <c r="F46" s="667">
        <v>0</v>
      </c>
      <c r="G46" s="1213">
        <v>26</v>
      </c>
      <c r="H46" s="1214">
        <f t="shared" si="3"/>
        <v>54</v>
      </c>
      <c r="I46" s="1215">
        <f t="shared" si="3"/>
        <v>0</v>
      </c>
      <c r="J46" s="1216">
        <f t="shared" si="4"/>
        <v>54</v>
      </c>
    </row>
    <row r="47" spans="1:10" ht="24.95" customHeight="1" x14ac:dyDescent="0.3">
      <c r="A47" s="614" t="s">
        <v>276</v>
      </c>
      <c r="B47" s="1212">
        <v>11</v>
      </c>
      <c r="C47" s="667">
        <v>0</v>
      </c>
      <c r="D47" s="1213">
        <v>11</v>
      </c>
      <c r="E47" s="1212">
        <v>14</v>
      </c>
      <c r="F47" s="667">
        <v>0</v>
      </c>
      <c r="G47" s="1213">
        <v>14</v>
      </c>
      <c r="H47" s="1214">
        <f t="shared" si="3"/>
        <v>25</v>
      </c>
      <c r="I47" s="1215">
        <f t="shared" si="3"/>
        <v>0</v>
      </c>
      <c r="J47" s="1216">
        <f t="shared" si="4"/>
        <v>25</v>
      </c>
    </row>
    <row r="48" spans="1:10" ht="24.75" customHeight="1" x14ac:dyDescent="0.3">
      <c r="A48" s="614" t="s">
        <v>161</v>
      </c>
      <c r="B48" s="1212">
        <v>33</v>
      </c>
      <c r="C48" s="667">
        <v>0</v>
      </c>
      <c r="D48" s="1213">
        <v>33</v>
      </c>
      <c r="E48" s="1212">
        <v>21</v>
      </c>
      <c r="F48" s="667">
        <v>0</v>
      </c>
      <c r="G48" s="1213">
        <v>21</v>
      </c>
      <c r="H48" s="1214">
        <f t="shared" si="3"/>
        <v>54</v>
      </c>
      <c r="I48" s="1215">
        <f t="shared" si="3"/>
        <v>0</v>
      </c>
      <c r="J48" s="1216">
        <f t="shared" si="4"/>
        <v>54</v>
      </c>
    </row>
    <row r="49" spans="1:10" ht="36" customHeight="1" x14ac:dyDescent="0.3">
      <c r="A49" s="614" t="s">
        <v>277</v>
      </c>
      <c r="B49" s="1212">
        <v>5</v>
      </c>
      <c r="C49" s="667">
        <v>0</v>
      </c>
      <c r="D49" s="1213">
        <v>5</v>
      </c>
      <c r="E49" s="1212">
        <v>5</v>
      </c>
      <c r="F49" s="667">
        <v>0</v>
      </c>
      <c r="G49" s="1213">
        <v>5</v>
      </c>
      <c r="H49" s="1214">
        <f t="shared" si="3"/>
        <v>10</v>
      </c>
      <c r="I49" s="1215">
        <f t="shared" si="3"/>
        <v>0</v>
      </c>
      <c r="J49" s="1216">
        <f t="shared" si="4"/>
        <v>10</v>
      </c>
    </row>
    <row r="50" spans="1:10" ht="24.95" customHeight="1" x14ac:dyDescent="0.3">
      <c r="A50" s="614" t="s">
        <v>278</v>
      </c>
      <c r="B50" s="1212">
        <v>24</v>
      </c>
      <c r="C50" s="667">
        <v>0</v>
      </c>
      <c r="D50" s="1213">
        <v>24</v>
      </c>
      <c r="E50" s="1212">
        <v>16</v>
      </c>
      <c r="F50" s="667">
        <v>1</v>
      </c>
      <c r="G50" s="1213">
        <v>17</v>
      </c>
      <c r="H50" s="1214">
        <f t="shared" si="3"/>
        <v>40</v>
      </c>
      <c r="I50" s="1215">
        <f t="shared" si="3"/>
        <v>1</v>
      </c>
      <c r="J50" s="1216">
        <f t="shared" si="4"/>
        <v>41</v>
      </c>
    </row>
    <row r="51" spans="1:10" ht="24.95" customHeight="1" thickBot="1" x14ac:dyDescent="0.35">
      <c r="A51" s="2659" t="s">
        <v>162</v>
      </c>
      <c r="B51" s="2782">
        <v>22</v>
      </c>
      <c r="C51" s="1220">
        <v>1</v>
      </c>
      <c r="D51" s="1337">
        <v>23</v>
      </c>
      <c r="E51" s="2782">
        <v>19</v>
      </c>
      <c r="F51" s="1220">
        <v>7</v>
      </c>
      <c r="G51" s="1337">
        <v>26</v>
      </c>
      <c r="H51" s="2985">
        <f t="shared" si="3"/>
        <v>41</v>
      </c>
      <c r="I51" s="1231">
        <f t="shared" si="3"/>
        <v>8</v>
      </c>
      <c r="J51" s="1232">
        <f t="shared" si="4"/>
        <v>49</v>
      </c>
    </row>
    <row r="52" spans="1:10" ht="24.95" customHeight="1" thickBot="1" x14ac:dyDescent="0.35">
      <c r="A52" s="2781" t="s">
        <v>163</v>
      </c>
      <c r="B52" s="2965">
        <f t="shared" ref="B52:J52" si="5">SUM(B53:B55)</f>
        <v>47</v>
      </c>
      <c r="C52" s="2979">
        <f t="shared" si="5"/>
        <v>2</v>
      </c>
      <c r="D52" s="2970">
        <f t="shared" si="5"/>
        <v>49</v>
      </c>
      <c r="E52" s="2965">
        <f t="shared" si="5"/>
        <v>49</v>
      </c>
      <c r="F52" s="2979">
        <f t="shared" si="5"/>
        <v>8</v>
      </c>
      <c r="G52" s="2970">
        <f t="shared" si="5"/>
        <v>57</v>
      </c>
      <c r="H52" s="2965">
        <f t="shared" si="5"/>
        <v>96</v>
      </c>
      <c r="I52" s="2979">
        <f t="shared" si="5"/>
        <v>10</v>
      </c>
      <c r="J52" s="2991">
        <f t="shared" si="5"/>
        <v>106</v>
      </c>
    </row>
    <row r="53" spans="1:10" ht="24.95" customHeight="1" x14ac:dyDescent="0.3">
      <c r="A53" s="2640" t="s">
        <v>296</v>
      </c>
      <c r="B53" s="2928">
        <v>16</v>
      </c>
      <c r="C53" s="2642">
        <v>0</v>
      </c>
      <c r="D53" s="2971">
        <v>16</v>
      </c>
      <c r="E53" s="2981">
        <v>18</v>
      </c>
      <c r="F53" s="2642">
        <v>2</v>
      </c>
      <c r="G53" s="2981">
        <v>20</v>
      </c>
      <c r="H53" s="2984">
        <f t="shared" ref="H53:I59" si="6">B53+E53</f>
        <v>34</v>
      </c>
      <c r="I53" s="2824">
        <f t="shared" si="6"/>
        <v>2</v>
      </c>
      <c r="J53" s="2990">
        <f t="shared" ref="J53:J59" si="7">H53+I53</f>
        <v>36</v>
      </c>
    </row>
    <row r="54" spans="1:10" ht="39" customHeight="1" x14ac:dyDescent="0.3">
      <c r="A54" s="623" t="s">
        <v>327</v>
      </c>
      <c r="B54" s="610">
        <v>16</v>
      </c>
      <c r="C54" s="1183">
        <v>2</v>
      </c>
      <c r="D54" s="1217">
        <v>18</v>
      </c>
      <c r="E54" s="1218">
        <v>16</v>
      </c>
      <c r="F54" s="1183">
        <v>4</v>
      </c>
      <c r="G54" s="1218">
        <v>20</v>
      </c>
      <c r="H54" s="1214">
        <f t="shared" si="6"/>
        <v>32</v>
      </c>
      <c r="I54" s="1215">
        <f t="shared" si="6"/>
        <v>6</v>
      </c>
      <c r="J54" s="1216">
        <f t="shared" si="7"/>
        <v>38</v>
      </c>
    </row>
    <row r="55" spans="1:10" ht="24.95" customHeight="1" thickBot="1" x14ac:dyDescent="0.35">
      <c r="A55" s="2648" t="s">
        <v>299</v>
      </c>
      <c r="B55" s="2929">
        <v>15</v>
      </c>
      <c r="C55" s="1338">
        <v>0</v>
      </c>
      <c r="D55" s="2972">
        <v>15</v>
      </c>
      <c r="E55" s="2982">
        <v>15</v>
      </c>
      <c r="F55" s="1338">
        <v>2</v>
      </c>
      <c r="G55" s="2982">
        <v>17</v>
      </c>
      <c r="H55" s="2985">
        <f t="shared" si="6"/>
        <v>30</v>
      </c>
      <c r="I55" s="1231">
        <f t="shared" si="6"/>
        <v>2</v>
      </c>
      <c r="J55" s="1232">
        <f t="shared" si="7"/>
        <v>32</v>
      </c>
    </row>
    <row r="56" spans="1:10" ht="24.95" customHeight="1" x14ac:dyDescent="0.3">
      <c r="A56" s="2637" t="s">
        <v>164</v>
      </c>
      <c r="B56" s="2757">
        <v>15</v>
      </c>
      <c r="C56" s="2777">
        <v>0</v>
      </c>
      <c r="D56" s="2779">
        <v>15</v>
      </c>
      <c r="E56" s="2757">
        <v>13</v>
      </c>
      <c r="F56" s="2777">
        <v>1</v>
      </c>
      <c r="G56" s="2779">
        <v>14</v>
      </c>
      <c r="H56" s="2984">
        <f t="shared" si="6"/>
        <v>28</v>
      </c>
      <c r="I56" s="2824">
        <f t="shared" si="6"/>
        <v>1</v>
      </c>
      <c r="J56" s="2990">
        <f t="shared" si="7"/>
        <v>29</v>
      </c>
    </row>
    <row r="57" spans="1:10" ht="24.95" customHeight="1" x14ac:dyDescent="0.3">
      <c r="A57" s="614" t="s">
        <v>165</v>
      </c>
      <c r="B57" s="1212">
        <v>10</v>
      </c>
      <c r="C57" s="667">
        <v>0</v>
      </c>
      <c r="D57" s="1213">
        <v>10</v>
      </c>
      <c r="E57" s="1212">
        <v>20</v>
      </c>
      <c r="F57" s="667">
        <v>0</v>
      </c>
      <c r="G57" s="1213">
        <v>20</v>
      </c>
      <c r="H57" s="1214">
        <f t="shared" si="6"/>
        <v>30</v>
      </c>
      <c r="I57" s="1215">
        <f t="shared" si="6"/>
        <v>0</v>
      </c>
      <c r="J57" s="1216">
        <f t="shared" si="7"/>
        <v>30</v>
      </c>
    </row>
    <row r="58" spans="1:10" ht="24.95" customHeight="1" x14ac:dyDescent="0.3">
      <c r="A58" s="614" t="s">
        <v>279</v>
      </c>
      <c r="B58" s="1212">
        <v>8</v>
      </c>
      <c r="C58" s="667">
        <v>1</v>
      </c>
      <c r="D58" s="1213">
        <v>9</v>
      </c>
      <c r="E58" s="1212">
        <v>3</v>
      </c>
      <c r="F58" s="667">
        <v>0</v>
      </c>
      <c r="G58" s="1213">
        <v>3</v>
      </c>
      <c r="H58" s="1214">
        <f t="shared" si="6"/>
        <v>11</v>
      </c>
      <c r="I58" s="1215">
        <f t="shared" si="6"/>
        <v>1</v>
      </c>
      <c r="J58" s="1216">
        <f t="shared" si="7"/>
        <v>12</v>
      </c>
    </row>
    <row r="59" spans="1:10" ht="24.95" customHeight="1" thickBot="1" x14ac:dyDescent="0.35">
      <c r="A59" s="2659" t="s">
        <v>166</v>
      </c>
      <c r="B59" s="2782">
        <v>33</v>
      </c>
      <c r="C59" s="1220">
        <v>0</v>
      </c>
      <c r="D59" s="1337">
        <v>33</v>
      </c>
      <c r="E59" s="2782">
        <v>26</v>
      </c>
      <c r="F59" s="1220">
        <v>1</v>
      </c>
      <c r="G59" s="1337">
        <v>27</v>
      </c>
      <c r="H59" s="2985">
        <f t="shared" si="6"/>
        <v>59</v>
      </c>
      <c r="I59" s="1231">
        <f t="shared" si="6"/>
        <v>1</v>
      </c>
      <c r="J59" s="1232">
        <f t="shared" si="7"/>
        <v>60</v>
      </c>
    </row>
    <row r="60" spans="1:10" ht="24.95" customHeight="1" thickBot="1" x14ac:dyDescent="0.35">
      <c r="A60" s="2823" t="s">
        <v>167</v>
      </c>
      <c r="B60" s="2966">
        <f>SUM(B61:B67)</f>
        <v>73</v>
      </c>
      <c r="C60" s="2852">
        <f t="shared" ref="C60:J60" si="8">SUM(C61:C67)</f>
        <v>1</v>
      </c>
      <c r="D60" s="2938">
        <f t="shared" si="8"/>
        <v>74</v>
      </c>
      <c r="E60" s="2966">
        <f t="shared" si="8"/>
        <v>66</v>
      </c>
      <c r="F60" s="2852">
        <f t="shared" si="8"/>
        <v>0</v>
      </c>
      <c r="G60" s="2938">
        <f t="shared" si="8"/>
        <v>66</v>
      </c>
      <c r="H60" s="2966">
        <f t="shared" si="8"/>
        <v>139</v>
      </c>
      <c r="I60" s="2852">
        <f t="shared" si="8"/>
        <v>1</v>
      </c>
      <c r="J60" s="2992">
        <f t="shared" si="8"/>
        <v>140</v>
      </c>
    </row>
    <row r="61" spans="1:10" ht="21" customHeight="1" x14ac:dyDescent="0.3">
      <c r="A61" s="2640" t="s">
        <v>300</v>
      </c>
      <c r="B61" s="2757">
        <v>8</v>
      </c>
      <c r="C61" s="2777">
        <v>0</v>
      </c>
      <c r="D61" s="2973">
        <v>8</v>
      </c>
      <c r="E61" s="2983">
        <v>5</v>
      </c>
      <c r="F61" s="2777">
        <v>0</v>
      </c>
      <c r="G61" s="2983">
        <v>5</v>
      </c>
      <c r="H61" s="2984">
        <f t="shared" ref="H61:I73" si="9">B61+E61</f>
        <v>13</v>
      </c>
      <c r="I61" s="2824">
        <f t="shared" si="9"/>
        <v>0</v>
      </c>
      <c r="J61" s="2990">
        <f t="shared" ref="J61:J73" si="10">H61+I61</f>
        <v>13</v>
      </c>
    </row>
    <row r="62" spans="1:10" ht="21" customHeight="1" x14ac:dyDescent="0.3">
      <c r="A62" s="623" t="s">
        <v>301</v>
      </c>
      <c r="B62" s="1212">
        <v>32</v>
      </c>
      <c r="C62" s="667">
        <v>1</v>
      </c>
      <c r="D62" s="1225">
        <v>33</v>
      </c>
      <c r="E62" s="1226">
        <v>28</v>
      </c>
      <c r="F62" s="667">
        <v>0</v>
      </c>
      <c r="G62" s="1226">
        <v>28</v>
      </c>
      <c r="H62" s="1214">
        <f t="shared" si="9"/>
        <v>60</v>
      </c>
      <c r="I62" s="1215">
        <f t="shared" si="9"/>
        <v>1</v>
      </c>
      <c r="J62" s="1216">
        <f t="shared" si="10"/>
        <v>61</v>
      </c>
    </row>
    <row r="63" spans="1:10" ht="21" customHeight="1" x14ac:dyDescent="0.3">
      <c r="A63" s="623" t="s">
        <v>302</v>
      </c>
      <c r="B63" s="1212">
        <v>5</v>
      </c>
      <c r="C63" s="667">
        <v>0</v>
      </c>
      <c r="D63" s="1225">
        <v>5</v>
      </c>
      <c r="E63" s="1226">
        <v>4</v>
      </c>
      <c r="F63" s="667">
        <v>0</v>
      </c>
      <c r="G63" s="1226">
        <v>4</v>
      </c>
      <c r="H63" s="1214">
        <f t="shared" si="9"/>
        <v>9</v>
      </c>
      <c r="I63" s="1215">
        <f t="shared" si="9"/>
        <v>0</v>
      </c>
      <c r="J63" s="1216">
        <f t="shared" si="10"/>
        <v>9</v>
      </c>
    </row>
    <row r="64" spans="1:10" ht="21" customHeight="1" x14ac:dyDescent="0.3">
      <c r="A64" s="623" t="s">
        <v>303</v>
      </c>
      <c r="B64" s="1212">
        <v>5</v>
      </c>
      <c r="C64" s="667">
        <v>0</v>
      </c>
      <c r="D64" s="1225">
        <v>5</v>
      </c>
      <c r="E64" s="1226">
        <v>5</v>
      </c>
      <c r="F64" s="667">
        <v>0</v>
      </c>
      <c r="G64" s="1226">
        <v>5</v>
      </c>
      <c r="H64" s="1214">
        <f t="shared" si="9"/>
        <v>10</v>
      </c>
      <c r="I64" s="1215">
        <f t="shared" si="9"/>
        <v>0</v>
      </c>
      <c r="J64" s="1216">
        <f t="shared" si="10"/>
        <v>10</v>
      </c>
    </row>
    <row r="65" spans="1:10" ht="21" customHeight="1" x14ac:dyDescent="0.3">
      <c r="A65" s="623" t="s">
        <v>304</v>
      </c>
      <c r="B65" s="1212">
        <v>15</v>
      </c>
      <c r="C65" s="667">
        <v>0</v>
      </c>
      <c r="D65" s="1225">
        <v>15</v>
      </c>
      <c r="E65" s="1226">
        <v>14</v>
      </c>
      <c r="F65" s="667">
        <v>0</v>
      </c>
      <c r="G65" s="1226">
        <v>14</v>
      </c>
      <c r="H65" s="1214">
        <f t="shared" si="9"/>
        <v>29</v>
      </c>
      <c r="I65" s="1215">
        <f t="shared" si="9"/>
        <v>0</v>
      </c>
      <c r="J65" s="1216">
        <f t="shared" si="10"/>
        <v>29</v>
      </c>
    </row>
    <row r="66" spans="1:10" ht="21" customHeight="1" x14ac:dyDescent="0.3">
      <c r="A66" s="623" t="s">
        <v>305</v>
      </c>
      <c r="B66" s="1212">
        <v>4</v>
      </c>
      <c r="C66" s="667">
        <v>0</v>
      </c>
      <c r="D66" s="1225">
        <v>4</v>
      </c>
      <c r="E66" s="1226">
        <v>5</v>
      </c>
      <c r="F66" s="667">
        <v>0</v>
      </c>
      <c r="G66" s="1226">
        <v>5</v>
      </c>
      <c r="H66" s="1214">
        <f t="shared" si="9"/>
        <v>9</v>
      </c>
      <c r="I66" s="1215">
        <f t="shared" si="9"/>
        <v>0</v>
      </c>
      <c r="J66" s="1216">
        <f t="shared" si="10"/>
        <v>9</v>
      </c>
    </row>
    <row r="67" spans="1:10" ht="21" customHeight="1" thickBot="1" x14ac:dyDescent="0.35">
      <c r="A67" s="623" t="s">
        <v>306</v>
      </c>
      <c r="B67" s="1212">
        <v>4</v>
      </c>
      <c r="C67" s="667">
        <v>0</v>
      </c>
      <c r="D67" s="1225">
        <v>4</v>
      </c>
      <c r="E67" s="1226">
        <v>5</v>
      </c>
      <c r="F67" s="667">
        <v>0</v>
      </c>
      <c r="G67" s="1226">
        <v>5</v>
      </c>
      <c r="H67" s="1214">
        <f t="shared" si="9"/>
        <v>9</v>
      </c>
      <c r="I67" s="1215">
        <f t="shared" si="9"/>
        <v>0</v>
      </c>
      <c r="J67" s="1216">
        <f t="shared" si="10"/>
        <v>9</v>
      </c>
    </row>
    <row r="68" spans="1:10" ht="24.95" customHeight="1" x14ac:dyDescent="0.3">
      <c r="A68" s="2781" t="s">
        <v>168</v>
      </c>
      <c r="B68" s="2757">
        <v>20</v>
      </c>
      <c r="C68" s="2777">
        <v>0</v>
      </c>
      <c r="D68" s="2973">
        <v>20</v>
      </c>
      <c r="E68" s="2983">
        <v>24</v>
      </c>
      <c r="F68" s="2777">
        <v>2</v>
      </c>
      <c r="G68" s="2983">
        <v>26</v>
      </c>
      <c r="H68" s="2984">
        <f t="shared" si="9"/>
        <v>44</v>
      </c>
      <c r="I68" s="2824">
        <f t="shared" si="9"/>
        <v>2</v>
      </c>
      <c r="J68" s="2990">
        <f t="shared" si="10"/>
        <v>46</v>
      </c>
    </row>
    <row r="69" spans="1:10" ht="24.95" customHeight="1" x14ac:dyDescent="0.3">
      <c r="A69" s="611" t="s">
        <v>280</v>
      </c>
      <c r="B69" s="1212">
        <v>9</v>
      </c>
      <c r="C69" s="667">
        <v>0</v>
      </c>
      <c r="D69" s="1225">
        <v>9</v>
      </c>
      <c r="E69" s="1226">
        <v>7</v>
      </c>
      <c r="F69" s="667">
        <v>0</v>
      </c>
      <c r="G69" s="1226">
        <v>7</v>
      </c>
      <c r="H69" s="1214">
        <f t="shared" si="9"/>
        <v>16</v>
      </c>
      <c r="I69" s="1215">
        <f t="shared" si="9"/>
        <v>0</v>
      </c>
      <c r="J69" s="1216">
        <f t="shared" si="10"/>
        <v>16</v>
      </c>
    </row>
    <row r="70" spans="1:10" ht="24.95" customHeight="1" x14ac:dyDescent="0.3">
      <c r="A70" s="611" t="s">
        <v>169</v>
      </c>
      <c r="B70" s="1212">
        <v>5</v>
      </c>
      <c r="C70" s="667">
        <v>0</v>
      </c>
      <c r="D70" s="1225">
        <v>5</v>
      </c>
      <c r="E70" s="1226">
        <v>15</v>
      </c>
      <c r="F70" s="667">
        <v>1</v>
      </c>
      <c r="G70" s="1226">
        <v>16</v>
      </c>
      <c r="H70" s="1214">
        <f t="shared" si="9"/>
        <v>20</v>
      </c>
      <c r="I70" s="1215">
        <f t="shared" si="9"/>
        <v>1</v>
      </c>
      <c r="J70" s="1216">
        <f t="shared" si="10"/>
        <v>21</v>
      </c>
    </row>
    <row r="71" spans="1:10" ht="42" customHeight="1" x14ac:dyDescent="0.3">
      <c r="A71" s="611" t="s">
        <v>170</v>
      </c>
      <c r="B71" s="1212">
        <v>5</v>
      </c>
      <c r="C71" s="667">
        <v>0</v>
      </c>
      <c r="D71" s="1225">
        <v>5</v>
      </c>
      <c r="E71" s="1226">
        <v>10</v>
      </c>
      <c r="F71" s="667">
        <v>1</v>
      </c>
      <c r="G71" s="1226">
        <v>11</v>
      </c>
      <c r="H71" s="1214">
        <f t="shared" si="9"/>
        <v>15</v>
      </c>
      <c r="I71" s="1215">
        <f t="shared" si="9"/>
        <v>1</v>
      </c>
      <c r="J71" s="1216">
        <f t="shared" si="10"/>
        <v>16</v>
      </c>
    </row>
    <row r="72" spans="1:10" ht="24.95" customHeight="1" x14ac:dyDescent="0.3">
      <c r="A72" s="611" t="s">
        <v>281</v>
      </c>
      <c r="B72" s="1212">
        <v>5</v>
      </c>
      <c r="C72" s="667">
        <v>0</v>
      </c>
      <c r="D72" s="1225">
        <v>5</v>
      </c>
      <c r="E72" s="1226">
        <v>8</v>
      </c>
      <c r="F72" s="667">
        <v>1</v>
      </c>
      <c r="G72" s="1226">
        <v>9</v>
      </c>
      <c r="H72" s="1214">
        <f t="shared" si="9"/>
        <v>13</v>
      </c>
      <c r="I72" s="1215">
        <f t="shared" si="9"/>
        <v>1</v>
      </c>
      <c r="J72" s="1216">
        <f t="shared" si="10"/>
        <v>14</v>
      </c>
    </row>
    <row r="73" spans="1:10" ht="29.25" customHeight="1" thickBot="1" x14ac:dyDescent="0.35">
      <c r="A73" s="2659" t="s">
        <v>171</v>
      </c>
      <c r="B73" s="2782">
        <v>11</v>
      </c>
      <c r="C73" s="1220">
        <v>1</v>
      </c>
      <c r="D73" s="1229">
        <v>12</v>
      </c>
      <c r="E73" s="1230">
        <v>8</v>
      </c>
      <c r="F73" s="1220">
        <v>1</v>
      </c>
      <c r="G73" s="1230">
        <v>9</v>
      </c>
      <c r="H73" s="2985">
        <f t="shared" si="9"/>
        <v>19</v>
      </c>
      <c r="I73" s="1231">
        <f t="shared" si="9"/>
        <v>2</v>
      </c>
      <c r="J73" s="1232">
        <f t="shared" si="10"/>
        <v>21</v>
      </c>
    </row>
    <row r="74" spans="1:10" ht="24.95" customHeight="1" thickBot="1" x14ac:dyDescent="0.35">
      <c r="A74" s="2717" t="s">
        <v>8</v>
      </c>
      <c r="B74" s="2967">
        <f t="shared" ref="B74:J74" si="11">B42+B43+B44+B45+B46+B47+B48+B49+B50+B51+B52+B56+B57+B58+B59+B60+B68+B69+B70+B71+B72+B73</f>
        <v>419</v>
      </c>
      <c r="C74" s="2980">
        <f t="shared" si="11"/>
        <v>6</v>
      </c>
      <c r="D74" s="2974">
        <f t="shared" si="11"/>
        <v>425</v>
      </c>
      <c r="E74" s="2967">
        <f t="shared" si="11"/>
        <v>414</v>
      </c>
      <c r="F74" s="2980">
        <f t="shared" si="11"/>
        <v>26</v>
      </c>
      <c r="G74" s="2974">
        <f t="shared" si="11"/>
        <v>440</v>
      </c>
      <c r="H74" s="2967">
        <f t="shared" si="11"/>
        <v>833</v>
      </c>
      <c r="I74" s="2980">
        <f t="shared" si="11"/>
        <v>32</v>
      </c>
      <c r="J74" s="2993">
        <f t="shared" si="11"/>
        <v>865</v>
      </c>
    </row>
    <row r="75" spans="1:10" ht="24.95" customHeight="1" thickBot="1" x14ac:dyDescent="0.35">
      <c r="A75" s="2783" t="s">
        <v>25</v>
      </c>
      <c r="B75" s="2968"/>
      <c r="C75" s="2912"/>
      <c r="D75" s="2784"/>
      <c r="E75" s="2968"/>
      <c r="F75" s="2912"/>
      <c r="G75" s="2785"/>
      <c r="H75" s="2986"/>
      <c r="I75" s="2827"/>
      <c r="J75" s="2994"/>
    </row>
    <row r="76" spans="1:10" ht="24.95" customHeight="1" x14ac:dyDescent="0.3">
      <c r="A76" s="2637" t="s">
        <v>272</v>
      </c>
      <c r="B76" s="2757">
        <v>1</v>
      </c>
      <c r="C76" s="2777">
        <v>0</v>
      </c>
      <c r="D76" s="2973">
        <v>1</v>
      </c>
      <c r="E76" s="2983">
        <v>2</v>
      </c>
      <c r="F76" s="2777">
        <v>0</v>
      </c>
      <c r="G76" s="2983">
        <v>2</v>
      </c>
      <c r="H76" s="2987">
        <f>B76+E76</f>
        <v>3</v>
      </c>
      <c r="I76" s="2829">
        <f>C76+F76</f>
        <v>0</v>
      </c>
      <c r="J76" s="2995">
        <f>H76+I76</f>
        <v>3</v>
      </c>
    </row>
    <row r="77" spans="1:10" ht="24.95" customHeight="1" x14ac:dyDescent="0.3">
      <c r="A77" s="614" t="s">
        <v>273</v>
      </c>
      <c r="B77" s="1212">
        <v>0</v>
      </c>
      <c r="C77" s="667">
        <v>0</v>
      </c>
      <c r="D77" s="1225">
        <v>0</v>
      </c>
      <c r="E77" s="1226">
        <v>0</v>
      </c>
      <c r="F77" s="667">
        <v>0</v>
      </c>
      <c r="G77" s="1226">
        <v>0</v>
      </c>
      <c r="H77" s="1236">
        <f t="shared" ref="H77:I85" si="12">B77+E77</f>
        <v>0</v>
      </c>
      <c r="I77" s="1237">
        <f t="shared" si="12"/>
        <v>0</v>
      </c>
      <c r="J77" s="1238">
        <f t="shared" ref="J77:J85" si="13">H77+I77</f>
        <v>0</v>
      </c>
    </row>
    <row r="78" spans="1:10" ht="24.95" customHeight="1" x14ac:dyDescent="0.3">
      <c r="A78" s="614" t="s">
        <v>274</v>
      </c>
      <c r="B78" s="1212">
        <v>1</v>
      </c>
      <c r="C78" s="667">
        <v>0</v>
      </c>
      <c r="D78" s="1225">
        <v>1</v>
      </c>
      <c r="E78" s="1226">
        <v>1</v>
      </c>
      <c r="F78" s="667">
        <v>0</v>
      </c>
      <c r="G78" s="1226">
        <v>1</v>
      </c>
      <c r="H78" s="1236">
        <f t="shared" si="12"/>
        <v>2</v>
      </c>
      <c r="I78" s="1237">
        <f t="shared" si="12"/>
        <v>0</v>
      </c>
      <c r="J78" s="1238">
        <f t="shared" si="13"/>
        <v>2</v>
      </c>
    </row>
    <row r="79" spans="1:10" ht="24.95" customHeight="1" x14ac:dyDescent="0.3">
      <c r="A79" s="614" t="s">
        <v>275</v>
      </c>
      <c r="B79" s="1212">
        <v>0</v>
      </c>
      <c r="C79" s="667">
        <v>0</v>
      </c>
      <c r="D79" s="1225">
        <v>0</v>
      </c>
      <c r="E79" s="1226">
        <v>1</v>
      </c>
      <c r="F79" s="667">
        <v>0</v>
      </c>
      <c r="G79" s="1226">
        <v>1</v>
      </c>
      <c r="H79" s="1236">
        <f t="shared" si="12"/>
        <v>1</v>
      </c>
      <c r="I79" s="1237">
        <f t="shared" si="12"/>
        <v>0</v>
      </c>
      <c r="J79" s="1238">
        <f t="shared" si="13"/>
        <v>1</v>
      </c>
    </row>
    <row r="80" spans="1:10" ht="24.95" customHeight="1" x14ac:dyDescent="0.3">
      <c r="A80" s="614" t="s">
        <v>160</v>
      </c>
      <c r="B80" s="1212">
        <v>0</v>
      </c>
      <c r="C80" s="667">
        <v>0</v>
      </c>
      <c r="D80" s="1225">
        <v>0</v>
      </c>
      <c r="E80" s="1226">
        <v>1</v>
      </c>
      <c r="F80" s="667">
        <v>0</v>
      </c>
      <c r="G80" s="1226">
        <v>1</v>
      </c>
      <c r="H80" s="1236">
        <f t="shared" si="12"/>
        <v>1</v>
      </c>
      <c r="I80" s="1237">
        <f t="shared" si="12"/>
        <v>0</v>
      </c>
      <c r="J80" s="1238">
        <f t="shared" si="13"/>
        <v>1</v>
      </c>
    </row>
    <row r="81" spans="1:10" ht="24.95" customHeight="1" x14ac:dyDescent="0.3">
      <c r="A81" s="614" t="s">
        <v>276</v>
      </c>
      <c r="B81" s="1212">
        <v>3</v>
      </c>
      <c r="C81" s="667">
        <v>1</v>
      </c>
      <c r="D81" s="1225">
        <v>4</v>
      </c>
      <c r="E81" s="1226">
        <v>1</v>
      </c>
      <c r="F81" s="667">
        <v>0</v>
      </c>
      <c r="G81" s="1226">
        <v>1</v>
      </c>
      <c r="H81" s="1236">
        <f t="shared" si="12"/>
        <v>4</v>
      </c>
      <c r="I81" s="1237">
        <f t="shared" si="12"/>
        <v>1</v>
      </c>
      <c r="J81" s="1238">
        <f t="shared" si="13"/>
        <v>5</v>
      </c>
    </row>
    <row r="82" spans="1:10" ht="24.95" customHeight="1" x14ac:dyDescent="0.3">
      <c r="A82" s="614" t="s">
        <v>161</v>
      </c>
      <c r="B82" s="1212">
        <v>0</v>
      </c>
      <c r="C82" s="667">
        <v>0</v>
      </c>
      <c r="D82" s="1225">
        <v>0</v>
      </c>
      <c r="E82" s="1226">
        <v>2</v>
      </c>
      <c r="F82" s="667">
        <v>0</v>
      </c>
      <c r="G82" s="1226">
        <v>2</v>
      </c>
      <c r="H82" s="1236">
        <f t="shared" si="12"/>
        <v>2</v>
      </c>
      <c r="I82" s="1237">
        <f t="shared" si="12"/>
        <v>0</v>
      </c>
      <c r="J82" s="1238">
        <f t="shared" si="13"/>
        <v>2</v>
      </c>
    </row>
    <row r="83" spans="1:10" ht="38.450000000000003" customHeight="1" x14ac:dyDescent="0.3">
      <c r="A83" s="614" t="s">
        <v>277</v>
      </c>
      <c r="B83" s="1212">
        <v>0</v>
      </c>
      <c r="C83" s="667">
        <v>0</v>
      </c>
      <c r="D83" s="1225">
        <v>0</v>
      </c>
      <c r="E83" s="1226">
        <v>0</v>
      </c>
      <c r="F83" s="667">
        <v>0</v>
      </c>
      <c r="G83" s="1226">
        <v>0</v>
      </c>
      <c r="H83" s="1236">
        <f t="shared" si="12"/>
        <v>0</v>
      </c>
      <c r="I83" s="1237">
        <f t="shared" si="12"/>
        <v>0</v>
      </c>
      <c r="J83" s="1238">
        <f t="shared" si="13"/>
        <v>0</v>
      </c>
    </row>
    <row r="84" spans="1:10" ht="24.95" customHeight="1" x14ac:dyDescent="0.3">
      <c r="A84" s="614" t="s">
        <v>278</v>
      </c>
      <c r="B84" s="1212">
        <v>3</v>
      </c>
      <c r="C84" s="667">
        <v>0</v>
      </c>
      <c r="D84" s="1225">
        <v>3</v>
      </c>
      <c r="E84" s="1226">
        <v>4</v>
      </c>
      <c r="F84" s="667">
        <v>0</v>
      </c>
      <c r="G84" s="1226">
        <v>4</v>
      </c>
      <c r="H84" s="1236">
        <f t="shared" si="12"/>
        <v>7</v>
      </c>
      <c r="I84" s="1237">
        <f t="shared" si="12"/>
        <v>0</v>
      </c>
      <c r="J84" s="1238">
        <f t="shared" si="13"/>
        <v>7</v>
      </c>
    </row>
    <row r="85" spans="1:10" ht="24.95" customHeight="1" thickBot="1" x14ac:dyDescent="0.35">
      <c r="A85" s="611" t="s">
        <v>162</v>
      </c>
      <c r="B85" s="1219">
        <v>2</v>
      </c>
      <c r="C85" s="1221">
        <v>0</v>
      </c>
      <c r="D85" s="1227">
        <v>2</v>
      </c>
      <c r="E85" s="1228">
        <v>7</v>
      </c>
      <c r="F85" s="1221">
        <v>0</v>
      </c>
      <c r="G85" s="1228">
        <v>7</v>
      </c>
      <c r="H85" s="2988">
        <f t="shared" si="12"/>
        <v>9</v>
      </c>
      <c r="I85" s="1242">
        <f t="shared" si="12"/>
        <v>0</v>
      </c>
      <c r="J85" s="2996">
        <f t="shared" si="13"/>
        <v>9</v>
      </c>
    </row>
    <row r="86" spans="1:10" ht="24.95" customHeight="1" thickBot="1" x14ac:dyDescent="0.35">
      <c r="A86" s="2769" t="s">
        <v>163</v>
      </c>
      <c r="B86" s="2965">
        <f t="shared" ref="B86:J86" si="14">SUM(B87:B89)</f>
        <v>1</v>
      </c>
      <c r="C86" s="2979">
        <f t="shared" si="14"/>
        <v>0</v>
      </c>
      <c r="D86" s="2970">
        <f t="shared" si="14"/>
        <v>1</v>
      </c>
      <c r="E86" s="2965">
        <f t="shared" si="14"/>
        <v>3</v>
      </c>
      <c r="F86" s="2979">
        <f t="shared" si="14"/>
        <v>0</v>
      </c>
      <c r="G86" s="2970">
        <f t="shared" si="14"/>
        <v>3</v>
      </c>
      <c r="H86" s="2965">
        <f t="shared" si="14"/>
        <v>4</v>
      </c>
      <c r="I86" s="2979">
        <f t="shared" si="14"/>
        <v>0</v>
      </c>
      <c r="J86" s="2991">
        <f t="shared" si="14"/>
        <v>4</v>
      </c>
    </row>
    <row r="87" spans="1:10" ht="24.95" customHeight="1" x14ac:dyDescent="0.3">
      <c r="A87" s="2640" t="s">
        <v>296</v>
      </c>
      <c r="B87" s="2640">
        <v>0</v>
      </c>
      <c r="C87" s="2786">
        <v>0</v>
      </c>
      <c r="D87" s="2975">
        <v>0</v>
      </c>
      <c r="E87" s="2640">
        <v>1</v>
      </c>
      <c r="F87" s="2786">
        <v>0</v>
      </c>
      <c r="G87" s="2975">
        <v>1</v>
      </c>
      <c r="H87" s="2987">
        <f t="shared" ref="H87:I93" si="15">B87+E87</f>
        <v>1</v>
      </c>
      <c r="I87" s="2829">
        <f t="shared" si="15"/>
        <v>0</v>
      </c>
      <c r="J87" s="2995">
        <f t="shared" ref="J87:J93" si="16">H87+I87</f>
        <v>1</v>
      </c>
    </row>
    <row r="88" spans="1:10" ht="40.15" customHeight="1" x14ac:dyDescent="0.3">
      <c r="A88" s="623" t="s">
        <v>327</v>
      </c>
      <c r="B88" s="623">
        <v>0</v>
      </c>
      <c r="C88" s="1240">
        <v>0</v>
      </c>
      <c r="D88" s="1241">
        <v>0</v>
      </c>
      <c r="E88" s="623">
        <v>1</v>
      </c>
      <c r="F88" s="1240">
        <v>0</v>
      </c>
      <c r="G88" s="1241">
        <v>1</v>
      </c>
      <c r="H88" s="1236">
        <f t="shared" si="15"/>
        <v>1</v>
      </c>
      <c r="I88" s="1237">
        <f t="shared" si="15"/>
        <v>0</v>
      </c>
      <c r="J88" s="1238">
        <f t="shared" si="16"/>
        <v>1</v>
      </c>
    </row>
    <row r="89" spans="1:10" ht="24.95" customHeight="1" thickBot="1" x14ac:dyDescent="0.35">
      <c r="A89" s="2648" t="s">
        <v>299</v>
      </c>
      <c r="B89" s="2648">
        <v>1</v>
      </c>
      <c r="C89" s="2787">
        <v>0</v>
      </c>
      <c r="D89" s="2976">
        <v>1</v>
      </c>
      <c r="E89" s="2648">
        <v>1</v>
      </c>
      <c r="F89" s="2787">
        <v>0</v>
      </c>
      <c r="G89" s="2976">
        <v>1</v>
      </c>
      <c r="H89" s="2988">
        <f t="shared" si="15"/>
        <v>2</v>
      </c>
      <c r="I89" s="1242">
        <f t="shared" si="15"/>
        <v>0</v>
      </c>
      <c r="J89" s="2996">
        <f t="shared" si="16"/>
        <v>2</v>
      </c>
    </row>
    <row r="90" spans="1:10" ht="24.95" customHeight="1" x14ac:dyDescent="0.3">
      <c r="A90" s="853" t="s">
        <v>164</v>
      </c>
      <c r="B90" s="1206">
        <v>1</v>
      </c>
      <c r="C90" s="1211">
        <v>2</v>
      </c>
      <c r="D90" s="1223">
        <v>3</v>
      </c>
      <c r="E90" s="1224">
        <v>0</v>
      </c>
      <c r="F90" s="1211">
        <v>0</v>
      </c>
      <c r="G90" s="1224">
        <v>0</v>
      </c>
      <c r="H90" s="1236">
        <f t="shared" si="15"/>
        <v>1</v>
      </c>
      <c r="I90" s="1237">
        <f t="shared" si="15"/>
        <v>2</v>
      </c>
      <c r="J90" s="1238">
        <f t="shared" si="16"/>
        <v>3</v>
      </c>
    </row>
    <row r="91" spans="1:10" ht="24.95" customHeight="1" x14ac:dyDescent="0.3">
      <c r="A91" s="614" t="s">
        <v>165</v>
      </c>
      <c r="B91" s="1212">
        <v>0</v>
      </c>
      <c r="C91" s="667">
        <v>0</v>
      </c>
      <c r="D91" s="1225">
        <v>0</v>
      </c>
      <c r="E91" s="1226">
        <v>3</v>
      </c>
      <c r="F91" s="667">
        <v>0</v>
      </c>
      <c r="G91" s="1226">
        <v>3</v>
      </c>
      <c r="H91" s="1236">
        <f t="shared" si="15"/>
        <v>3</v>
      </c>
      <c r="I91" s="1237">
        <f t="shared" si="15"/>
        <v>0</v>
      </c>
      <c r="J91" s="1238">
        <f t="shared" si="16"/>
        <v>3</v>
      </c>
    </row>
    <row r="92" spans="1:10" ht="24.95" customHeight="1" x14ac:dyDescent="0.3">
      <c r="A92" s="614" t="s">
        <v>279</v>
      </c>
      <c r="B92" s="1212">
        <v>0</v>
      </c>
      <c r="C92" s="667">
        <v>0</v>
      </c>
      <c r="D92" s="1225">
        <v>0</v>
      </c>
      <c r="E92" s="1226">
        <v>1</v>
      </c>
      <c r="F92" s="667">
        <v>0</v>
      </c>
      <c r="G92" s="1226">
        <v>1</v>
      </c>
      <c r="H92" s="1236">
        <f t="shared" si="15"/>
        <v>1</v>
      </c>
      <c r="I92" s="1237">
        <f t="shared" si="15"/>
        <v>0</v>
      </c>
      <c r="J92" s="1238">
        <f t="shared" si="16"/>
        <v>1</v>
      </c>
    </row>
    <row r="93" spans="1:10" ht="24.95" customHeight="1" thickBot="1" x14ac:dyDescent="0.35">
      <c r="A93" s="2659" t="s">
        <v>166</v>
      </c>
      <c r="B93" s="2782">
        <v>2</v>
      </c>
      <c r="C93" s="1220">
        <v>0</v>
      </c>
      <c r="D93" s="1229">
        <v>2</v>
      </c>
      <c r="E93" s="1230">
        <v>5</v>
      </c>
      <c r="F93" s="1220">
        <v>0</v>
      </c>
      <c r="G93" s="1230">
        <v>5</v>
      </c>
      <c r="H93" s="2988">
        <f t="shared" si="15"/>
        <v>7</v>
      </c>
      <c r="I93" s="1242">
        <f t="shared" si="15"/>
        <v>0</v>
      </c>
      <c r="J93" s="2996">
        <f t="shared" si="16"/>
        <v>7</v>
      </c>
    </row>
    <row r="94" spans="1:10" ht="24.95" customHeight="1" thickBot="1" x14ac:dyDescent="0.35">
      <c r="A94" s="574" t="s">
        <v>167</v>
      </c>
      <c r="B94" s="2831">
        <f>SUM(B95:B101)</f>
        <v>9</v>
      </c>
      <c r="C94" s="2941">
        <f t="shared" ref="C94:J94" si="17">SUM(C95:C101)</f>
        <v>1</v>
      </c>
      <c r="D94" s="2977">
        <f t="shared" si="17"/>
        <v>10</v>
      </c>
      <c r="E94" s="2831">
        <f t="shared" si="17"/>
        <v>7</v>
      </c>
      <c r="F94" s="2941">
        <f t="shared" si="17"/>
        <v>2</v>
      </c>
      <c r="G94" s="2977">
        <f t="shared" si="17"/>
        <v>9</v>
      </c>
      <c r="H94" s="2831">
        <f t="shared" si="17"/>
        <v>16</v>
      </c>
      <c r="I94" s="2941">
        <f t="shared" si="17"/>
        <v>3</v>
      </c>
      <c r="J94" s="2997">
        <f t="shared" si="17"/>
        <v>19</v>
      </c>
    </row>
    <row r="95" spans="1:10" ht="24" customHeight="1" x14ac:dyDescent="0.3">
      <c r="A95" s="2640" t="s">
        <v>300</v>
      </c>
      <c r="B95" s="2757">
        <v>0</v>
      </c>
      <c r="C95" s="2777">
        <v>0</v>
      </c>
      <c r="D95" s="2973">
        <v>0</v>
      </c>
      <c r="E95" s="2757">
        <v>2</v>
      </c>
      <c r="F95" s="2777">
        <v>0</v>
      </c>
      <c r="G95" s="2973">
        <v>2</v>
      </c>
      <c r="H95" s="2987">
        <f>B95+E95</f>
        <v>2</v>
      </c>
      <c r="I95" s="2829">
        <f>C95+F95</f>
        <v>0</v>
      </c>
      <c r="J95" s="2995">
        <f>H95+I95</f>
        <v>2</v>
      </c>
    </row>
    <row r="96" spans="1:10" ht="24" customHeight="1" x14ac:dyDescent="0.3">
      <c r="A96" s="623" t="s">
        <v>301</v>
      </c>
      <c r="B96" s="1212">
        <v>7</v>
      </c>
      <c r="C96" s="667">
        <v>1</v>
      </c>
      <c r="D96" s="1225">
        <v>8</v>
      </c>
      <c r="E96" s="1212">
        <v>3</v>
      </c>
      <c r="F96" s="667">
        <v>2</v>
      </c>
      <c r="G96" s="1225">
        <v>5</v>
      </c>
      <c r="H96" s="1236">
        <f t="shared" ref="H96:I107" si="18">B96+E96</f>
        <v>10</v>
      </c>
      <c r="I96" s="1237">
        <f t="shared" si="18"/>
        <v>3</v>
      </c>
      <c r="J96" s="1238">
        <f t="shared" ref="J96:J107" si="19">H96+I96</f>
        <v>13</v>
      </c>
    </row>
    <row r="97" spans="1:10" ht="24" customHeight="1" x14ac:dyDescent="0.3">
      <c r="A97" s="623" t="s">
        <v>302</v>
      </c>
      <c r="B97" s="1212">
        <v>0</v>
      </c>
      <c r="C97" s="667">
        <v>0</v>
      </c>
      <c r="D97" s="1225">
        <v>0</v>
      </c>
      <c r="E97" s="1212">
        <v>2</v>
      </c>
      <c r="F97" s="667">
        <v>0</v>
      </c>
      <c r="G97" s="1225">
        <v>2</v>
      </c>
      <c r="H97" s="1236">
        <f t="shared" si="18"/>
        <v>2</v>
      </c>
      <c r="I97" s="1237">
        <f t="shared" si="18"/>
        <v>0</v>
      </c>
      <c r="J97" s="1238">
        <f t="shared" si="19"/>
        <v>2</v>
      </c>
    </row>
    <row r="98" spans="1:10" ht="24" customHeight="1" x14ac:dyDescent="0.3">
      <c r="A98" s="623" t="s">
        <v>303</v>
      </c>
      <c r="B98" s="1212">
        <v>0</v>
      </c>
      <c r="C98" s="667">
        <v>0</v>
      </c>
      <c r="D98" s="1225">
        <v>0</v>
      </c>
      <c r="E98" s="1212">
        <v>0</v>
      </c>
      <c r="F98" s="667">
        <v>0</v>
      </c>
      <c r="G98" s="1225">
        <v>0</v>
      </c>
      <c r="H98" s="1236">
        <f t="shared" si="18"/>
        <v>0</v>
      </c>
      <c r="I98" s="1237">
        <f t="shared" si="18"/>
        <v>0</v>
      </c>
      <c r="J98" s="1238">
        <f t="shared" si="19"/>
        <v>0</v>
      </c>
    </row>
    <row r="99" spans="1:10" ht="24" customHeight="1" x14ac:dyDescent="0.3">
      <c r="A99" s="623" t="s">
        <v>304</v>
      </c>
      <c r="B99" s="1212">
        <v>0</v>
      </c>
      <c r="C99" s="667">
        <v>0</v>
      </c>
      <c r="D99" s="1225">
        <v>0</v>
      </c>
      <c r="E99" s="1212">
        <v>0</v>
      </c>
      <c r="F99" s="667">
        <v>0</v>
      </c>
      <c r="G99" s="1225">
        <v>0</v>
      </c>
      <c r="H99" s="1236">
        <f t="shared" si="18"/>
        <v>0</v>
      </c>
      <c r="I99" s="1237">
        <f t="shared" si="18"/>
        <v>0</v>
      </c>
      <c r="J99" s="1238">
        <f t="shared" si="19"/>
        <v>0</v>
      </c>
    </row>
    <row r="100" spans="1:10" ht="24" customHeight="1" x14ac:dyDescent="0.3">
      <c r="A100" s="623" t="s">
        <v>305</v>
      </c>
      <c r="B100" s="1212">
        <v>1</v>
      </c>
      <c r="C100" s="667">
        <v>0</v>
      </c>
      <c r="D100" s="1225">
        <v>1</v>
      </c>
      <c r="E100" s="1212">
        <v>0</v>
      </c>
      <c r="F100" s="667">
        <v>0</v>
      </c>
      <c r="G100" s="1225">
        <v>0</v>
      </c>
      <c r="H100" s="1236">
        <f t="shared" si="18"/>
        <v>1</v>
      </c>
      <c r="I100" s="1237">
        <f t="shared" si="18"/>
        <v>0</v>
      </c>
      <c r="J100" s="1238">
        <f t="shared" si="19"/>
        <v>1</v>
      </c>
    </row>
    <row r="101" spans="1:10" ht="24" customHeight="1" thickBot="1" x14ac:dyDescent="0.35">
      <c r="A101" s="613" t="s">
        <v>306</v>
      </c>
      <c r="B101" s="2782">
        <v>1</v>
      </c>
      <c r="C101" s="1220">
        <v>0</v>
      </c>
      <c r="D101" s="1229">
        <v>1</v>
      </c>
      <c r="E101" s="2782">
        <v>0</v>
      </c>
      <c r="F101" s="1220">
        <v>0</v>
      </c>
      <c r="G101" s="1229">
        <v>0</v>
      </c>
      <c r="H101" s="2988">
        <f t="shared" si="18"/>
        <v>1</v>
      </c>
      <c r="I101" s="1242">
        <f t="shared" si="18"/>
        <v>0</v>
      </c>
      <c r="J101" s="2996">
        <f t="shared" si="19"/>
        <v>1</v>
      </c>
    </row>
    <row r="102" spans="1:10" ht="24.95" customHeight="1" x14ac:dyDescent="0.3">
      <c r="A102" s="2913" t="s">
        <v>168</v>
      </c>
      <c r="B102" s="1206">
        <v>2</v>
      </c>
      <c r="C102" s="1211">
        <v>0</v>
      </c>
      <c r="D102" s="1224">
        <v>2</v>
      </c>
      <c r="E102" s="1206">
        <v>3</v>
      </c>
      <c r="F102" s="1211">
        <v>0</v>
      </c>
      <c r="G102" s="1224">
        <v>3</v>
      </c>
      <c r="H102" s="1233">
        <f t="shared" si="18"/>
        <v>5</v>
      </c>
      <c r="I102" s="1234">
        <f t="shared" si="18"/>
        <v>0</v>
      </c>
      <c r="J102" s="1235">
        <f t="shared" si="19"/>
        <v>5</v>
      </c>
    </row>
    <row r="103" spans="1:10" ht="24.95" customHeight="1" x14ac:dyDescent="0.3">
      <c r="A103" s="611" t="s">
        <v>280</v>
      </c>
      <c r="B103" s="1206">
        <v>0</v>
      </c>
      <c r="C103" s="1211">
        <v>0</v>
      </c>
      <c r="D103" s="1224">
        <v>0</v>
      </c>
      <c r="E103" s="1206">
        <v>1</v>
      </c>
      <c r="F103" s="1211">
        <v>0</v>
      </c>
      <c r="G103" s="1224">
        <v>1</v>
      </c>
      <c r="H103" s="1236">
        <f t="shared" si="18"/>
        <v>1</v>
      </c>
      <c r="I103" s="1237">
        <f t="shared" si="18"/>
        <v>0</v>
      </c>
      <c r="J103" s="1238">
        <f t="shared" si="19"/>
        <v>1</v>
      </c>
    </row>
    <row r="104" spans="1:10" ht="24.95" customHeight="1" x14ac:dyDescent="0.3">
      <c r="A104" s="611" t="s">
        <v>169</v>
      </c>
      <c r="B104" s="1206">
        <v>0</v>
      </c>
      <c r="C104" s="1211">
        <v>0</v>
      </c>
      <c r="D104" s="1224">
        <v>0</v>
      </c>
      <c r="E104" s="1206">
        <v>3</v>
      </c>
      <c r="F104" s="1211">
        <v>0</v>
      </c>
      <c r="G104" s="1224">
        <v>3</v>
      </c>
      <c r="H104" s="1236">
        <f t="shared" si="18"/>
        <v>3</v>
      </c>
      <c r="I104" s="1237">
        <f t="shared" si="18"/>
        <v>0</v>
      </c>
      <c r="J104" s="1238">
        <f t="shared" si="19"/>
        <v>3</v>
      </c>
    </row>
    <row r="105" spans="1:10" ht="45" customHeight="1" x14ac:dyDescent="0.3">
      <c r="A105" s="611" t="s">
        <v>170</v>
      </c>
      <c r="B105" s="1212">
        <v>1</v>
      </c>
      <c r="C105" s="667">
        <v>0</v>
      </c>
      <c r="D105" s="1226">
        <v>1</v>
      </c>
      <c r="E105" s="1212">
        <v>2</v>
      </c>
      <c r="F105" s="667">
        <v>0</v>
      </c>
      <c r="G105" s="1226">
        <v>2</v>
      </c>
      <c r="H105" s="1236">
        <f t="shared" si="18"/>
        <v>3</v>
      </c>
      <c r="I105" s="1237">
        <f t="shared" si="18"/>
        <v>0</v>
      </c>
      <c r="J105" s="1238">
        <f t="shared" si="19"/>
        <v>3</v>
      </c>
    </row>
    <row r="106" spans="1:10" ht="24.95" customHeight="1" x14ac:dyDescent="0.3">
      <c r="A106" s="611" t="s">
        <v>281</v>
      </c>
      <c r="B106" s="1212">
        <v>0</v>
      </c>
      <c r="C106" s="667">
        <v>0</v>
      </c>
      <c r="D106" s="1226">
        <v>0</v>
      </c>
      <c r="E106" s="1212">
        <v>1</v>
      </c>
      <c r="F106" s="667">
        <v>0</v>
      </c>
      <c r="G106" s="1226">
        <v>1</v>
      </c>
      <c r="H106" s="1236">
        <f t="shared" si="18"/>
        <v>1</v>
      </c>
      <c r="I106" s="1237">
        <f t="shared" si="18"/>
        <v>0</v>
      </c>
      <c r="J106" s="1238">
        <f t="shared" si="19"/>
        <v>1</v>
      </c>
    </row>
    <row r="107" spans="1:10" ht="32.25" customHeight="1" thickBot="1" x14ac:dyDescent="0.35">
      <c r="A107" s="611" t="s">
        <v>171</v>
      </c>
      <c r="B107" s="1212">
        <v>0</v>
      </c>
      <c r="C107" s="1220">
        <v>0</v>
      </c>
      <c r="D107" s="1226">
        <v>0</v>
      </c>
      <c r="E107" s="1212">
        <v>1</v>
      </c>
      <c r="F107" s="1220">
        <v>0</v>
      </c>
      <c r="G107" s="1226">
        <v>1</v>
      </c>
      <c r="H107" s="1236">
        <f t="shared" si="18"/>
        <v>1</v>
      </c>
      <c r="I107" s="1242">
        <f t="shared" si="18"/>
        <v>0</v>
      </c>
      <c r="J107" s="1238">
        <f t="shared" si="19"/>
        <v>1</v>
      </c>
    </row>
    <row r="108" spans="1:10" ht="26.25" customHeight="1" thickBot="1" x14ac:dyDescent="0.35">
      <c r="A108" s="2717" t="s">
        <v>13</v>
      </c>
      <c r="B108" s="2832">
        <f t="shared" ref="B108:J108" si="20">B76+B77+B78+B79+B80+B81+B82+B83+B84+B85+B86+B90+B91+B92+B93+B94+B102+B103+B104+B105+B107+B107</f>
        <v>26</v>
      </c>
      <c r="C108" s="2832">
        <f t="shared" si="20"/>
        <v>4</v>
      </c>
      <c r="D108" s="2832">
        <f t="shared" si="20"/>
        <v>30</v>
      </c>
      <c r="E108" s="2832">
        <f t="shared" si="20"/>
        <v>49</v>
      </c>
      <c r="F108" s="2832">
        <f t="shared" si="20"/>
        <v>2</v>
      </c>
      <c r="G108" s="2832">
        <f t="shared" si="20"/>
        <v>51</v>
      </c>
      <c r="H108" s="2832">
        <f t="shared" si="20"/>
        <v>75</v>
      </c>
      <c r="I108" s="2832">
        <f t="shared" si="20"/>
        <v>6</v>
      </c>
      <c r="J108" s="2833">
        <f t="shared" si="20"/>
        <v>81</v>
      </c>
    </row>
    <row r="109" spans="1:10" ht="25.5" customHeight="1" thickBot="1" x14ac:dyDescent="0.35">
      <c r="A109" s="2631" t="s">
        <v>282</v>
      </c>
      <c r="B109" s="2834">
        <f t="shared" ref="B109:J109" si="21">B74+B108</f>
        <v>445</v>
      </c>
      <c r="C109" s="2834">
        <f t="shared" si="21"/>
        <v>10</v>
      </c>
      <c r="D109" s="2834">
        <f t="shared" si="21"/>
        <v>455</v>
      </c>
      <c r="E109" s="2834">
        <f t="shared" si="21"/>
        <v>463</v>
      </c>
      <c r="F109" s="2834">
        <f t="shared" si="21"/>
        <v>28</v>
      </c>
      <c r="G109" s="2834">
        <f t="shared" si="21"/>
        <v>491</v>
      </c>
      <c r="H109" s="2834">
        <f t="shared" si="21"/>
        <v>908</v>
      </c>
      <c r="I109" s="2834">
        <f t="shared" si="21"/>
        <v>38</v>
      </c>
      <c r="J109" s="2835">
        <f t="shared" si="21"/>
        <v>946</v>
      </c>
    </row>
    <row r="110" spans="1:10" ht="25.5" hidden="1" customHeight="1" x14ac:dyDescent="0.3">
      <c r="A110" s="368"/>
      <c r="B110" s="369"/>
      <c r="C110" s="369"/>
      <c r="D110" s="369"/>
      <c r="E110" s="369"/>
      <c r="F110" s="369"/>
      <c r="G110" s="369"/>
      <c r="H110" s="369"/>
      <c r="I110" s="369"/>
      <c r="J110" s="369"/>
    </row>
    <row r="111" spans="1:10" ht="51" customHeight="1" x14ac:dyDescent="0.3">
      <c r="A111" s="3904"/>
      <c r="B111" s="3904"/>
      <c r="C111" s="3904"/>
      <c r="D111" s="3904"/>
      <c r="E111" s="3904"/>
      <c r="F111" s="3904"/>
      <c r="G111" s="3904"/>
      <c r="H111" s="3904"/>
      <c r="I111" s="3904"/>
      <c r="J111" s="3904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topLeftCell="A43" zoomScale="50" zoomScaleNormal="50" workbookViewId="0">
      <selection activeCell="AD63" sqref="AD63"/>
    </sheetView>
  </sheetViews>
  <sheetFormatPr defaultRowHeight="20.25" x14ac:dyDescent="0.3"/>
  <cols>
    <col min="1" max="1" width="91.42578125" style="341" customWidth="1"/>
    <col min="2" max="2" width="13.85546875" style="341" customWidth="1"/>
    <col min="3" max="3" width="14.42578125" style="341" customWidth="1"/>
    <col min="4" max="4" width="13.28515625" style="341" customWidth="1"/>
    <col min="5" max="5" width="14.140625" style="341" customWidth="1"/>
    <col min="6" max="6" width="12.7109375" style="341" customWidth="1"/>
    <col min="7" max="7" width="13" style="341" customWidth="1"/>
    <col min="8" max="8" width="14.7109375" style="341" customWidth="1"/>
    <col min="9" max="9" width="13" style="341" customWidth="1"/>
    <col min="10" max="10" width="13.28515625" style="341" customWidth="1"/>
    <col min="11" max="11" width="14.28515625" style="341" customWidth="1"/>
    <col min="12" max="12" width="13.140625" style="341" customWidth="1"/>
    <col min="13" max="13" width="13.85546875" style="341" customWidth="1"/>
    <col min="14" max="256" width="9.140625" style="341"/>
    <col min="257" max="257" width="91.42578125" style="341" customWidth="1"/>
    <col min="258" max="258" width="13.85546875" style="341" customWidth="1"/>
    <col min="259" max="259" width="12.140625" style="341" customWidth="1"/>
    <col min="260" max="260" width="11" style="341" customWidth="1"/>
    <col min="261" max="261" width="14.140625" style="341" customWidth="1"/>
    <col min="262" max="262" width="11.85546875" style="341" customWidth="1"/>
    <col min="263" max="263" width="9.5703125" style="341" customWidth="1"/>
    <col min="264" max="264" width="14.7109375" style="341" customWidth="1"/>
    <col min="265" max="266" width="9.5703125" style="341" customWidth="1"/>
    <col min="267" max="267" width="14.28515625" style="341" customWidth="1"/>
    <col min="268" max="268" width="13.140625" style="341" customWidth="1"/>
    <col min="269" max="269" width="10.7109375" style="341" customWidth="1"/>
    <col min="270" max="512" width="9.140625" style="341"/>
    <col min="513" max="513" width="91.42578125" style="341" customWidth="1"/>
    <col min="514" max="514" width="13.85546875" style="341" customWidth="1"/>
    <col min="515" max="515" width="12.140625" style="341" customWidth="1"/>
    <col min="516" max="516" width="11" style="341" customWidth="1"/>
    <col min="517" max="517" width="14.140625" style="341" customWidth="1"/>
    <col min="518" max="518" width="11.85546875" style="341" customWidth="1"/>
    <col min="519" max="519" width="9.5703125" style="341" customWidth="1"/>
    <col min="520" max="520" width="14.7109375" style="341" customWidth="1"/>
    <col min="521" max="522" width="9.5703125" style="341" customWidth="1"/>
    <col min="523" max="523" width="14.28515625" style="341" customWidth="1"/>
    <col min="524" max="524" width="13.140625" style="341" customWidth="1"/>
    <col min="525" max="525" width="10.7109375" style="341" customWidth="1"/>
    <col min="526" max="768" width="9.140625" style="341"/>
    <col min="769" max="769" width="91.42578125" style="341" customWidth="1"/>
    <col min="770" max="770" width="13.85546875" style="341" customWidth="1"/>
    <col min="771" max="771" width="12.140625" style="341" customWidth="1"/>
    <col min="772" max="772" width="11" style="341" customWidth="1"/>
    <col min="773" max="773" width="14.140625" style="341" customWidth="1"/>
    <col min="774" max="774" width="11.85546875" style="341" customWidth="1"/>
    <col min="775" max="775" width="9.5703125" style="341" customWidth="1"/>
    <col min="776" max="776" width="14.7109375" style="341" customWidth="1"/>
    <col min="777" max="778" width="9.5703125" style="341" customWidth="1"/>
    <col min="779" max="779" width="14.28515625" style="341" customWidth="1"/>
    <col min="780" max="780" width="13.140625" style="341" customWidth="1"/>
    <col min="781" max="781" width="10.7109375" style="341" customWidth="1"/>
    <col min="782" max="1024" width="9.140625" style="341"/>
    <col min="1025" max="1025" width="91.42578125" style="341" customWidth="1"/>
    <col min="1026" max="1026" width="13.85546875" style="341" customWidth="1"/>
    <col min="1027" max="1027" width="12.140625" style="341" customWidth="1"/>
    <col min="1028" max="1028" width="11" style="341" customWidth="1"/>
    <col min="1029" max="1029" width="14.140625" style="341" customWidth="1"/>
    <col min="1030" max="1030" width="11.85546875" style="341" customWidth="1"/>
    <col min="1031" max="1031" width="9.5703125" style="341" customWidth="1"/>
    <col min="1032" max="1032" width="14.7109375" style="341" customWidth="1"/>
    <col min="1033" max="1034" width="9.5703125" style="341" customWidth="1"/>
    <col min="1035" max="1035" width="14.28515625" style="341" customWidth="1"/>
    <col min="1036" max="1036" width="13.140625" style="341" customWidth="1"/>
    <col min="1037" max="1037" width="10.7109375" style="341" customWidth="1"/>
    <col min="1038" max="1280" width="9.140625" style="341"/>
    <col min="1281" max="1281" width="91.42578125" style="341" customWidth="1"/>
    <col min="1282" max="1282" width="13.85546875" style="341" customWidth="1"/>
    <col min="1283" max="1283" width="12.140625" style="341" customWidth="1"/>
    <col min="1284" max="1284" width="11" style="341" customWidth="1"/>
    <col min="1285" max="1285" width="14.140625" style="341" customWidth="1"/>
    <col min="1286" max="1286" width="11.85546875" style="341" customWidth="1"/>
    <col min="1287" max="1287" width="9.5703125" style="341" customWidth="1"/>
    <col min="1288" max="1288" width="14.7109375" style="341" customWidth="1"/>
    <col min="1289" max="1290" width="9.5703125" style="341" customWidth="1"/>
    <col min="1291" max="1291" width="14.28515625" style="341" customWidth="1"/>
    <col min="1292" max="1292" width="13.140625" style="341" customWidth="1"/>
    <col min="1293" max="1293" width="10.7109375" style="341" customWidth="1"/>
    <col min="1294" max="1536" width="9.140625" style="341"/>
    <col min="1537" max="1537" width="91.42578125" style="341" customWidth="1"/>
    <col min="1538" max="1538" width="13.85546875" style="341" customWidth="1"/>
    <col min="1539" max="1539" width="12.140625" style="341" customWidth="1"/>
    <col min="1540" max="1540" width="11" style="341" customWidth="1"/>
    <col min="1541" max="1541" width="14.140625" style="341" customWidth="1"/>
    <col min="1542" max="1542" width="11.85546875" style="341" customWidth="1"/>
    <col min="1543" max="1543" width="9.5703125" style="341" customWidth="1"/>
    <col min="1544" max="1544" width="14.7109375" style="341" customWidth="1"/>
    <col min="1545" max="1546" width="9.5703125" style="341" customWidth="1"/>
    <col min="1547" max="1547" width="14.28515625" style="341" customWidth="1"/>
    <col min="1548" max="1548" width="13.140625" style="341" customWidth="1"/>
    <col min="1549" max="1549" width="10.7109375" style="341" customWidth="1"/>
    <col min="1550" max="1792" width="9.140625" style="341"/>
    <col min="1793" max="1793" width="91.42578125" style="341" customWidth="1"/>
    <col min="1794" max="1794" width="13.85546875" style="341" customWidth="1"/>
    <col min="1795" max="1795" width="12.140625" style="341" customWidth="1"/>
    <col min="1796" max="1796" width="11" style="341" customWidth="1"/>
    <col min="1797" max="1797" width="14.140625" style="341" customWidth="1"/>
    <col min="1798" max="1798" width="11.85546875" style="341" customWidth="1"/>
    <col min="1799" max="1799" width="9.5703125" style="341" customWidth="1"/>
    <col min="1800" max="1800" width="14.7109375" style="341" customWidth="1"/>
    <col min="1801" max="1802" width="9.5703125" style="341" customWidth="1"/>
    <col min="1803" max="1803" width="14.28515625" style="341" customWidth="1"/>
    <col min="1804" max="1804" width="13.140625" style="341" customWidth="1"/>
    <col min="1805" max="1805" width="10.7109375" style="341" customWidth="1"/>
    <col min="1806" max="2048" width="9.140625" style="341"/>
    <col min="2049" max="2049" width="91.42578125" style="341" customWidth="1"/>
    <col min="2050" max="2050" width="13.85546875" style="341" customWidth="1"/>
    <col min="2051" max="2051" width="12.140625" style="341" customWidth="1"/>
    <col min="2052" max="2052" width="11" style="341" customWidth="1"/>
    <col min="2053" max="2053" width="14.140625" style="341" customWidth="1"/>
    <col min="2054" max="2054" width="11.85546875" style="341" customWidth="1"/>
    <col min="2055" max="2055" width="9.5703125" style="341" customWidth="1"/>
    <col min="2056" max="2056" width="14.7109375" style="341" customWidth="1"/>
    <col min="2057" max="2058" width="9.5703125" style="341" customWidth="1"/>
    <col min="2059" max="2059" width="14.28515625" style="341" customWidth="1"/>
    <col min="2060" max="2060" width="13.140625" style="341" customWidth="1"/>
    <col min="2061" max="2061" width="10.7109375" style="341" customWidth="1"/>
    <col min="2062" max="2304" width="9.140625" style="341"/>
    <col min="2305" max="2305" width="91.42578125" style="341" customWidth="1"/>
    <col min="2306" max="2306" width="13.85546875" style="341" customWidth="1"/>
    <col min="2307" max="2307" width="12.140625" style="341" customWidth="1"/>
    <col min="2308" max="2308" width="11" style="341" customWidth="1"/>
    <col min="2309" max="2309" width="14.140625" style="341" customWidth="1"/>
    <col min="2310" max="2310" width="11.85546875" style="341" customWidth="1"/>
    <col min="2311" max="2311" width="9.5703125" style="341" customWidth="1"/>
    <col min="2312" max="2312" width="14.7109375" style="341" customWidth="1"/>
    <col min="2313" max="2314" width="9.5703125" style="341" customWidth="1"/>
    <col min="2315" max="2315" width="14.28515625" style="341" customWidth="1"/>
    <col min="2316" max="2316" width="13.140625" style="341" customWidth="1"/>
    <col min="2317" max="2317" width="10.7109375" style="341" customWidth="1"/>
    <col min="2318" max="2560" width="9.140625" style="341"/>
    <col min="2561" max="2561" width="91.42578125" style="341" customWidth="1"/>
    <col min="2562" max="2562" width="13.85546875" style="341" customWidth="1"/>
    <col min="2563" max="2563" width="12.140625" style="341" customWidth="1"/>
    <col min="2564" max="2564" width="11" style="341" customWidth="1"/>
    <col min="2565" max="2565" width="14.140625" style="341" customWidth="1"/>
    <col min="2566" max="2566" width="11.85546875" style="341" customWidth="1"/>
    <col min="2567" max="2567" width="9.5703125" style="341" customWidth="1"/>
    <col min="2568" max="2568" width="14.7109375" style="341" customWidth="1"/>
    <col min="2569" max="2570" width="9.5703125" style="341" customWidth="1"/>
    <col min="2571" max="2571" width="14.28515625" style="341" customWidth="1"/>
    <col min="2572" max="2572" width="13.140625" style="341" customWidth="1"/>
    <col min="2573" max="2573" width="10.7109375" style="341" customWidth="1"/>
    <col min="2574" max="2816" width="9.140625" style="341"/>
    <col min="2817" max="2817" width="91.42578125" style="341" customWidth="1"/>
    <col min="2818" max="2818" width="13.85546875" style="341" customWidth="1"/>
    <col min="2819" max="2819" width="12.140625" style="341" customWidth="1"/>
    <col min="2820" max="2820" width="11" style="341" customWidth="1"/>
    <col min="2821" max="2821" width="14.140625" style="341" customWidth="1"/>
    <col min="2822" max="2822" width="11.85546875" style="341" customWidth="1"/>
    <col min="2823" max="2823" width="9.5703125" style="341" customWidth="1"/>
    <col min="2824" max="2824" width="14.7109375" style="341" customWidth="1"/>
    <col min="2825" max="2826" width="9.5703125" style="341" customWidth="1"/>
    <col min="2827" max="2827" width="14.28515625" style="341" customWidth="1"/>
    <col min="2828" max="2828" width="13.140625" style="341" customWidth="1"/>
    <col min="2829" max="2829" width="10.7109375" style="341" customWidth="1"/>
    <col min="2830" max="3072" width="9.140625" style="341"/>
    <col min="3073" max="3073" width="91.42578125" style="341" customWidth="1"/>
    <col min="3074" max="3074" width="13.85546875" style="341" customWidth="1"/>
    <col min="3075" max="3075" width="12.140625" style="341" customWidth="1"/>
    <col min="3076" max="3076" width="11" style="341" customWidth="1"/>
    <col min="3077" max="3077" width="14.140625" style="341" customWidth="1"/>
    <col min="3078" max="3078" width="11.85546875" style="341" customWidth="1"/>
    <col min="3079" max="3079" width="9.5703125" style="341" customWidth="1"/>
    <col min="3080" max="3080" width="14.7109375" style="341" customWidth="1"/>
    <col min="3081" max="3082" width="9.5703125" style="341" customWidth="1"/>
    <col min="3083" max="3083" width="14.28515625" style="341" customWidth="1"/>
    <col min="3084" max="3084" width="13.140625" style="341" customWidth="1"/>
    <col min="3085" max="3085" width="10.7109375" style="341" customWidth="1"/>
    <col min="3086" max="3328" width="9.140625" style="341"/>
    <col min="3329" max="3329" width="91.42578125" style="341" customWidth="1"/>
    <col min="3330" max="3330" width="13.85546875" style="341" customWidth="1"/>
    <col min="3331" max="3331" width="12.140625" style="341" customWidth="1"/>
    <col min="3332" max="3332" width="11" style="341" customWidth="1"/>
    <col min="3333" max="3333" width="14.140625" style="341" customWidth="1"/>
    <col min="3334" max="3334" width="11.85546875" style="341" customWidth="1"/>
    <col min="3335" max="3335" width="9.5703125" style="341" customWidth="1"/>
    <col min="3336" max="3336" width="14.7109375" style="341" customWidth="1"/>
    <col min="3337" max="3338" width="9.5703125" style="341" customWidth="1"/>
    <col min="3339" max="3339" width="14.28515625" style="341" customWidth="1"/>
    <col min="3340" max="3340" width="13.140625" style="341" customWidth="1"/>
    <col min="3341" max="3341" width="10.7109375" style="341" customWidth="1"/>
    <col min="3342" max="3584" width="9.140625" style="341"/>
    <col min="3585" max="3585" width="91.42578125" style="341" customWidth="1"/>
    <col min="3586" max="3586" width="13.85546875" style="341" customWidth="1"/>
    <col min="3587" max="3587" width="12.140625" style="341" customWidth="1"/>
    <col min="3588" max="3588" width="11" style="341" customWidth="1"/>
    <col min="3589" max="3589" width="14.140625" style="341" customWidth="1"/>
    <col min="3590" max="3590" width="11.85546875" style="341" customWidth="1"/>
    <col min="3591" max="3591" width="9.5703125" style="341" customWidth="1"/>
    <col min="3592" max="3592" width="14.7109375" style="341" customWidth="1"/>
    <col min="3593" max="3594" width="9.5703125" style="341" customWidth="1"/>
    <col min="3595" max="3595" width="14.28515625" style="341" customWidth="1"/>
    <col min="3596" max="3596" width="13.140625" style="341" customWidth="1"/>
    <col min="3597" max="3597" width="10.7109375" style="341" customWidth="1"/>
    <col min="3598" max="3840" width="9.140625" style="341"/>
    <col min="3841" max="3841" width="91.42578125" style="341" customWidth="1"/>
    <col min="3842" max="3842" width="13.85546875" style="341" customWidth="1"/>
    <col min="3843" max="3843" width="12.140625" style="341" customWidth="1"/>
    <col min="3844" max="3844" width="11" style="341" customWidth="1"/>
    <col min="3845" max="3845" width="14.140625" style="341" customWidth="1"/>
    <col min="3846" max="3846" width="11.85546875" style="341" customWidth="1"/>
    <col min="3847" max="3847" width="9.5703125" style="341" customWidth="1"/>
    <col min="3848" max="3848" width="14.7109375" style="341" customWidth="1"/>
    <col min="3849" max="3850" width="9.5703125" style="341" customWidth="1"/>
    <col min="3851" max="3851" width="14.28515625" style="341" customWidth="1"/>
    <col min="3852" max="3852" width="13.140625" style="341" customWidth="1"/>
    <col min="3853" max="3853" width="10.7109375" style="341" customWidth="1"/>
    <col min="3854" max="4096" width="9.140625" style="341"/>
    <col min="4097" max="4097" width="91.42578125" style="341" customWidth="1"/>
    <col min="4098" max="4098" width="13.85546875" style="341" customWidth="1"/>
    <col min="4099" max="4099" width="12.140625" style="341" customWidth="1"/>
    <col min="4100" max="4100" width="11" style="341" customWidth="1"/>
    <col min="4101" max="4101" width="14.140625" style="341" customWidth="1"/>
    <col min="4102" max="4102" width="11.85546875" style="341" customWidth="1"/>
    <col min="4103" max="4103" width="9.5703125" style="341" customWidth="1"/>
    <col min="4104" max="4104" width="14.7109375" style="341" customWidth="1"/>
    <col min="4105" max="4106" width="9.5703125" style="341" customWidth="1"/>
    <col min="4107" max="4107" width="14.28515625" style="341" customWidth="1"/>
    <col min="4108" max="4108" width="13.140625" style="341" customWidth="1"/>
    <col min="4109" max="4109" width="10.7109375" style="341" customWidth="1"/>
    <col min="4110" max="4352" width="9.140625" style="341"/>
    <col min="4353" max="4353" width="91.42578125" style="341" customWidth="1"/>
    <col min="4354" max="4354" width="13.85546875" style="341" customWidth="1"/>
    <col min="4355" max="4355" width="12.140625" style="341" customWidth="1"/>
    <col min="4356" max="4356" width="11" style="341" customWidth="1"/>
    <col min="4357" max="4357" width="14.140625" style="341" customWidth="1"/>
    <col min="4358" max="4358" width="11.85546875" style="341" customWidth="1"/>
    <col min="4359" max="4359" width="9.5703125" style="341" customWidth="1"/>
    <col min="4360" max="4360" width="14.7109375" style="341" customWidth="1"/>
    <col min="4361" max="4362" width="9.5703125" style="341" customWidth="1"/>
    <col min="4363" max="4363" width="14.28515625" style="341" customWidth="1"/>
    <col min="4364" max="4364" width="13.140625" style="341" customWidth="1"/>
    <col min="4365" max="4365" width="10.7109375" style="341" customWidth="1"/>
    <col min="4366" max="4608" width="9.140625" style="341"/>
    <col min="4609" max="4609" width="91.42578125" style="341" customWidth="1"/>
    <col min="4610" max="4610" width="13.85546875" style="341" customWidth="1"/>
    <col min="4611" max="4611" width="12.140625" style="341" customWidth="1"/>
    <col min="4612" max="4612" width="11" style="341" customWidth="1"/>
    <col min="4613" max="4613" width="14.140625" style="341" customWidth="1"/>
    <col min="4614" max="4614" width="11.85546875" style="341" customWidth="1"/>
    <col min="4615" max="4615" width="9.5703125" style="341" customWidth="1"/>
    <col min="4616" max="4616" width="14.7109375" style="341" customWidth="1"/>
    <col min="4617" max="4618" width="9.5703125" style="341" customWidth="1"/>
    <col min="4619" max="4619" width="14.28515625" style="341" customWidth="1"/>
    <col min="4620" max="4620" width="13.140625" style="341" customWidth="1"/>
    <col min="4621" max="4621" width="10.7109375" style="341" customWidth="1"/>
    <col min="4622" max="4864" width="9.140625" style="341"/>
    <col min="4865" max="4865" width="91.42578125" style="341" customWidth="1"/>
    <col min="4866" max="4866" width="13.85546875" style="341" customWidth="1"/>
    <col min="4867" max="4867" width="12.140625" style="341" customWidth="1"/>
    <col min="4868" max="4868" width="11" style="341" customWidth="1"/>
    <col min="4869" max="4869" width="14.140625" style="341" customWidth="1"/>
    <col min="4870" max="4870" width="11.85546875" style="341" customWidth="1"/>
    <col min="4871" max="4871" width="9.5703125" style="341" customWidth="1"/>
    <col min="4872" max="4872" width="14.7109375" style="341" customWidth="1"/>
    <col min="4873" max="4874" width="9.5703125" style="341" customWidth="1"/>
    <col min="4875" max="4875" width="14.28515625" style="341" customWidth="1"/>
    <col min="4876" max="4876" width="13.140625" style="341" customWidth="1"/>
    <col min="4877" max="4877" width="10.7109375" style="341" customWidth="1"/>
    <col min="4878" max="5120" width="9.140625" style="341"/>
    <col min="5121" max="5121" width="91.42578125" style="341" customWidth="1"/>
    <col min="5122" max="5122" width="13.85546875" style="341" customWidth="1"/>
    <col min="5123" max="5123" width="12.140625" style="341" customWidth="1"/>
    <col min="5124" max="5124" width="11" style="341" customWidth="1"/>
    <col min="5125" max="5125" width="14.140625" style="341" customWidth="1"/>
    <col min="5126" max="5126" width="11.85546875" style="341" customWidth="1"/>
    <col min="5127" max="5127" width="9.5703125" style="341" customWidth="1"/>
    <col min="5128" max="5128" width="14.7109375" style="341" customWidth="1"/>
    <col min="5129" max="5130" width="9.5703125" style="341" customWidth="1"/>
    <col min="5131" max="5131" width="14.28515625" style="341" customWidth="1"/>
    <col min="5132" max="5132" width="13.140625" style="341" customWidth="1"/>
    <col min="5133" max="5133" width="10.7109375" style="341" customWidth="1"/>
    <col min="5134" max="5376" width="9.140625" style="341"/>
    <col min="5377" max="5377" width="91.42578125" style="341" customWidth="1"/>
    <col min="5378" max="5378" width="13.85546875" style="341" customWidth="1"/>
    <col min="5379" max="5379" width="12.140625" style="341" customWidth="1"/>
    <col min="5380" max="5380" width="11" style="341" customWidth="1"/>
    <col min="5381" max="5381" width="14.140625" style="341" customWidth="1"/>
    <col min="5382" max="5382" width="11.85546875" style="341" customWidth="1"/>
    <col min="5383" max="5383" width="9.5703125" style="341" customWidth="1"/>
    <col min="5384" max="5384" width="14.7109375" style="341" customWidth="1"/>
    <col min="5385" max="5386" width="9.5703125" style="341" customWidth="1"/>
    <col min="5387" max="5387" width="14.28515625" style="341" customWidth="1"/>
    <col min="5388" max="5388" width="13.140625" style="341" customWidth="1"/>
    <col min="5389" max="5389" width="10.7109375" style="341" customWidth="1"/>
    <col min="5390" max="5632" width="9.140625" style="341"/>
    <col min="5633" max="5633" width="91.42578125" style="341" customWidth="1"/>
    <col min="5634" max="5634" width="13.85546875" style="341" customWidth="1"/>
    <col min="5635" max="5635" width="12.140625" style="341" customWidth="1"/>
    <col min="5636" max="5636" width="11" style="341" customWidth="1"/>
    <col min="5637" max="5637" width="14.140625" style="341" customWidth="1"/>
    <col min="5638" max="5638" width="11.85546875" style="341" customWidth="1"/>
    <col min="5639" max="5639" width="9.5703125" style="341" customWidth="1"/>
    <col min="5640" max="5640" width="14.7109375" style="341" customWidth="1"/>
    <col min="5641" max="5642" width="9.5703125" style="341" customWidth="1"/>
    <col min="5643" max="5643" width="14.28515625" style="341" customWidth="1"/>
    <col min="5644" max="5644" width="13.140625" style="341" customWidth="1"/>
    <col min="5645" max="5645" width="10.7109375" style="341" customWidth="1"/>
    <col min="5646" max="5888" width="9.140625" style="341"/>
    <col min="5889" max="5889" width="91.42578125" style="341" customWidth="1"/>
    <col min="5890" max="5890" width="13.85546875" style="341" customWidth="1"/>
    <col min="5891" max="5891" width="12.140625" style="341" customWidth="1"/>
    <col min="5892" max="5892" width="11" style="341" customWidth="1"/>
    <col min="5893" max="5893" width="14.140625" style="341" customWidth="1"/>
    <col min="5894" max="5894" width="11.85546875" style="341" customWidth="1"/>
    <col min="5895" max="5895" width="9.5703125" style="341" customWidth="1"/>
    <col min="5896" max="5896" width="14.7109375" style="341" customWidth="1"/>
    <col min="5897" max="5898" width="9.5703125" style="341" customWidth="1"/>
    <col min="5899" max="5899" width="14.28515625" style="341" customWidth="1"/>
    <col min="5900" max="5900" width="13.140625" style="341" customWidth="1"/>
    <col min="5901" max="5901" width="10.7109375" style="341" customWidth="1"/>
    <col min="5902" max="6144" width="9.140625" style="341"/>
    <col min="6145" max="6145" width="91.42578125" style="341" customWidth="1"/>
    <col min="6146" max="6146" width="13.85546875" style="341" customWidth="1"/>
    <col min="6147" max="6147" width="12.140625" style="341" customWidth="1"/>
    <col min="6148" max="6148" width="11" style="341" customWidth="1"/>
    <col min="6149" max="6149" width="14.140625" style="341" customWidth="1"/>
    <col min="6150" max="6150" width="11.85546875" style="341" customWidth="1"/>
    <col min="6151" max="6151" width="9.5703125" style="341" customWidth="1"/>
    <col min="6152" max="6152" width="14.7109375" style="341" customWidth="1"/>
    <col min="6153" max="6154" width="9.5703125" style="341" customWidth="1"/>
    <col min="6155" max="6155" width="14.28515625" style="341" customWidth="1"/>
    <col min="6156" max="6156" width="13.140625" style="341" customWidth="1"/>
    <col min="6157" max="6157" width="10.7109375" style="341" customWidth="1"/>
    <col min="6158" max="6400" width="9.140625" style="341"/>
    <col min="6401" max="6401" width="91.42578125" style="341" customWidth="1"/>
    <col min="6402" max="6402" width="13.85546875" style="341" customWidth="1"/>
    <col min="6403" max="6403" width="12.140625" style="341" customWidth="1"/>
    <col min="6404" max="6404" width="11" style="341" customWidth="1"/>
    <col min="6405" max="6405" width="14.140625" style="341" customWidth="1"/>
    <col min="6406" max="6406" width="11.85546875" style="341" customWidth="1"/>
    <col min="6407" max="6407" width="9.5703125" style="341" customWidth="1"/>
    <col min="6408" max="6408" width="14.7109375" style="341" customWidth="1"/>
    <col min="6409" max="6410" width="9.5703125" style="341" customWidth="1"/>
    <col min="6411" max="6411" width="14.28515625" style="341" customWidth="1"/>
    <col min="6412" max="6412" width="13.140625" style="341" customWidth="1"/>
    <col min="6413" max="6413" width="10.7109375" style="341" customWidth="1"/>
    <col min="6414" max="6656" width="9.140625" style="341"/>
    <col min="6657" max="6657" width="91.42578125" style="341" customWidth="1"/>
    <col min="6658" max="6658" width="13.85546875" style="341" customWidth="1"/>
    <col min="6659" max="6659" width="12.140625" style="341" customWidth="1"/>
    <col min="6660" max="6660" width="11" style="341" customWidth="1"/>
    <col min="6661" max="6661" width="14.140625" style="341" customWidth="1"/>
    <col min="6662" max="6662" width="11.85546875" style="341" customWidth="1"/>
    <col min="6663" max="6663" width="9.5703125" style="341" customWidth="1"/>
    <col min="6664" max="6664" width="14.7109375" style="341" customWidth="1"/>
    <col min="6665" max="6666" width="9.5703125" style="341" customWidth="1"/>
    <col min="6667" max="6667" width="14.28515625" style="341" customWidth="1"/>
    <col min="6668" max="6668" width="13.140625" style="341" customWidth="1"/>
    <col min="6669" max="6669" width="10.7109375" style="341" customWidth="1"/>
    <col min="6670" max="6912" width="9.140625" style="341"/>
    <col min="6913" max="6913" width="91.42578125" style="341" customWidth="1"/>
    <col min="6914" max="6914" width="13.85546875" style="341" customWidth="1"/>
    <col min="6915" max="6915" width="12.140625" style="341" customWidth="1"/>
    <col min="6916" max="6916" width="11" style="341" customWidth="1"/>
    <col min="6917" max="6917" width="14.140625" style="341" customWidth="1"/>
    <col min="6918" max="6918" width="11.85546875" style="341" customWidth="1"/>
    <col min="6919" max="6919" width="9.5703125" style="341" customWidth="1"/>
    <col min="6920" max="6920" width="14.7109375" style="341" customWidth="1"/>
    <col min="6921" max="6922" width="9.5703125" style="341" customWidth="1"/>
    <col min="6923" max="6923" width="14.28515625" style="341" customWidth="1"/>
    <col min="6924" max="6924" width="13.140625" style="341" customWidth="1"/>
    <col min="6925" max="6925" width="10.7109375" style="341" customWidth="1"/>
    <col min="6926" max="7168" width="9.140625" style="341"/>
    <col min="7169" max="7169" width="91.42578125" style="341" customWidth="1"/>
    <col min="7170" max="7170" width="13.85546875" style="341" customWidth="1"/>
    <col min="7171" max="7171" width="12.140625" style="341" customWidth="1"/>
    <col min="7172" max="7172" width="11" style="341" customWidth="1"/>
    <col min="7173" max="7173" width="14.140625" style="341" customWidth="1"/>
    <col min="7174" max="7174" width="11.85546875" style="341" customWidth="1"/>
    <col min="7175" max="7175" width="9.5703125" style="341" customWidth="1"/>
    <col min="7176" max="7176" width="14.7109375" style="341" customWidth="1"/>
    <col min="7177" max="7178" width="9.5703125" style="341" customWidth="1"/>
    <col min="7179" max="7179" width="14.28515625" style="341" customWidth="1"/>
    <col min="7180" max="7180" width="13.140625" style="341" customWidth="1"/>
    <col min="7181" max="7181" width="10.7109375" style="341" customWidth="1"/>
    <col min="7182" max="7424" width="9.140625" style="341"/>
    <col min="7425" max="7425" width="91.42578125" style="341" customWidth="1"/>
    <col min="7426" max="7426" width="13.85546875" style="341" customWidth="1"/>
    <col min="7427" max="7427" width="12.140625" style="341" customWidth="1"/>
    <col min="7428" max="7428" width="11" style="341" customWidth="1"/>
    <col min="7429" max="7429" width="14.140625" style="341" customWidth="1"/>
    <col min="7430" max="7430" width="11.85546875" style="341" customWidth="1"/>
    <col min="7431" max="7431" width="9.5703125" style="341" customWidth="1"/>
    <col min="7432" max="7432" width="14.7109375" style="341" customWidth="1"/>
    <col min="7433" max="7434" width="9.5703125" style="341" customWidth="1"/>
    <col min="7435" max="7435" width="14.28515625" style="341" customWidth="1"/>
    <col min="7436" max="7436" width="13.140625" style="341" customWidth="1"/>
    <col min="7437" max="7437" width="10.7109375" style="341" customWidth="1"/>
    <col min="7438" max="7680" width="9.140625" style="341"/>
    <col min="7681" max="7681" width="91.42578125" style="341" customWidth="1"/>
    <col min="7682" max="7682" width="13.85546875" style="341" customWidth="1"/>
    <col min="7683" max="7683" width="12.140625" style="341" customWidth="1"/>
    <col min="7684" max="7684" width="11" style="341" customWidth="1"/>
    <col min="7685" max="7685" width="14.140625" style="341" customWidth="1"/>
    <col min="7686" max="7686" width="11.85546875" style="341" customWidth="1"/>
    <col min="7687" max="7687" width="9.5703125" style="341" customWidth="1"/>
    <col min="7688" max="7688" width="14.7109375" style="341" customWidth="1"/>
    <col min="7689" max="7690" width="9.5703125" style="341" customWidth="1"/>
    <col min="7691" max="7691" width="14.28515625" style="341" customWidth="1"/>
    <col min="7692" max="7692" width="13.140625" style="341" customWidth="1"/>
    <col min="7693" max="7693" width="10.7109375" style="341" customWidth="1"/>
    <col min="7694" max="7936" width="9.140625" style="341"/>
    <col min="7937" max="7937" width="91.42578125" style="341" customWidth="1"/>
    <col min="7938" max="7938" width="13.85546875" style="341" customWidth="1"/>
    <col min="7939" max="7939" width="12.140625" style="341" customWidth="1"/>
    <col min="7940" max="7940" width="11" style="341" customWidth="1"/>
    <col min="7941" max="7941" width="14.140625" style="341" customWidth="1"/>
    <col min="7942" max="7942" width="11.85546875" style="341" customWidth="1"/>
    <col min="7943" max="7943" width="9.5703125" style="341" customWidth="1"/>
    <col min="7944" max="7944" width="14.7109375" style="341" customWidth="1"/>
    <col min="7945" max="7946" width="9.5703125" style="341" customWidth="1"/>
    <col min="7947" max="7947" width="14.28515625" style="341" customWidth="1"/>
    <col min="7948" max="7948" width="13.140625" style="341" customWidth="1"/>
    <col min="7949" max="7949" width="10.7109375" style="341" customWidth="1"/>
    <col min="7950" max="8192" width="9.140625" style="341"/>
    <col min="8193" max="8193" width="91.42578125" style="341" customWidth="1"/>
    <col min="8194" max="8194" width="13.85546875" style="341" customWidth="1"/>
    <col min="8195" max="8195" width="12.140625" style="341" customWidth="1"/>
    <col min="8196" max="8196" width="11" style="341" customWidth="1"/>
    <col min="8197" max="8197" width="14.140625" style="341" customWidth="1"/>
    <col min="8198" max="8198" width="11.85546875" style="341" customWidth="1"/>
    <col min="8199" max="8199" width="9.5703125" style="341" customWidth="1"/>
    <col min="8200" max="8200" width="14.7109375" style="341" customWidth="1"/>
    <col min="8201" max="8202" width="9.5703125" style="341" customWidth="1"/>
    <col min="8203" max="8203" width="14.28515625" style="341" customWidth="1"/>
    <col min="8204" max="8204" width="13.140625" style="341" customWidth="1"/>
    <col min="8205" max="8205" width="10.7109375" style="341" customWidth="1"/>
    <col min="8206" max="8448" width="9.140625" style="341"/>
    <col min="8449" max="8449" width="91.42578125" style="341" customWidth="1"/>
    <col min="8450" max="8450" width="13.85546875" style="341" customWidth="1"/>
    <col min="8451" max="8451" width="12.140625" style="341" customWidth="1"/>
    <col min="8452" max="8452" width="11" style="341" customWidth="1"/>
    <col min="8453" max="8453" width="14.140625" style="341" customWidth="1"/>
    <col min="8454" max="8454" width="11.85546875" style="341" customWidth="1"/>
    <col min="8455" max="8455" width="9.5703125" style="341" customWidth="1"/>
    <col min="8456" max="8456" width="14.7109375" style="341" customWidth="1"/>
    <col min="8457" max="8458" width="9.5703125" style="341" customWidth="1"/>
    <col min="8459" max="8459" width="14.28515625" style="341" customWidth="1"/>
    <col min="8460" max="8460" width="13.140625" style="341" customWidth="1"/>
    <col min="8461" max="8461" width="10.7109375" style="341" customWidth="1"/>
    <col min="8462" max="8704" width="9.140625" style="341"/>
    <col min="8705" max="8705" width="91.42578125" style="341" customWidth="1"/>
    <col min="8706" max="8706" width="13.85546875" style="341" customWidth="1"/>
    <col min="8707" max="8707" width="12.140625" style="341" customWidth="1"/>
    <col min="8708" max="8708" width="11" style="341" customWidth="1"/>
    <col min="8709" max="8709" width="14.140625" style="341" customWidth="1"/>
    <col min="8710" max="8710" width="11.85546875" style="341" customWidth="1"/>
    <col min="8711" max="8711" width="9.5703125" style="341" customWidth="1"/>
    <col min="8712" max="8712" width="14.7109375" style="341" customWidth="1"/>
    <col min="8713" max="8714" width="9.5703125" style="341" customWidth="1"/>
    <col min="8715" max="8715" width="14.28515625" style="341" customWidth="1"/>
    <col min="8716" max="8716" width="13.140625" style="341" customWidth="1"/>
    <col min="8717" max="8717" width="10.7109375" style="341" customWidth="1"/>
    <col min="8718" max="8960" width="9.140625" style="341"/>
    <col min="8961" max="8961" width="91.42578125" style="341" customWidth="1"/>
    <col min="8962" max="8962" width="13.85546875" style="341" customWidth="1"/>
    <col min="8963" max="8963" width="12.140625" style="341" customWidth="1"/>
    <col min="8964" max="8964" width="11" style="341" customWidth="1"/>
    <col min="8965" max="8965" width="14.140625" style="341" customWidth="1"/>
    <col min="8966" max="8966" width="11.85546875" style="341" customWidth="1"/>
    <col min="8967" max="8967" width="9.5703125" style="341" customWidth="1"/>
    <col min="8968" max="8968" width="14.7109375" style="341" customWidth="1"/>
    <col min="8969" max="8970" width="9.5703125" style="341" customWidth="1"/>
    <col min="8971" max="8971" width="14.28515625" style="341" customWidth="1"/>
    <col min="8972" max="8972" width="13.140625" style="341" customWidth="1"/>
    <col min="8973" max="8973" width="10.7109375" style="341" customWidth="1"/>
    <col min="8974" max="9216" width="9.140625" style="341"/>
    <col min="9217" max="9217" width="91.42578125" style="341" customWidth="1"/>
    <col min="9218" max="9218" width="13.85546875" style="341" customWidth="1"/>
    <col min="9219" max="9219" width="12.140625" style="341" customWidth="1"/>
    <col min="9220" max="9220" width="11" style="341" customWidth="1"/>
    <col min="9221" max="9221" width="14.140625" style="341" customWidth="1"/>
    <col min="9222" max="9222" width="11.85546875" style="341" customWidth="1"/>
    <col min="9223" max="9223" width="9.5703125" style="341" customWidth="1"/>
    <col min="9224" max="9224" width="14.7109375" style="341" customWidth="1"/>
    <col min="9225" max="9226" width="9.5703125" style="341" customWidth="1"/>
    <col min="9227" max="9227" width="14.28515625" style="341" customWidth="1"/>
    <col min="9228" max="9228" width="13.140625" style="341" customWidth="1"/>
    <col min="9229" max="9229" width="10.7109375" style="341" customWidth="1"/>
    <col min="9230" max="9472" width="9.140625" style="341"/>
    <col min="9473" max="9473" width="91.42578125" style="341" customWidth="1"/>
    <col min="9474" max="9474" width="13.85546875" style="341" customWidth="1"/>
    <col min="9475" max="9475" width="12.140625" style="341" customWidth="1"/>
    <col min="9476" max="9476" width="11" style="341" customWidth="1"/>
    <col min="9477" max="9477" width="14.140625" style="341" customWidth="1"/>
    <col min="9478" max="9478" width="11.85546875" style="341" customWidth="1"/>
    <col min="9479" max="9479" width="9.5703125" style="341" customWidth="1"/>
    <col min="9480" max="9480" width="14.7109375" style="341" customWidth="1"/>
    <col min="9481" max="9482" width="9.5703125" style="341" customWidth="1"/>
    <col min="9483" max="9483" width="14.28515625" style="341" customWidth="1"/>
    <col min="9484" max="9484" width="13.140625" style="341" customWidth="1"/>
    <col min="9485" max="9485" width="10.7109375" style="341" customWidth="1"/>
    <col min="9486" max="9728" width="9.140625" style="341"/>
    <col min="9729" max="9729" width="91.42578125" style="341" customWidth="1"/>
    <col min="9730" max="9730" width="13.85546875" style="341" customWidth="1"/>
    <col min="9731" max="9731" width="12.140625" style="341" customWidth="1"/>
    <col min="9732" max="9732" width="11" style="341" customWidth="1"/>
    <col min="9733" max="9733" width="14.140625" style="341" customWidth="1"/>
    <col min="9734" max="9734" width="11.85546875" style="341" customWidth="1"/>
    <col min="9735" max="9735" width="9.5703125" style="341" customWidth="1"/>
    <col min="9736" max="9736" width="14.7109375" style="341" customWidth="1"/>
    <col min="9737" max="9738" width="9.5703125" style="341" customWidth="1"/>
    <col min="9739" max="9739" width="14.28515625" style="341" customWidth="1"/>
    <col min="9740" max="9740" width="13.140625" style="341" customWidth="1"/>
    <col min="9741" max="9741" width="10.7109375" style="341" customWidth="1"/>
    <col min="9742" max="9984" width="9.140625" style="341"/>
    <col min="9985" max="9985" width="91.42578125" style="341" customWidth="1"/>
    <col min="9986" max="9986" width="13.85546875" style="341" customWidth="1"/>
    <col min="9987" max="9987" width="12.140625" style="341" customWidth="1"/>
    <col min="9988" max="9988" width="11" style="341" customWidth="1"/>
    <col min="9989" max="9989" width="14.140625" style="341" customWidth="1"/>
    <col min="9990" max="9990" width="11.85546875" style="341" customWidth="1"/>
    <col min="9991" max="9991" width="9.5703125" style="341" customWidth="1"/>
    <col min="9992" max="9992" width="14.7109375" style="341" customWidth="1"/>
    <col min="9993" max="9994" width="9.5703125" style="341" customWidth="1"/>
    <col min="9995" max="9995" width="14.28515625" style="341" customWidth="1"/>
    <col min="9996" max="9996" width="13.140625" style="341" customWidth="1"/>
    <col min="9997" max="9997" width="10.7109375" style="341" customWidth="1"/>
    <col min="9998" max="10240" width="9.140625" style="341"/>
    <col min="10241" max="10241" width="91.42578125" style="341" customWidth="1"/>
    <col min="10242" max="10242" width="13.85546875" style="341" customWidth="1"/>
    <col min="10243" max="10243" width="12.140625" style="341" customWidth="1"/>
    <col min="10244" max="10244" width="11" style="341" customWidth="1"/>
    <col min="10245" max="10245" width="14.140625" style="341" customWidth="1"/>
    <col min="10246" max="10246" width="11.85546875" style="341" customWidth="1"/>
    <col min="10247" max="10247" width="9.5703125" style="341" customWidth="1"/>
    <col min="10248" max="10248" width="14.7109375" style="341" customWidth="1"/>
    <col min="10249" max="10250" width="9.5703125" style="341" customWidth="1"/>
    <col min="10251" max="10251" width="14.28515625" style="341" customWidth="1"/>
    <col min="10252" max="10252" width="13.140625" style="341" customWidth="1"/>
    <col min="10253" max="10253" width="10.7109375" style="341" customWidth="1"/>
    <col min="10254" max="10496" width="9.140625" style="341"/>
    <col min="10497" max="10497" width="91.42578125" style="341" customWidth="1"/>
    <col min="10498" max="10498" width="13.85546875" style="341" customWidth="1"/>
    <col min="10499" max="10499" width="12.140625" style="341" customWidth="1"/>
    <col min="10500" max="10500" width="11" style="341" customWidth="1"/>
    <col min="10501" max="10501" width="14.140625" style="341" customWidth="1"/>
    <col min="10502" max="10502" width="11.85546875" style="341" customWidth="1"/>
    <col min="10503" max="10503" width="9.5703125" style="341" customWidth="1"/>
    <col min="10504" max="10504" width="14.7109375" style="341" customWidth="1"/>
    <col min="10505" max="10506" width="9.5703125" style="341" customWidth="1"/>
    <col min="10507" max="10507" width="14.28515625" style="341" customWidth="1"/>
    <col min="10508" max="10508" width="13.140625" style="341" customWidth="1"/>
    <col min="10509" max="10509" width="10.7109375" style="341" customWidth="1"/>
    <col min="10510" max="10752" width="9.140625" style="341"/>
    <col min="10753" max="10753" width="91.42578125" style="341" customWidth="1"/>
    <col min="10754" max="10754" width="13.85546875" style="341" customWidth="1"/>
    <col min="10755" max="10755" width="12.140625" style="341" customWidth="1"/>
    <col min="10756" max="10756" width="11" style="341" customWidth="1"/>
    <col min="10757" max="10757" width="14.140625" style="341" customWidth="1"/>
    <col min="10758" max="10758" width="11.85546875" style="341" customWidth="1"/>
    <col min="10759" max="10759" width="9.5703125" style="341" customWidth="1"/>
    <col min="10760" max="10760" width="14.7109375" style="341" customWidth="1"/>
    <col min="10761" max="10762" width="9.5703125" style="341" customWidth="1"/>
    <col min="10763" max="10763" width="14.28515625" style="341" customWidth="1"/>
    <col min="10764" max="10764" width="13.140625" style="341" customWidth="1"/>
    <col min="10765" max="10765" width="10.7109375" style="341" customWidth="1"/>
    <col min="10766" max="11008" width="9.140625" style="341"/>
    <col min="11009" max="11009" width="91.42578125" style="341" customWidth="1"/>
    <col min="11010" max="11010" width="13.85546875" style="341" customWidth="1"/>
    <col min="11011" max="11011" width="12.140625" style="341" customWidth="1"/>
    <col min="11012" max="11012" width="11" style="341" customWidth="1"/>
    <col min="11013" max="11013" width="14.140625" style="341" customWidth="1"/>
    <col min="11014" max="11014" width="11.85546875" style="341" customWidth="1"/>
    <col min="11015" max="11015" width="9.5703125" style="341" customWidth="1"/>
    <col min="11016" max="11016" width="14.7109375" style="341" customWidth="1"/>
    <col min="11017" max="11018" width="9.5703125" style="341" customWidth="1"/>
    <col min="11019" max="11019" width="14.28515625" style="341" customWidth="1"/>
    <col min="11020" max="11020" width="13.140625" style="341" customWidth="1"/>
    <col min="11021" max="11021" width="10.7109375" style="341" customWidth="1"/>
    <col min="11022" max="11264" width="9.140625" style="341"/>
    <col min="11265" max="11265" width="91.42578125" style="341" customWidth="1"/>
    <col min="11266" max="11266" width="13.85546875" style="341" customWidth="1"/>
    <col min="11267" max="11267" width="12.140625" style="341" customWidth="1"/>
    <col min="11268" max="11268" width="11" style="341" customWidth="1"/>
    <col min="11269" max="11269" width="14.140625" style="341" customWidth="1"/>
    <col min="11270" max="11270" width="11.85546875" style="341" customWidth="1"/>
    <col min="11271" max="11271" width="9.5703125" style="341" customWidth="1"/>
    <col min="11272" max="11272" width="14.7109375" style="341" customWidth="1"/>
    <col min="11273" max="11274" width="9.5703125" style="341" customWidth="1"/>
    <col min="11275" max="11275" width="14.28515625" style="341" customWidth="1"/>
    <col min="11276" max="11276" width="13.140625" style="341" customWidth="1"/>
    <col min="11277" max="11277" width="10.7109375" style="341" customWidth="1"/>
    <col min="11278" max="11520" width="9.140625" style="341"/>
    <col min="11521" max="11521" width="91.42578125" style="341" customWidth="1"/>
    <col min="11522" max="11522" width="13.85546875" style="341" customWidth="1"/>
    <col min="11523" max="11523" width="12.140625" style="341" customWidth="1"/>
    <col min="11524" max="11524" width="11" style="341" customWidth="1"/>
    <col min="11525" max="11525" width="14.140625" style="341" customWidth="1"/>
    <col min="11526" max="11526" width="11.85546875" style="341" customWidth="1"/>
    <col min="11527" max="11527" width="9.5703125" style="341" customWidth="1"/>
    <col min="11528" max="11528" width="14.7109375" style="341" customWidth="1"/>
    <col min="11529" max="11530" width="9.5703125" style="341" customWidth="1"/>
    <col min="11531" max="11531" width="14.28515625" style="341" customWidth="1"/>
    <col min="11532" max="11532" width="13.140625" style="341" customWidth="1"/>
    <col min="11533" max="11533" width="10.7109375" style="341" customWidth="1"/>
    <col min="11534" max="11776" width="9.140625" style="341"/>
    <col min="11777" max="11777" width="91.42578125" style="341" customWidth="1"/>
    <col min="11778" max="11778" width="13.85546875" style="341" customWidth="1"/>
    <col min="11779" max="11779" width="12.140625" style="341" customWidth="1"/>
    <col min="11780" max="11780" width="11" style="341" customWidth="1"/>
    <col min="11781" max="11781" width="14.140625" style="341" customWidth="1"/>
    <col min="11782" max="11782" width="11.85546875" style="341" customWidth="1"/>
    <col min="11783" max="11783" width="9.5703125" style="341" customWidth="1"/>
    <col min="11784" max="11784" width="14.7109375" style="341" customWidth="1"/>
    <col min="11785" max="11786" width="9.5703125" style="341" customWidth="1"/>
    <col min="11787" max="11787" width="14.28515625" style="341" customWidth="1"/>
    <col min="11788" max="11788" width="13.140625" style="341" customWidth="1"/>
    <col min="11789" max="11789" width="10.7109375" style="341" customWidth="1"/>
    <col min="11790" max="12032" width="9.140625" style="341"/>
    <col min="12033" max="12033" width="91.42578125" style="341" customWidth="1"/>
    <col min="12034" max="12034" width="13.85546875" style="341" customWidth="1"/>
    <col min="12035" max="12035" width="12.140625" style="341" customWidth="1"/>
    <col min="12036" max="12036" width="11" style="341" customWidth="1"/>
    <col min="12037" max="12037" width="14.140625" style="341" customWidth="1"/>
    <col min="12038" max="12038" width="11.85546875" style="341" customWidth="1"/>
    <col min="12039" max="12039" width="9.5703125" style="341" customWidth="1"/>
    <col min="12040" max="12040" width="14.7109375" style="341" customWidth="1"/>
    <col min="12041" max="12042" width="9.5703125" style="341" customWidth="1"/>
    <col min="12043" max="12043" width="14.28515625" style="341" customWidth="1"/>
    <col min="12044" max="12044" width="13.140625" style="341" customWidth="1"/>
    <col min="12045" max="12045" width="10.7109375" style="341" customWidth="1"/>
    <col min="12046" max="12288" width="9.140625" style="341"/>
    <col min="12289" max="12289" width="91.42578125" style="341" customWidth="1"/>
    <col min="12290" max="12290" width="13.85546875" style="341" customWidth="1"/>
    <col min="12291" max="12291" width="12.140625" style="341" customWidth="1"/>
    <col min="12292" max="12292" width="11" style="341" customWidth="1"/>
    <col min="12293" max="12293" width="14.140625" style="341" customWidth="1"/>
    <col min="12294" max="12294" width="11.85546875" style="341" customWidth="1"/>
    <col min="12295" max="12295" width="9.5703125" style="341" customWidth="1"/>
    <col min="12296" max="12296" width="14.7109375" style="341" customWidth="1"/>
    <col min="12297" max="12298" width="9.5703125" style="341" customWidth="1"/>
    <col min="12299" max="12299" width="14.28515625" style="341" customWidth="1"/>
    <col min="12300" max="12300" width="13.140625" style="341" customWidth="1"/>
    <col min="12301" max="12301" width="10.7109375" style="341" customWidth="1"/>
    <col min="12302" max="12544" width="9.140625" style="341"/>
    <col min="12545" max="12545" width="91.42578125" style="341" customWidth="1"/>
    <col min="12546" max="12546" width="13.85546875" style="341" customWidth="1"/>
    <col min="12547" max="12547" width="12.140625" style="341" customWidth="1"/>
    <col min="12548" max="12548" width="11" style="341" customWidth="1"/>
    <col min="12549" max="12549" width="14.140625" style="341" customWidth="1"/>
    <col min="12550" max="12550" width="11.85546875" style="341" customWidth="1"/>
    <col min="12551" max="12551" width="9.5703125" style="341" customWidth="1"/>
    <col min="12552" max="12552" width="14.7109375" style="341" customWidth="1"/>
    <col min="12553" max="12554" width="9.5703125" style="341" customWidth="1"/>
    <col min="12555" max="12555" width="14.28515625" style="341" customWidth="1"/>
    <col min="12556" max="12556" width="13.140625" style="341" customWidth="1"/>
    <col min="12557" max="12557" width="10.7109375" style="341" customWidth="1"/>
    <col min="12558" max="12800" width="9.140625" style="341"/>
    <col min="12801" max="12801" width="91.42578125" style="341" customWidth="1"/>
    <col min="12802" max="12802" width="13.85546875" style="341" customWidth="1"/>
    <col min="12803" max="12803" width="12.140625" style="341" customWidth="1"/>
    <col min="12804" max="12804" width="11" style="341" customWidth="1"/>
    <col min="12805" max="12805" width="14.140625" style="341" customWidth="1"/>
    <col min="12806" max="12806" width="11.85546875" style="341" customWidth="1"/>
    <col min="12807" max="12807" width="9.5703125" style="341" customWidth="1"/>
    <col min="12808" max="12808" width="14.7109375" style="341" customWidth="1"/>
    <col min="12809" max="12810" width="9.5703125" style="341" customWidth="1"/>
    <col min="12811" max="12811" width="14.28515625" style="341" customWidth="1"/>
    <col min="12812" max="12812" width="13.140625" style="341" customWidth="1"/>
    <col min="12813" max="12813" width="10.7109375" style="341" customWidth="1"/>
    <col min="12814" max="13056" width="9.140625" style="341"/>
    <col min="13057" max="13057" width="91.42578125" style="341" customWidth="1"/>
    <col min="13058" max="13058" width="13.85546875" style="341" customWidth="1"/>
    <col min="13059" max="13059" width="12.140625" style="341" customWidth="1"/>
    <col min="13060" max="13060" width="11" style="341" customWidth="1"/>
    <col min="13061" max="13061" width="14.140625" style="341" customWidth="1"/>
    <col min="13062" max="13062" width="11.85546875" style="341" customWidth="1"/>
    <col min="13063" max="13063" width="9.5703125" style="341" customWidth="1"/>
    <col min="13064" max="13064" width="14.7109375" style="341" customWidth="1"/>
    <col min="13065" max="13066" width="9.5703125" style="341" customWidth="1"/>
    <col min="13067" max="13067" width="14.28515625" style="341" customWidth="1"/>
    <col min="13068" max="13068" width="13.140625" style="341" customWidth="1"/>
    <col min="13069" max="13069" width="10.7109375" style="341" customWidth="1"/>
    <col min="13070" max="13312" width="9.140625" style="341"/>
    <col min="13313" max="13313" width="91.42578125" style="341" customWidth="1"/>
    <col min="13314" max="13314" width="13.85546875" style="341" customWidth="1"/>
    <col min="13315" max="13315" width="12.140625" style="341" customWidth="1"/>
    <col min="13316" max="13316" width="11" style="341" customWidth="1"/>
    <col min="13317" max="13317" width="14.140625" style="341" customWidth="1"/>
    <col min="13318" max="13318" width="11.85546875" style="341" customWidth="1"/>
    <col min="13319" max="13319" width="9.5703125" style="341" customWidth="1"/>
    <col min="13320" max="13320" width="14.7109375" style="341" customWidth="1"/>
    <col min="13321" max="13322" width="9.5703125" style="341" customWidth="1"/>
    <col min="13323" max="13323" width="14.28515625" style="341" customWidth="1"/>
    <col min="13324" max="13324" width="13.140625" style="341" customWidth="1"/>
    <col min="13325" max="13325" width="10.7109375" style="341" customWidth="1"/>
    <col min="13326" max="13568" width="9.140625" style="341"/>
    <col min="13569" max="13569" width="91.42578125" style="341" customWidth="1"/>
    <col min="13570" max="13570" width="13.85546875" style="341" customWidth="1"/>
    <col min="13571" max="13571" width="12.140625" style="341" customWidth="1"/>
    <col min="13572" max="13572" width="11" style="341" customWidth="1"/>
    <col min="13573" max="13573" width="14.140625" style="341" customWidth="1"/>
    <col min="13574" max="13574" width="11.85546875" style="341" customWidth="1"/>
    <col min="13575" max="13575" width="9.5703125" style="341" customWidth="1"/>
    <col min="13576" max="13576" width="14.7109375" style="341" customWidth="1"/>
    <col min="13577" max="13578" width="9.5703125" style="341" customWidth="1"/>
    <col min="13579" max="13579" width="14.28515625" style="341" customWidth="1"/>
    <col min="13580" max="13580" width="13.140625" style="341" customWidth="1"/>
    <col min="13581" max="13581" width="10.7109375" style="341" customWidth="1"/>
    <col min="13582" max="13824" width="9.140625" style="341"/>
    <col min="13825" max="13825" width="91.42578125" style="341" customWidth="1"/>
    <col min="13826" max="13826" width="13.85546875" style="341" customWidth="1"/>
    <col min="13827" max="13827" width="12.140625" style="341" customWidth="1"/>
    <col min="13828" max="13828" width="11" style="341" customWidth="1"/>
    <col min="13829" max="13829" width="14.140625" style="341" customWidth="1"/>
    <col min="13830" max="13830" width="11.85546875" style="341" customWidth="1"/>
    <col min="13831" max="13831" width="9.5703125" style="341" customWidth="1"/>
    <col min="13832" max="13832" width="14.7109375" style="341" customWidth="1"/>
    <col min="13833" max="13834" width="9.5703125" style="341" customWidth="1"/>
    <col min="13835" max="13835" width="14.28515625" style="341" customWidth="1"/>
    <col min="13836" max="13836" width="13.140625" style="341" customWidth="1"/>
    <col min="13837" max="13837" width="10.7109375" style="341" customWidth="1"/>
    <col min="13838" max="14080" width="9.140625" style="341"/>
    <col min="14081" max="14081" width="91.42578125" style="341" customWidth="1"/>
    <col min="14082" max="14082" width="13.85546875" style="341" customWidth="1"/>
    <col min="14083" max="14083" width="12.140625" style="341" customWidth="1"/>
    <col min="14084" max="14084" width="11" style="341" customWidth="1"/>
    <col min="14085" max="14085" width="14.140625" style="341" customWidth="1"/>
    <col min="14086" max="14086" width="11.85546875" style="341" customWidth="1"/>
    <col min="14087" max="14087" width="9.5703125" style="341" customWidth="1"/>
    <col min="14088" max="14088" width="14.7109375" style="341" customWidth="1"/>
    <col min="14089" max="14090" width="9.5703125" style="341" customWidth="1"/>
    <col min="14091" max="14091" width="14.28515625" style="341" customWidth="1"/>
    <col min="14092" max="14092" width="13.140625" style="341" customWidth="1"/>
    <col min="14093" max="14093" width="10.7109375" style="341" customWidth="1"/>
    <col min="14094" max="14336" width="9.140625" style="341"/>
    <col min="14337" max="14337" width="91.42578125" style="341" customWidth="1"/>
    <col min="14338" max="14338" width="13.85546875" style="341" customWidth="1"/>
    <col min="14339" max="14339" width="12.140625" style="341" customWidth="1"/>
    <col min="14340" max="14340" width="11" style="341" customWidth="1"/>
    <col min="14341" max="14341" width="14.140625" style="341" customWidth="1"/>
    <col min="14342" max="14342" width="11.85546875" style="341" customWidth="1"/>
    <col min="14343" max="14343" width="9.5703125" style="341" customWidth="1"/>
    <col min="14344" max="14344" width="14.7109375" style="341" customWidth="1"/>
    <col min="14345" max="14346" width="9.5703125" style="341" customWidth="1"/>
    <col min="14347" max="14347" width="14.28515625" style="341" customWidth="1"/>
    <col min="14348" max="14348" width="13.140625" style="341" customWidth="1"/>
    <col min="14349" max="14349" width="10.7109375" style="341" customWidth="1"/>
    <col min="14350" max="14592" width="9.140625" style="341"/>
    <col min="14593" max="14593" width="91.42578125" style="341" customWidth="1"/>
    <col min="14594" max="14594" width="13.85546875" style="341" customWidth="1"/>
    <col min="14595" max="14595" width="12.140625" style="341" customWidth="1"/>
    <col min="14596" max="14596" width="11" style="341" customWidth="1"/>
    <col min="14597" max="14597" width="14.140625" style="341" customWidth="1"/>
    <col min="14598" max="14598" width="11.85546875" style="341" customWidth="1"/>
    <col min="14599" max="14599" width="9.5703125" style="341" customWidth="1"/>
    <col min="14600" max="14600" width="14.7109375" style="341" customWidth="1"/>
    <col min="14601" max="14602" width="9.5703125" style="341" customWidth="1"/>
    <col min="14603" max="14603" width="14.28515625" style="341" customWidth="1"/>
    <col min="14604" max="14604" width="13.140625" style="341" customWidth="1"/>
    <col min="14605" max="14605" width="10.7109375" style="341" customWidth="1"/>
    <col min="14606" max="14848" width="9.140625" style="341"/>
    <col min="14849" max="14849" width="91.42578125" style="341" customWidth="1"/>
    <col min="14850" max="14850" width="13.85546875" style="341" customWidth="1"/>
    <col min="14851" max="14851" width="12.140625" style="341" customWidth="1"/>
    <col min="14852" max="14852" width="11" style="341" customWidth="1"/>
    <col min="14853" max="14853" width="14.140625" style="341" customWidth="1"/>
    <col min="14854" max="14854" width="11.85546875" style="341" customWidth="1"/>
    <col min="14855" max="14855" width="9.5703125" style="341" customWidth="1"/>
    <col min="14856" max="14856" width="14.7109375" style="341" customWidth="1"/>
    <col min="14857" max="14858" width="9.5703125" style="341" customWidth="1"/>
    <col min="14859" max="14859" width="14.28515625" style="341" customWidth="1"/>
    <col min="14860" max="14860" width="13.140625" style="341" customWidth="1"/>
    <col min="14861" max="14861" width="10.7109375" style="341" customWidth="1"/>
    <col min="14862" max="15104" width="9.140625" style="341"/>
    <col min="15105" max="15105" width="91.42578125" style="341" customWidth="1"/>
    <col min="15106" max="15106" width="13.85546875" style="341" customWidth="1"/>
    <col min="15107" max="15107" width="12.140625" style="341" customWidth="1"/>
    <col min="15108" max="15108" width="11" style="341" customWidth="1"/>
    <col min="15109" max="15109" width="14.140625" style="341" customWidth="1"/>
    <col min="15110" max="15110" width="11.85546875" style="341" customWidth="1"/>
    <col min="15111" max="15111" width="9.5703125" style="341" customWidth="1"/>
    <col min="15112" max="15112" width="14.7109375" style="341" customWidth="1"/>
    <col min="15113" max="15114" width="9.5703125" style="341" customWidth="1"/>
    <col min="15115" max="15115" width="14.28515625" style="341" customWidth="1"/>
    <col min="15116" max="15116" width="13.140625" style="341" customWidth="1"/>
    <col min="15117" max="15117" width="10.7109375" style="341" customWidth="1"/>
    <col min="15118" max="15360" width="9.140625" style="341"/>
    <col min="15361" max="15361" width="91.42578125" style="341" customWidth="1"/>
    <col min="15362" max="15362" width="13.85546875" style="341" customWidth="1"/>
    <col min="15363" max="15363" width="12.140625" style="341" customWidth="1"/>
    <col min="15364" max="15364" width="11" style="341" customWidth="1"/>
    <col min="15365" max="15365" width="14.140625" style="341" customWidth="1"/>
    <col min="15366" max="15366" width="11.85546875" style="341" customWidth="1"/>
    <col min="15367" max="15367" width="9.5703125" style="341" customWidth="1"/>
    <col min="15368" max="15368" width="14.7109375" style="341" customWidth="1"/>
    <col min="15369" max="15370" width="9.5703125" style="341" customWidth="1"/>
    <col min="15371" max="15371" width="14.28515625" style="341" customWidth="1"/>
    <col min="15372" max="15372" width="13.140625" style="341" customWidth="1"/>
    <col min="15373" max="15373" width="10.7109375" style="341" customWidth="1"/>
    <col min="15374" max="15616" width="9.140625" style="341"/>
    <col min="15617" max="15617" width="91.42578125" style="341" customWidth="1"/>
    <col min="15618" max="15618" width="13.85546875" style="341" customWidth="1"/>
    <col min="15619" max="15619" width="12.140625" style="341" customWidth="1"/>
    <col min="15620" max="15620" width="11" style="341" customWidth="1"/>
    <col min="15621" max="15621" width="14.140625" style="341" customWidth="1"/>
    <col min="15622" max="15622" width="11.85546875" style="341" customWidth="1"/>
    <col min="15623" max="15623" width="9.5703125" style="341" customWidth="1"/>
    <col min="15624" max="15624" width="14.7109375" style="341" customWidth="1"/>
    <col min="15625" max="15626" width="9.5703125" style="341" customWidth="1"/>
    <col min="15627" max="15627" width="14.28515625" style="341" customWidth="1"/>
    <col min="15628" max="15628" width="13.140625" style="341" customWidth="1"/>
    <col min="15629" max="15629" width="10.7109375" style="341" customWidth="1"/>
    <col min="15630" max="15872" width="9.140625" style="341"/>
    <col min="15873" max="15873" width="91.42578125" style="341" customWidth="1"/>
    <col min="15874" max="15874" width="13.85546875" style="341" customWidth="1"/>
    <col min="15875" max="15875" width="12.140625" style="341" customWidth="1"/>
    <col min="15876" max="15876" width="11" style="341" customWidth="1"/>
    <col min="15877" max="15877" width="14.140625" style="341" customWidth="1"/>
    <col min="15878" max="15878" width="11.85546875" style="341" customWidth="1"/>
    <col min="15879" max="15879" width="9.5703125" style="341" customWidth="1"/>
    <col min="15880" max="15880" width="14.7109375" style="341" customWidth="1"/>
    <col min="15881" max="15882" width="9.5703125" style="341" customWidth="1"/>
    <col min="15883" max="15883" width="14.28515625" style="341" customWidth="1"/>
    <col min="15884" max="15884" width="13.140625" style="341" customWidth="1"/>
    <col min="15885" max="15885" width="10.7109375" style="341" customWidth="1"/>
    <col min="15886" max="16128" width="9.140625" style="341"/>
    <col min="16129" max="16129" width="91.42578125" style="341" customWidth="1"/>
    <col min="16130" max="16130" width="13.85546875" style="341" customWidth="1"/>
    <col min="16131" max="16131" width="12.140625" style="341" customWidth="1"/>
    <col min="16132" max="16132" width="11" style="341" customWidth="1"/>
    <col min="16133" max="16133" width="14.140625" style="341" customWidth="1"/>
    <col min="16134" max="16134" width="11.85546875" style="341" customWidth="1"/>
    <col min="16135" max="16135" width="9.5703125" style="341" customWidth="1"/>
    <col min="16136" max="16136" width="14.7109375" style="341" customWidth="1"/>
    <col min="16137" max="16138" width="9.5703125" style="341" customWidth="1"/>
    <col min="16139" max="16139" width="14.28515625" style="341" customWidth="1"/>
    <col min="16140" max="16140" width="13.140625" style="341" customWidth="1"/>
    <col min="16141" max="16141" width="10.7109375" style="341" customWidth="1"/>
    <col min="16142" max="16384" width="9.140625" style="341"/>
  </cols>
  <sheetData>
    <row r="1" spans="1:13" ht="33.75" customHeight="1" x14ac:dyDescent="0.3">
      <c r="A1" s="3908" t="s">
        <v>143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</row>
    <row r="2" spans="1:13" ht="30.75" customHeight="1" x14ac:dyDescent="0.3">
      <c r="A2" s="3908" t="s">
        <v>384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</row>
    <row r="3" spans="1:13" ht="20.25" customHeight="1" thickBot="1" x14ac:dyDescent="0.35">
      <c r="A3" s="2537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</row>
    <row r="4" spans="1:13" ht="33" customHeight="1" thickBot="1" x14ac:dyDescent="0.35">
      <c r="A4" s="3893" t="s">
        <v>9</v>
      </c>
      <c r="B4" s="3905" t="s">
        <v>19</v>
      </c>
      <c r="C4" s="3906"/>
      <c r="D4" s="3907"/>
      <c r="E4" s="3905" t="s">
        <v>20</v>
      </c>
      <c r="F4" s="3906"/>
      <c r="G4" s="3907"/>
      <c r="H4" s="3905" t="s">
        <v>29</v>
      </c>
      <c r="I4" s="3906"/>
      <c r="J4" s="3907"/>
      <c r="K4" s="3886" t="s">
        <v>21</v>
      </c>
      <c r="L4" s="3887"/>
      <c r="M4" s="3888"/>
    </row>
    <row r="5" spans="1:13" ht="173.25" customHeight="1" thickBot="1" x14ac:dyDescent="0.35">
      <c r="A5" s="3903"/>
      <c r="B5" s="2920" t="s">
        <v>26</v>
      </c>
      <c r="C5" s="2920" t="s">
        <v>27</v>
      </c>
      <c r="D5" s="2920" t="s">
        <v>4</v>
      </c>
      <c r="E5" s="2920" t="s">
        <v>26</v>
      </c>
      <c r="F5" s="2920" t="s">
        <v>27</v>
      </c>
      <c r="G5" s="2920" t="s">
        <v>4</v>
      </c>
      <c r="H5" s="2920" t="s">
        <v>26</v>
      </c>
      <c r="I5" s="2920" t="s">
        <v>27</v>
      </c>
      <c r="J5" s="2920" t="s">
        <v>4</v>
      </c>
      <c r="K5" s="2920" t="s">
        <v>26</v>
      </c>
      <c r="L5" s="2920" t="s">
        <v>27</v>
      </c>
      <c r="M5" s="2956" t="s">
        <v>4</v>
      </c>
    </row>
    <row r="6" spans="1:13" ht="27.75" customHeight="1" thickBot="1" x14ac:dyDescent="0.35">
      <c r="A6" s="2717" t="s">
        <v>22</v>
      </c>
      <c r="B6" s="2901"/>
      <c r="C6" s="2902"/>
      <c r="D6" s="2904"/>
      <c r="E6" s="2901"/>
      <c r="F6" s="2902"/>
      <c r="G6" s="2903"/>
      <c r="H6" s="2901"/>
      <c r="I6" s="2902"/>
      <c r="J6" s="2903"/>
      <c r="K6" s="2905"/>
      <c r="L6" s="2906"/>
      <c r="M6" s="2907"/>
    </row>
    <row r="7" spans="1:13" ht="24.75" customHeight="1" x14ac:dyDescent="0.3">
      <c r="A7" s="2637" t="s">
        <v>160</v>
      </c>
      <c r="B7" s="2799">
        <f t="shared" ref="B7:M22" si="0">B29+B50</f>
        <v>7</v>
      </c>
      <c r="C7" s="2800">
        <f t="shared" si="0"/>
        <v>0</v>
      </c>
      <c r="D7" s="2801">
        <f t="shared" si="0"/>
        <v>7</v>
      </c>
      <c r="E7" s="2799">
        <f t="shared" si="0"/>
        <v>11</v>
      </c>
      <c r="F7" s="2800">
        <f t="shared" si="0"/>
        <v>0</v>
      </c>
      <c r="G7" s="2801">
        <f t="shared" si="0"/>
        <v>11</v>
      </c>
      <c r="H7" s="2799">
        <f>H29+H50</f>
        <v>9</v>
      </c>
      <c r="I7" s="2800">
        <f t="shared" si="0"/>
        <v>0</v>
      </c>
      <c r="J7" s="2801">
        <f t="shared" si="0"/>
        <v>9</v>
      </c>
      <c r="K7" s="2799">
        <f t="shared" si="0"/>
        <v>27</v>
      </c>
      <c r="L7" s="2800">
        <f t="shared" si="0"/>
        <v>0</v>
      </c>
      <c r="M7" s="2801">
        <f t="shared" si="0"/>
        <v>27</v>
      </c>
    </row>
    <row r="8" spans="1:13" ht="24.75" customHeight="1" x14ac:dyDescent="0.3">
      <c r="A8" s="614" t="s">
        <v>385</v>
      </c>
      <c r="B8" s="1322">
        <f t="shared" si="0"/>
        <v>5</v>
      </c>
      <c r="C8" s="1208">
        <f t="shared" si="0"/>
        <v>1</v>
      </c>
      <c r="D8" s="1323">
        <f t="shared" si="0"/>
        <v>6</v>
      </c>
      <c r="E8" s="1322">
        <f t="shared" si="0"/>
        <v>0</v>
      </c>
      <c r="F8" s="1208">
        <f t="shared" si="0"/>
        <v>0</v>
      </c>
      <c r="G8" s="1323">
        <f t="shared" si="0"/>
        <v>0</v>
      </c>
      <c r="H8" s="1322">
        <f t="shared" si="0"/>
        <v>0</v>
      </c>
      <c r="I8" s="1208">
        <f t="shared" si="0"/>
        <v>0</v>
      </c>
      <c r="J8" s="1323">
        <f t="shared" si="0"/>
        <v>0</v>
      </c>
      <c r="K8" s="1322">
        <f t="shared" si="0"/>
        <v>5</v>
      </c>
      <c r="L8" s="1208">
        <f t="shared" si="0"/>
        <v>1</v>
      </c>
      <c r="M8" s="1323">
        <f t="shared" si="0"/>
        <v>6</v>
      </c>
    </row>
    <row r="9" spans="1:13" ht="24.75" customHeight="1" thickBot="1" x14ac:dyDescent="0.35">
      <c r="A9" s="2659" t="s">
        <v>162</v>
      </c>
      <c r="B9" s="1324">
        <f t="shared" si="0"/>
        <v>5</v>
      </c>
      <c r="C9" s="1325">
        <f t="shared" si="0"/>
        <v>23</v>
      </c>
      <c r="D9" s="1326">
        <f t="shared" si="0"/>
        <v>28</v>
      </c>
      <c r="E9" s="1324">
        <f t="shared" si="0"/>
        <v>5</v>
      </c>
      <c r="F9" s="1325">
        <f t="shared" si="0"/>
        <v>18</v>
      </c>
      <c r="G9" s="1326">
        <f t="shared" si="0"/>
        <v>23</v>
      </c>
      <c r="H9" s="1324">
        <f t="shared" si="0"/>
        <v>5</v>
      </c>
      <c r="I9" s="1325">
        <f t="shared" si="0"/>
        <v>8</v>
      </c>
      <c r="J9" s="1326">
        <f t="shared" si="0"/>
        <v>13</v>
      </c>
      <c r="K9" s="1324">
        <f t="shared" si="0"/>
        <v>15</v>
      </c>
      <c r="L9" s="1325">
        <f t="shared" si="0"/>
        <v>49</v>
      </c>
      <c r="M9" s="1326">
        <f t="shared" si="0"/>
        <v>64</v>
      </c>
    </row>
    <row r="10" spans="1:13" ht="27" customHeight="1" thickBot="1" x14ac:dyDescent="0.35">
      <c r="A10" s="2823" t="s">
        <v>163</v>
      </c>
      <c r="B10" s="2825">
        <f t="shared" si="0"/>
        <v>22</v>
      </c>
      <c r="C10" s="2852">
        <f t="shared" si="0"/>
        <v>137</v>
      </c>
      <c r="D10" s="2853">
        <f t="shared" si="0"/>
        <v>159</v>
      </c>
      <c r="E10" s="2825">
        <f t="shared" si="0"/>
        <v>33</v>
      </c>
      <c r="F10" s="2852">
        <f t="shared" si="0"/>
        <v>153</v>
      </c>
      <c r="G10" s="2853">
        <f t="shared" si="0"/>
        <v>186</v>
      </c>
      <c r="H10" s="2825">
        <f t="shared" si="0"/>
        <v>45</v>
      </c>
      <c r="I10" s="2852">
        <f t="shared" si="0"/>
        <v>42</v>
      </c>
      <c r="J10" s="2853">
        <f t="shared" si="0"/>
        <v>87</v>
      </c>
      <c r="K10" s="2825">
        <f t="shared" si="0"/>
        <v>100</v>
      </c>
      <c r="L10" s="2852">
        <f t="shared" si="0"/>
        <v>332</v>
      </c>
      <c r="M10" s="2853">
        <f t="shared" si="0"/>
        <v>432</v>
      </c>
    </row>
    <row r="11" spans="1:13" ht="30.75" customHeight="1" x14ac:dyDescent="0.3">
      <c r="A11" s="2640" t="s">
        <v>296</v>
      </c>
      <c r="B11" s="2931">
        <f t="shared" si="0"/>
        <v>8</v>
      </c>
      <c r="C11" s="2932">
        <f t="shared" si="0"/>
        <v>51</v>
      </c>
      <c r="D11" s="2933">
        <f t="shared" si="0"/>
        <v>59</v>
      </c>
      <c r="E11" s="2931">
        <f t="shared" si="0"/>
        <v>12</v>
      </c>
      <c r="F11" s="2932">
        <f t="shared" si="0"/>
        <v>49</v>
      </c>
      <c r="G11" s="2933">
        <f t="shared" si="0"/>
        <v>61</v>
      </c>
      <c r="H11" s="2931">
        <f t="shared" si="0"/>
        <v>16</v>
      </c>
      <c r="I11" s="2932">
        <f t="shared" si="0"/>
        <v>11</v>
      </c>
      <c r="J11" s="2933">
        <f t="shared" si="0"/>
        <v>27</v>
      </c>
      <c r="K11" s="2931">
        <f t="shared" si="0"/>
        <v>36</v>
      </c>
      <c r="L11" s="2932">
        <f t="shared" si="0"/>
        <v>111</v>
      </c>
      <c r="M11" s="2933">
        <f t="shared" si="0"/>
        <v>147</v>
      </c>
    </row>
    <row r="12" spans="1:13" ht="24.75" customHeight="1" x14ac:dyDescent="0.3">
      <c r="A12" s="623" t="s">
        <v>298</v>
      </c>
      <c r="B12" s="1342">
        <f t="shared" si="0"/>
        <v>0</v>
      </c>
      <c r="C12" s="1343">
        <f t="shared" si="0"/>
        <v>0</v>
      </c>
      <c r="D12" s="1344">
        <f t="shared" si="0"/>
        <v>0</v>
      </c>
      <c r="E12" s="1342">
        <f t="shared" si="0"/>
        <v>0</v>
      </c>
      <c r="F12" s="1343">
        <f t="shared" si="0"/>
        <v>0</v>
      </c>
      <c r="G12" s="1344">
        <f t="shared" si="0"/>
        <v>0</v>
      </c>
      <c r="H12" s="1342">
        <f t="shared" si="0"/>
        <v>0</v>
      </c>
      <c r="I12" s="1343">
        <f t="shared" si="0"/>
        <v>1</v>
      </c>
      <c r="J12" s="1344">
        <f t="shared" si="0"/>
        <v>1</v>
      </c>
      <c r="K12" s="1342">
        <f t="shared" si="0"/>
        <v>0</v>
      </c>
      <c r="L12" s="1343">
        <f t="shared" si="0"/>
        <v>1</v>
      </c>
      <c r="M12" s="1344">
        <f t="shared" si="0"/>
        <v>1</v>
      </c>
    </row>
    <row r="13" spans="1:13" ht="38.450000000000003" customHeight="1" x14ac:dyDescent="0.3">
      <c r="A13" s="612" t="s">
        <v>327</v>
      </c>
      <c r="B13" s="1342">
        <f t="shared" si="0"/>
        <v>8</v>
      </c>
      <c r="C13" s="1343">
        <f t="shared" si="0"/>
        <v>48</v>
      </c>
      <c r="D13" s="1344">
        <f t="shared" si="0"/>
        <v>56</v>
      </c>
      <c r="E13" s="1342">
        <f t="shared" si="0"/>
        <v>10</v>
      </c>
      <c r="F13" s="1343">
        <f t="shared" si="0"/>
        <v>48</v>
      </c>
      <c r="G13" s="1344">
        <f t="shared" si="0"/>
        <v>58</v>
      </c>
      <c r="H13" s="1342">
        <f t="shared" si="0"/>
        <v>14</v>
      </c>
      <c r="I13" s="1343">
        <f t="shared" si="0"/>
        <v>8</v>
      </c>
      <c r="J13" s="1344">
        <f t="shared" si="0"/>
        <v>22</v>
      </c>
      <c r="K13" s="1342">
        <f t="shared" si="0"/>
        <v>32</v>
      </c>
      <c r="L13" s="1343">
        <f t="shared" si="0"/>
        <v>104</v>
      </c>
      <c r="M13" s="1344">
        <f t="shared" si="0"/>
        <v>136</v>
      </c>
    </row>
    <row r="14" spans="1:13" ht="24.75" customHeight="1" thickBot="1" x14ac:dyDescent="0.35">
      <c r="A14" s="613" t="s">
        <v>299</v>
      </c>
      <c r="B14" s="1345">
        <f t="shared" si="0"/>
        <v>6</v>
      </c>
      <c r="C14" s="1346">
        <f t="shared" si="0"/>
        <v>38</v>
      </c>
      <c r="D14" s="1347">
        <f t="shared" si="0"/>
        <v>44</v>
      </c>
      <c r="E14" s="1345">
        <f t="shared" si="0"/>
        <v>11</v>
      </c>
      <c r="F14" s="1346">
        <f t="shared" si="0"/>
        <v>56</v>
      </c>
      <c r="G14" s="1347">
        <f t="shared" si="0"/>
        <v>67</v>
      </c>
      <c r="H14" s="1345">
        <f t="shared" si="0"/>
        <v>15</v>
      </c>
      <c r="I14" s="1346">
        <f t="shared" si="0"/>
        <v>22</v>
      </c>
      <c r="J14" s="1347">
        <f t="shared" si="0"/>
        <v>37</v>
      </c>
      <c r="K14" s="1345">
        <f t="shared" si="0"/>
        <v>32</v>
      </c>
      <c r="L14" s="1346">
        <f t="shared" si="0"/>
        <v>116</v>
      </c>
      <c r="M14" s="1347">
        <f t="shared" si="0"/>
        <v>148</v>
      </c>
    </row>
    <row r="15" spans="1:13" ht="24.75" customHeight="1" x14ac:dyDescent="0.3">
      <c r="A15" s="2913" t="s">
        <v>164</v>
      </c>
      <c r="B15" s="1357">
        <f t="shared" si="0"/>
        <v>0</v>
      </c>
      <c r="C15" s="2939">
        <f t="shared" si="0"/>
        <v>0</v>
      </c>
      <c r="D15" s="2940">
        <f t="shared" si="0"/>
        <v>0</v>
      </c>
      <c r="E15" s="1357">
        <f t="shared" si="0"/>
        <v>0</v>
      </c>
      <c r="F15" s="2939">
        <f t="shared" si="0"/>
        <v>0</v>
      </c>
      <c r="G15" s="2940">
        <f t="shared" si="0"/>
        <v>0</v>
      </c>
      <c r="H15" s="1357">
        <f t="shared" si="0"/>
        <v>0</v>
      </c>
      <c r="I15" s="2939">
        <f t="shared" si="0"/>
        <v>2</v>
      </c>
      <c r="J15" s="2940">
        <f t="shared" si="0"/>
        <v>2</v>
      </c>
      <c r="K15" s="1357">
        <f t="shared" si="0"/>
        <v>0</v>
      </c>
      <c r="L15" s="2939">
        <f t="shared" si="0"/>
        <v>2</v>
      </c>
      <c r="M15" s="2940">
        <f t="shared" si="0"/>
        <v>2</v>
      </c>
    </row>
    <row r="16" spans="1:13" ht="24.75" customHeight="1" x14ac:dyDescent="0.3">
      <c r="A16" s="624" t="s">
        <v>334</v>
      </c>
      <c r="B16" s="1357">
        <f t="shared" si="0"/>
        <v>0</v>
      </c>
      <c r="C16" s="2939">
        <f t="shared" si="0"/>
        <v>7</v>
      </c>
      <c r="D16" s="2940">
        <f t="shared" si="0"/>
        <v>7</v>
      </c>
      <c r="E16" s="1357">
        <f t="shared" si="0"/>
        <v>0</v>
      </c>
      <c r="F16" s="2939">
        <f t="shared" si="0"/>
        <v>0</v>
      </c>
      <c r="G16" s="2940">
        <f t="shared" si="0"/>
        <v>0</v>
      </c>
      <c r="H16" s="1357">
        <f t="shared" si="0"/>
        <v>0</v>
      </c>
      <c r="I16" s="2939">
        <f t="shared" si="0"/>
        <v>10</v>
      </c>
      <c r="J16" s="2940">
        <f t="shared" si="0"/>
        <v>10</v>
      </c>
      <c r="K16" s="1357">
        <f t="shared" si="0"/>
        <v>0</v>
      </c>
      <c r="L16" s="2939">
        <f t="shared" si="0"/>
        <v>17</v>
      </c>
      <c r="M16" s="2940">
        <f t="shared" si="0"/>
        <v>17</v>
      </c>
    </row>
    <row r="17" spans="1:13" ht="24.75" customHeight="1" x14ac:dyDescent="0.3">
      <c r="A17" s="624" t="s">
        <v>165</v>
      </c>
      <c r="B17" s="1322">
        <f t="shared" si="0"/>
        <v>0</v>
      </c>
      <c r="C17" s="1208">
        <f t="shared" si="0"/>
        <v>0</v>
      </c>
      <c r="D17" s="1323">
        <f t="shared" si="0"/>
        <v>0</v>
      </c>
      <c r="E17" s="1322">
        <f t="shared" si="0"/>
        <v>0</v>
      </c>
      <c r="F17" s="1208">
        <f t="shared" si="0"/>
        <v>4</v>
      </c>
      <c r="G17" s="1323">
        <f t="shared" si="0"/>
        <v>4</v>
      </c>
      <c r="H17" s="1322">
        <f t="shared" si="0"/>
        <v>0</v>
      </c>
      <c r="I17" s="1208">
        <f t="shared" si="0"/>
        <v>1</v>
      </c>
      <c r="J17" s="1323">
        <f t="shared" si="0"/>
        <v>1</v>
      </c>
      <c r="K17" s="1322">
        <f t="shared" si="0"/>
        <v>0</v>
      </c>
      <c r="L17" s="1208">
        <f t="shared" si="0"/>
        <v>5</v>
      </c>
      <c r="M17" s="1323">
        <f t="shared" si="0"/>
        <v>5</v>
      </c>
    </row>
    <row r="18" spans="1:13" ht="24.75" customHeight="1" thickBot="1" x14ac:dyDescent="0.35">
      <c r="A18" s="856" t="s">
        <v>166</v>
      </c>
      <c r="B18" s="1324">
        <f t="shared" si="0"/>
        <v>13</v>
      </c>
      <c r="C18" s="1325">
        <f t="shared" si="0"/>
        <v>0</v>
      </c>
      <c r="D18" s="1326">
        <f t="shared" si="0"/>
        <v>13</v>
      </c>
      <c r="E18" s="1324">
        <f t="shared" si="0"/>
        <v>12</v>
      </c>
      <c r="F18" s="1325">
        <f t="shared" si="0"/>
        <v>1</v>
      </c>
      <c r="G18" s="1326">
        <f t="shared" si="0"/>
        <v>13</v>
      </c>
      <c r="H18" s="1324">
        <f t="shared" si="0"/>
        <v>13</v>
      </c>
      <c r="I18" s="1325">
        <f t="shared" si="0"/>
        <v>3</v>
      </c>
      <c r="J18" s="1326">
        <f t="shared" si="0"/>
        <v>16</v>
      </c>
      <c r="K18" s="1324">
        <f t="shared" si="0"/>
        <v>38</v>
      </c>
      <c r="L18" s="1325">
        <f t="shared" si="0"/>
        <v>4</v>
      </c>
      <c r="M18" s="1326">
        <f t="shared" si="0"/>
        <v>42</v>
      </c>
    </row>
    <row r="19" spans="1:13" ht="23.25" customHeight="1" thickBot="1" x14ac:dyDescent="0.35">
      <c r="A19" s="574" t="s">
        <v>167</v>
      </c>
      <c r="B19" s="2934">
        <f t="shared" si="0"/>
        <v>12</v>
      </c>
      <c r="C19" s="2941">
        <f t="shared" si="0"/>
        <v>0</v>
      </c>
      <c r="D19" s="2942">
        <f t="shared" si="0"/>
        <v>12</v>
      </c>
      <c r="E19" s="2934">
        <f t="shared" si="0"/>
        <v>15</v>
      </c>
      <c r="F19" s="2941">
        <f t="shared" si="0"/>
        <v>2</v>
      </c>
      <c r="G19" s="2942">
        <f t="shared" si="0"/>
        <v>17</v>
      </c>
      <c r="H19" s="2934">
        <f t="shared" si="0"/>
        <v>10</v>
      </c>
      <c r="I19" s="2941">
        <f t="shared" si="0"/>
        <v>0</v>
      </c>
      <c r="J19" s="2942">
        <f t="shared" si="0"/>
        <v>10</v>
      </c>
      <c r="K19" s="2934">
        <f t="shared" si="0"/>
        <v>37</v>
      </c>
      <c r="L19" s="2941">
        <f t="shared" si="0"/>
        <v>2</v>
      </c>
      <c r="M19" s="2942">
        <f t="shared" si="0"/>
        <v>39</v>
      </c>
    </row>
    <row r="20" spans="1:13" ht="23.25" customHeight="1" x14ac:dyDescent="0.3">
      <c r="A20" s="2862" t="s">
        <v>301</v>
      </c>
      <c r="B20" s="2935">
        <f t="shared" si="0"/>
        <v>8</v>
      </c>
      <c r="C20" s="2943">
        <f t="shared" si="0"/>
        <v>0</v>
      </c>
      <c r="D20" s="2944">
        <f t="shared" si="0"/>
        <v>8</v>
      </c>
      <c r="E20" s="2935">
        <f t="shared" si="0"/>
        <v>10</v>
      </c>
      <c r="F20" s="2943">
        <f t="shared" si="0"/>
        <v>2</v>
      </c>
      <c r="G20" s="2944">
        <f t="shared" si="0"/>
        <v>12</v>
      </c>
      <c r="H20" s="2935">
        <f t="shared" si="0"/>
        <v>7</v>
      </c>
      <c r="I20" s="2943">
        <f t="shared" si="0"/>
        <v>0</v>
      </c>
      <c r="J20" s="2944">
        <f t="shared" si="0"/>
        <v>7</v>
      </c>
      <c r="K20" s="2935">
        <f t="shared" si="0"/>
        <v>25</v>
      </c>
      <c r="L20" s="2943">
        <f t="shared" si="0"/>
        <v>2</v>
      </c>
      <c r="M20" s="2944">
        <f t="shared" si="0"/>
        <v>27</v>
      </c>
    </row>
    <row r="21" spans="1:13" ht="23.25" customHeight="1" x14ac:dyDescent="0.3">
      <c r="A21" s="613" t="s">
        <v>302</v>
      </c>
      <c r="B21" s="1349">
        <f t="shared" si="0"/>
        <v>0</v>
      </c>
      <c r="C21" s="2945">
        <f t="shared" si="0"/>
        <v>0</v>
      </c>
      <c r="D21" s="2946">
        <f t="shared" si="0"/>
        <v>0</v>
      </c>
      <c r="E21" s="1349">
        <f t="shared" si="0"/>
        <v>0</v>
      </c>
      <c r="F21" s="2945">
        <f t="shared" si="0"/>
        <v>0</v>
      </c>
      <c r="G21" s="2946">
        <f t="shared" si="0"/>
        <v>0</v>
      </c>
      <c r="H21" s="1349">
        <f t="shared" si="0"/>
        <v>0</v>
      </c>
      <c r="I21" s="2945">
        <f t="shared" si="0"/>
        <v>0</v>
      </c>
      <c r="J21" s="2946">
        <f t="shared" si="0"/>
        <v>0</v>
      </c>
      <c r="K21" s="1349">
        <f t="shared" si="0"/>
        <v>0</v>
      </c>
      <c r="L21" s="2945">
        <f t="shared" si="0"/>
        <v>0</v>
      </c>
      <c r="M21" s="2946">
        <f t="shared" si="0"/>
        <v>0</v>
      </c>
    </row>
    <row r="22" spans="1:13" ht="23.25" customHeight="1" thickBot="1" x14ac:dyDescent="0.35">
      <c r="A22" s="2648" t="s">
        <v>304</v>
      </c>
      <c r="B22" s="1350">
        <f t="shared" si="0"/>
        <v>4</v>
      </c>
      <c r="C22" s="2947">
        <f t="shared" si="0"/>
        <v>0</v>
      </c>
      <c r="D22" s="2948">
        <f t="shared" si="0"/>
        <v>4</v>
      </c>
      <c r="E22" s="1350">
        <f t="shared" si="0"/>
        <v>5</v>
      </c>
      <c r="F22" s="2947">
        <f t="shared" si="0"/>
        <v>0</v>
      </c>
      <c r="G22" s="2948">
        <f t="shared" si="0"/>
        <v>5</v>
      </c>
      <c r="H22" s="1350">
        <f t="shared" si="0"/>
        <v>3</v>
      </c>
      <c r="I22" s="2947">
        <f t="shared" si="0"/>
        <v>0</v>
      </c>
      <c r="J22" s="2948">
        <f t="shared" si="0"/>
        <v>3</v>
      </c>
      <c r="K22" s="1350">
        <f t="shared" si="0"/>
        <v>12</v>
      </c>
      <c r="L22" s="2947">
        <f t="shared" si="0"/>
        <v>0</v>
      </c>
      <c r="M22" s="2948">
        <f t="shared" si="0"/>
        <v>12</v>
      </c>
    </row>
    <row r="23" spans="1:13" x14ac:dyDescent="0.3">
      <c r="A23" s="611" t="s">
        <v>168</v>
      </c>
      <c r="B23" s="1322">
        <f t="shared" ref="B23:M25" si="1">B45+B66</f>
        <v>13</v>
      </c>
      <c r="C23" s="1208">
        <f t="shared" si="1"/>
        <v>2</v>
      </c>
      <c r="D23" s="1323">
        <f t="shared" si="1"/>
        <v>15</v>
      </c>
      <c r="E23" s="1322">
        <f t="shared" si="1"/>
        <v>14</v>
      </c>
      <c r="F23" s="1208">
        <f t="shared" si="1"/>
        <v>1</v>
      </c>
      <c r="G23" s="1323">
        <f t="shared" si="1"/>
        <v>15</v>
      </c>
      <c r="H23" s="1322">
        <f t="shared" si="1"/>
        <v>10</v>
      </c>
      <c r="I23" s="1208">
        <f t="shared" si="1"/>
        <v>2</v>
      </c>
      <c r="J23" s="1323">
        <f t="shared" si="1"/>
        <v>12</v>
      </c>
      <c r="K23" s="1322">
        <f t="shared" si="1"/>
        <v>37</v>
      </c>
      <c r="L23" s="1208">
        <f t="shared" si="1"/>
        <v>5</v>
      </c>
      <c r="M23" s="1323">
        <f t="shared" si="1"/>
        <v>42</v>
      </c>
    </row>
    <row r="24" spans="1:13" x14ac:dyDescent="0.3">
      <c r="A24" s="611" t="s">
        <v>169</v>
      </c>
      <c r="B24" s="1322">
        <f t="shared" si="1"/>
        <v>16</v>
      </c>
      <c r="C24" s="1208">
        <f t="shared" si="1"/>
        <v>5</v>
      </c>
      <c r="D24" s="1323">
        <f t="shared" si="1"/>
        <v>21</v>
      </c>
      <c r="E24" s="1322">
        <f t="shared" si="1"/>
        <v>13</v>
      </c>
      <c r="F24" s="1208">
        <f t="shared" si="1"/>
        <v>3</v>
      </c>
      <c r="G24" s="1323">
        <f t="shared" si="1"/>
        <v>16</v>
      </c>
      <c r="H24" s="1322">
        <f t="shared" si="1"/>
        <v>10</v>
      </c>
      <c r="I24" s="1208">
        <f t="shared" si="1"/>
        <v>0</v>
      </c>
      <c r="J24" s="1323">
        <f t="shared" si="1"/>
        <v>10</v>
      </c>
      <c r="K24" s="1322">
        <f t="shared" si="1"/>
        <v>39</v>
      </c>
      <c r="L24" s="1208">
        <f t="shared" si="1"/>
        <v>8</v>
      </c>
      <c r="M24" s="1323">
        <f t="shared" si="1"/>
        <v>47</v>
      </c>
    </row>
    <row r="25" spans="1:13" ht="61.5" customHeight="1" thickBot="1" x14ac:dyDescent="0.35">
      <c r="A25" s="611" t="s">
        <v>170</v>
      </c>
      <c r="B25" s="1322">
        <f t="shared" si="1"/>
        <v>10</v>
      </c>
      <c r="C25" s="1208">
        <f t="shared" si="1"/>
        <v>6</v>
      </c>
      <c r="D25" s="1323">
        <f t="shared" si="1"/>
        <v>16</v>
      </c>
      <c r="E25" s="1322">
        <f t="shared" si="1"/>
        <v>9</v>
      </c>
      <c r="F25" s="1208">
        <f t="shared" si="1"/>
        <v>3</v>
      </c>
      <c r="G25" s="1323">
        <f t="shared" si="1"/>
        <v>12</v>
      </c>
      <c r="H25" s="1322">
        <f t="shared" si="1"/>
        <v>9</v>
      </c>
      <c r="I25" s="1208">
        <f t="shared" si="1"/>
        <v>0</v>
      </c>
      <c r="J25" s="1323">
        <f t="shared" si="1"/>
        <v>9</v>
      </c>
      <c r="K25" s="1322">
        <f t="shared" si="1"/>
        <v>28</v>
      </c>
      <c r="L25" s="1208">
        <f t="shared" si="1"/>
        <v>9</v>
      </c>
      <c r="M25" s="1323">
        <f t="shared" si="1"/>
        <v>37</v>
      </c>
    </row>
    <row r="26" spans="1:13" ht="31.5" customHeight="1" thickBot="1" x14ac:dyDescent="0.35">
      <c r="A26" s="2728" t="s">
        <v>12</v>
      </c>
      <c r="B26" s="2802">
        <f>B7+B8+B9+B10+B15+B16+B17+B18+B19+B23+B24+B25</f>
        <v>103</v>
      </c>
      <c r="C26" s="2949">
        <f t="shared" ref="C26:J26" si="2">C7+C8+C9+C10+C15+C16+C17+C18+C19+C23+C24+C25</f>
        <v>181</v>
      </c>
      <c r="D26" s="2950">
        <f t="shared" si="2"/>
        <v>284</v>
      </c>
      <c r="E26" s="2802">
        <f t="shared" si="2"/>
        <v>112</v>
      </c>
      <c r="F26" s="2949">
        <f t="shared" si="2"/>
        <v>185</v>
      </c>
      <c r="G26" s="2950">
        <f t="shared" si="2"/>
        <v>297</v>
      </c>
      <c r="H26" s="2802">
        <f t="shared" si="2"/>
        <v>111</v>
      </c>
      <c r="I26" s="2949">
        <f t="shared" si="2"/>
        <v>68</v>
      </c>
      <c r="J26" s="2950">
        <f t="shared" si="2"/>
        <v>179</v>
      </c>
      <c r="K26" s="2802">
        <f>K7+K8+K9+K10+K15+K16+K17+K18+K19+K23+K24+K25</f>
        <v>326</v>
      </c>
      <c r="L26" s="2949">
        <f>L7+L8+L9+L10+L15+L16+L17+L18+L19+L23+L24+L25</f>
        <v>434</v>
      </c>
      <c r="M26" s="2950">
        <f>M7+M8+M9+M10+M15+M16+M17+M18+M19+M23+M24+M25</f>
        <v>760</v>
      </c>
    </row>
    <row r="27" spans="1:13" ht="27.75" customHeight="1" thickBot="1" x14ac:dyDescent="0.35">
      <c r="A27" s="2736" t="s">
        <v>23</v>
      </c>
      <c r="B27" s="2731"/>
      <c r="C27" s="2732"/>
      <c r="D27" s="2735"/>
      <c r="E27" s="2731"/>
      <c r="F27" s="2732"/>
      <c r="G27" s="2735"/>
      <c r="H27" s="2731"/>
      <c r="I27" s="2732"/>
      <c r="J27" s="2735"/>
      <c r="K27" s="1330"/>
      <c r="L27" s="1331"/>
      <c r="M27" s="1332"/>
    </row>
    <row r="28" spans="1:13" ht="24.95" customHeight="1" thickBot="1" x14ac:dyDescent="0.35">
      <c r="A28" s="2772" t="s">
        <v>11</v>
      </c>
      <c r="B28" s="2921"/>
      <c r="C28" s="2922"/>
      <c r="D28" s="2951"/>
      <c r="E28" s="2921"/>
      <c r="F28" s="2922"/>
      <c r="G28" s="2951"/>
      <c r="H28" s="2921"/>
      <c r="I28" s="2922"/>
      <c r="J28" s="2951"/>
      <c r="K28" s="2924"/>
      <c r="L28" s="2925"/>
      <c r="M28" s="2926"/>
    </row>
    <row r="29" spans="1:13" ht="24.95" customHeight="1" thickBot="1" x14ac:dyDescent="0.35">
      <c r="A29" s="611" t="s">
        <v>160</v>
      </c>
      <c r="B29" s="1333">
        <v>7</v>
      </c>
      <c r="C29" s="1211">
        <v>0</v>
      </c>
      <c r="D29" s="2788">
        <v>7</v>
      </c>
      <c r="E29" s="1333">
        <v>11</v>
      </c>
      <c r="F29" s="1211">
        <v>0</v>
      </c>
      <c r="G29" s="2788">
        <v>11</v>
      </c>
      <c r="H29" s="1333">
        <v>9</v>
      </c>
      <c r="I29" s="1211">
        <v>0</v>
      </c>
      <c r="J29" s="2788">
        <v>9</v>
      </c>
      <c r="K29" s="2828">
        <f t="shared" ref="K29:L31" si="3">B29+E29+H29</f>
        <v>27</v>
      </c>
      <c r="L29" s="2829">
        <f t="shared" si="3"/>
        <v>0</v>
      </c>
      <c r="M29" s="2830">
        <f>K29+L29</f>
        <v>27</v>
      </c>
    </row>
    <row r="30" spans="1:13" ht="24.95" customHeight="1" x14ac:dyDescent="0.3">
      <c r="A30" s="611" t="s">
        <v>385</v>
      </c>
      <c r="B30" s="2927">
        <v>5</v>
      </c>
      <c r="C30" s="2952">
        <v>1</v>
      </c>
      <c r="D30" s="2953">
        <v>6</v>
      </c>
      <c r="E30" s="2927">
        <v>0</v>
      </c>
      <c r="F30" s="2952">
        <v>0</v>
      </c>
      <c r="G30" s="2953">
        <v>0</v>
      </c>
      <c r="H30" s="2927">
        <v>0</v>
      </c>
      <c r="I30" s="2952">
        <v>0</v>
      </c>
      <c r="J30" s="2953">
        <v>0</v>
      </c>
      <c r="K30" s="2828">
        <f t="shared" si="3"/>
        <v>5</v>
      </c>
      <c r="L30" s="2829">
        <f t="shared" si="3"/>
        <v>1</v>
      </c>
      <c r="M30" s="2830">
        <f>K30+L30</f>
        <v>6</v>
      </c>
    </row>
    <row r="31" spans="1:13" ht="24.95" customHeight="1" thickBot="1" x14ac:dyDescent="0.35">
      <c r="A31" s="611" t="s">
        <v>162</v>
      </c>
      <c r="B31" s="668">
        <v>5</v>
      </c>
      <c r="C31" s="1221">
        <v>21</v>
      </c>
      <c r="D31" s="669">
        <v>26</v>
      </c>
      <c r="E31" s="668">
        <v>5</v>
      </c>
      <c r="F31" s="1221">
        <v>17</v>
      </c>
      <c r="G31" s="669">
        <v>22</v>
      </c>
      <c r="H31" s="668">
        <v>5</v>
      </c>
      <c r="I31" s="1221">
        <v>7</v>
      </c>
      <c r="J31" s="669">
        <v>12</v>
      </c>
      <c r="K31" s="1351">
        <f t="shared" si="3"/>
        <v>15</v>
      </c>
      <c r="L31" s="1242">
        <f t="shared" si="3"/>
        <v>45</v>
      </c>
      <c r="M31" s="1352">
        <f>K31+L31</f>
        <v>60</v>
      </c>
    </row>
    <row r="32" spans="1:13" ht="24.95" customHeight="1" thickBot="1" x14ac:dyDescent="0.35">
      <c r="A32" s="2823" t="s">
        <v>163</v>
      </c>
      <c r="B32" s="2825">
        <f t="shared" ref="B32:M32" si="4">SUM(B33:B36)</f>
        <v>21</v>
      </c>
      <c r="C32" s="2852">
        <f t="shared" si="4"/>
        <v>134</v>
      </c>
      <c r="D32" s="2853">
        <f t="shared" si="4"/>
        <v>155</v>
      </c>
      <c r="E32" s="2825">
        <f t="shared" si="4"/>
        <v>33</v>
      </c>
      <c r="F32" s="2852">
        <f t="shared" si="4"/>
        <v>150</v>
      </c>
      <c r="G32" s="2853">
        <f t="shared" si="4"/>
        <v>183</v>
      </c>
      <c r="H32" s="2825">
        <f t="shared" si="4"/>
        <v>45</v>
      </c>
      <c r="I32" s="2852">
        <f t="shared" si="4"/>
        <v>41</v>
      </c>
      <c r="J32" s="2853">
        <f t="shared" si="4"/>
        <v>86</v>
      </c>
      <c r="K32" s="2934">
        <f t="shared" si="4"/>
        <v>99</v>
      </c>
      <c r="L32" s="2941">
        <f t="shared" si="4"/>
        <v>325</v>
      </c>
      <c r="M32" s="2942">
        <f t="shared" si="4"/>
        <v>424</v>
      </c>
    </row>
    <row r="33" spans="1:13" ht="24.95" customHeight="1" x14ac:dyDescent="0.3">
      <c r="A33" s="2640" t="s">
        <v>296</v>
      </c>
      <c r="B33" s="2641">
        <v>7</v>
      </c>
      <c r="C33" s="2642">
        <v>49</v>
      </c>
      <c r="D33" s="2643">
        <v>56</v>
      </c>
      <c r="E33" s="2641">
        <v>12</v>
      </c>
      <c r="F33" s="2642">
        <v>49</v>
      </c>
      <c r="G33" s="2643">
        <v>61</v>
      </c>
      <c r="H33" s="2641">
        <v>16</v>
      </c>
      <c r="I33" s="2642">
        <v>11</v>
      </c>
      <c r="J33" s="2643">
        <v>27</v>
      </c>
      <c r="K33" s="2828">
        <f t="shared" ref="K33:L40" si="5">B33+E33+H33</f>
        <v>35</v>
      </c>
      <c r="L33" s="2829">
        <f t="shared" si="5"/>
        <v>109</v>
      </c>
      <c r="M33" s="2830">
        <f t="shared" ref="M33:M40" si="6">K33+L33</f>
        <v>144</v>
      </c>
    </row>
    <row r="34" spans="1:13" ht="24.95" customHeight="1" x14ac:dyDescent="0.3">
      <c r="A34" s="623" t="s">
        <v>298</v>
      </c>
      <c r="B34" s="1182">
        <v>0</v>
      </c>
      <c r="C34" s="1183">
        <v>0</v>
      </c>
      <c r="D34" s="1184">
        <v>0</v>
      </c>
      <c r="E34" s="1182">
        <v>0</v>
      </c>
      <c r="F34" s="1183">
        <v>0</v>
      </c>
      <c r="G34" s="1184">
        <v>0</v>
      </c>
      <c r="H34" s="1182">
        <v>0</v>
      </c>
      <c r="I34" s="1183">
        <v>0</v>
      </c>
      <c r="J34" s="1184">
        <v>0</v>
      </c>
      <c r="K34" s="1353">
        <f t="shared" si="5"/>
        <v>0</v>
      </c>
      <c r="L34" s="1237">
        <f t="shared" si="5"/>
        <v>0</v>
      </c>
      <c r="M34" s="1354">
        <f t="shared" si="6"/>
        <v>0</v>
      </c>
    </row>
    <row r="35" spans="1:13" ht="39" customHeight="1" x14ac:dyDescent="0.3">
      <c r="A35" s="612" t="s">
        <v>327</v>
      </c>
      <c r="B35" s="1182">
        <v>8</v>
      </c>
      <c r="C35" s="1183">
        <v>47</v>
      </c>
      <c r="D35" s="1184">
        <v>55</v>
      </c>
      <c r="E35" s="1182">
        <v>10</v>
      </c>
      <c r="F35" s="1183">
        <v>47</v>
      </c>
      <c r="G35" s="1184">
        <v>57</v>
      </c>
      <c r="H35" s="1182">
        <v>14</v>
      </c>
      <c r="I35" s="1183">
        <v>8</v>
      </c>
      <c r="J35" s="1184">
        <v>22</v>
      </c>
      <c r="K35" s="1353">
        <f t="shared" si="5"/>
        <v>32</v>
      </c>
      <c r="L35" s="1237">
        <f t="shared" si="5"/>
        <v>102</v>
      </c>
      <c r="M35" s="1354">
        <f t="shared" si="6"/>
        <v>134</v>
      </c>
    </row>
    <row r="36" spans="1:13" ht="24.95" customHeight="1" thickBot="1" x14ac:dyDescent="0.35">
      <c r="A36" s="2648" t="s">
        <v>299</v>
      </c>
      <c r="B36" s="1334">
        <v>6</v>
      </c>
      <c r="C36" s="1338">
        <v>38</v>
      </c>
      <c r="D36" s="1339">
        <v>44</v>
      </c>
      <c r="E36" s="1334">
        <v>11</v>
      </c>
      <c r="F36" s="1338">
        <v>54</v>
      </c>
      <c r="G36" s="1339">
        <v>65</v>
      </c>
      <c r="H36" s="1334">
        <v>15</v>
      </c>
      <c r="I36" s="1338">
        <v>22</v>
      </c>
      <c r="J36" s="1339">
        <v>37</v>
      </c>
      <c r="K36" s="1355">
        <f t="shared" si="5"/>
        <v>32</v>
      </c>
      <c r="L36" s="1239">
        <f t="shared" si="5"/>
        <v>114</v>
      </c>
      <c r="M36" s="1356">
        <f t="shared" si="6"/>
        <v>146</v>
      </c>
    </row>
    <row r="37" spans="1:13" ht="24.95" customHeight="1" x14ac:dyDescent="0.3">
      <c r="A37" s="2649" t="s">
        <v>164</v>
      </c>
      <c r="B37" s="1333">
        <v>0</v>
      </c>
      <c r="C37" s="1211">
        <v>0</v>
      </c>
      <c r="D37" s="2788">
        <v>0</v>
      </c>
      <c r="E37" s="1333">
        <v>0</v>
      </c>
      <c r="F37" s="1211">
        <v>0</v>
      </c>
      <c r="G37" s="2788">
        <v>0</v>
      </c>
      <c r="H37" s="1333">
        <v>0</v>
      </c>
      <c r="I37" s="1211">
        <v>2</v>
      </c>
      <c r="J37" s="2788">
        <v>2</v>
      </c>
      <c r="K37" s="2828">
        <f t="shared" si="5"/>
        <v>0</v>
      </c>
      <c r="L37" s="2829">
        <f t="shared" si="5"/>
        <v>2</v>
      </c>
      <c r="M37" s="2830">
        <f t="shared" si="6"/>
        <v>2</v>
      </c>
    </row>
    <row r="38" spans="1:13" ht="24.95" customHeight="1" x14ac:dyDescent="0.3">
      <c r="A38" s="624" t="s">
        <v>334</v>
      </c>
      <c r="B38" s="1333">
        <v>0</v>
      </c>
      <c r="C38" s="1211">
        <v>7</v>
      </c>
      <c r="D38" s="2788">
        <v>7</v>
      </c>
      <c r="E38" s="1333">
        <v>0</v>
      </c>
      <c r="F38" s="1211">
        <v>0</v>
      </c>
      <c r="G38" s="2788">
        <v>0</v>
      </c>
      <c r="H38" s="1333">
        <v>0</v>
      </c>
      <c r="I38" s="1211">
        <v>10</v>
      </c>
      <c r="J38" s="2788">
        <v>10</v>
      </c>
      <c r="K38" s="1353">
        <f t="shared" si="5"/>
        <v>0</v>
      </c>
      <c r="L38" s="1237">
        <f t="shared" si="5"/>
        <v>17</v>
      </c>
      <c r="M38" s="1354">
        <f t="shared" si="6"/>
        <v>17</v>
      </c>
    </row>
    <row r="39" spans="1:13" ht="24.95" customHeight="1" x14ac:dyDescent="0.3">
      <c r="A39" s="611" t="s">
        <v>165</v>
      </c>
      <c r="B39" s="1335">
        <v>0</v>
      </c>
      <c r="C39" s="667">
        <v>0</v>
      </c>
      <c r="D39" s="1318">
        <v>0</v>
      </c>
      <c r="E39" s="1335">
        <v>0</v>
      </c>
      <c r="F39" s="667">
        <v>3</v>
      </c>
      <c r="G39" s="1318">
        <v>3</v>
      </c>
      <c r="H39" s="1335">
        <v>0</v>
      </c>
      <c r="I39" s="667">
        <v>1</v>
      </c>
      <c r="J39" s="1318">
        <v>1</v>
      </c>
      <c r="K39" s="1353">
        <f t="shared" si="5"/>
        <v>0</v>
      </c>
      <c r="L39" s="1237">
        <f t="shared" si="5"/>
        <v>4</v>
      </c>
      <c r="M39" s="1354">
        <f t="shared" si="6"/>
        <v>4</v>
      </c>
    </row>
    <row r="40" spans="1:13" ht="24.95" customHeight="1" thickBot="1" x14ac:dyDescent="0.35">
      <c r="A40" s="611" t="s">
        <v>166</v>
      </c>
      <c r="B40" s="668">
        <v>12</v>
      </c>
      <c r="C40" s="1221">
        <v>0</v>
      </c>
      <c r="D40" s="669">
        <v>12</v>
      </c>
      <c r="E40" s="668">
        <v>12</v>
      </c>
      <c r="F40" s="1221">
        <v>1</v>
      </c>
      <c r="G40" s="669">
        <v>13</v>
      </c>
      <c r="H40" s="668">
        <v>13</v>
      </c>
      <c r="I40" s="1221">
        <v>3</v>
      </c>
      <c r="J40" s="669">
        <v>16</v>
      </c>
      <c r="K40" s="1351">
        <f t="shared" si="5"/>
        <v>37</v>
      </c>
      <c r="L40" s="1242">
        <f t="shared" si="5"/>
        <v>4</v>
      </c>
      <c r="M40" s="1352">
        <f t="shared" si="6"/>
        <v>41</v>
      </c>
    </row>
    <row r="41" spans="1:13" ht="25.5" customHeight="1" thickBot="1" x14ac:dyDescent="0.35">
      <c r="A41" s="2857" t="s">
        <v>167</v>
      </c>
      <c r="B41" s="2825">
        <f>SUM(B42:B44)</f>
        <v>12</v>
      </c>
      <c r="C41" s="2852">
        <f t="shared" ref="C41:M41" si="7">SUM(C42:C44)</f>
        <v>0</v>
      </c>
      <c r="D41" s="2853">
        <f t="shared" si="7"/>
        <v>12</v>
      </c>
      <c r="E41" s="2825">
        <f t="shared" si="7"/>
        <v>15</v>
      </c>
      <c r="F41" s="2852">
        <f t="shared" si="7"/>
        <v>2</v>
      </c>
      <c r="G41" s="2853">
        <f t="shared" si="7"/>
        <v>17</v>
      </c>
      <c r="H41" s="2825">
        <f t="shared" si="7"/>
        <v>10</v>
      </c>
      <c r="I41" s="2852">
        <f t="shared" si="7"/>
        <v>0</v>
      </c>
      <c r="J41" s="2853">
        <f t="shared" si="7"/>
        <v>10</v>
      </c>
      <c r="K41" s="2825">
        <f t="shared" si="7"/>
        <v>37</v>
      </c>
      <c r="L41" s="2852">
        <f t="shared" si="7"/>
        <v>2</v>
      </c>
      <c r="M41" s="2853">
        <f t="shared" si="7"/>
        <v>39</v>
      </c>
    </row>
    <row r="42" spans="1:13" ht="30" customHeight="1" x14ac:dyDescent="0.3">
      <c r="A42" s="2640" t="s">
        <v>301</v>
      </c>
      <c r="B42" s="2776">
        <v>8</v>
      </c>
      <c r="C42" s="2777">
        <v>0</v>
      </c>
      <c r="D42" s="2778">
        <v>8</v>
      </c>
      <c r="E42" s="2776">
        <v>10</v>
      </c>
      <c r="F42" s="2777">
        <v>2</v>
      </c>
      <c r="G42" s="2778">
        <v>12</v>
      </c>
      <c r="H42" s="2776">
        <v>7</v>
      </c>
      <c r="I42" s="2777">
        <v>0</v>
      </c>
      <c r="J42" s="2778">
        <v>7</v>
      </c>
      <c r="K42" s="2828">
        <f t="shared" ref="K42:L47" si="8">B42+E42+H42</f>
        <v>25</v>
      </c>
      <c r="L42" s="2829">
        <f t="shared" si="8"/>
        <v>2</v>
      </c>
      <c r="M42" s="2830">
        <f t="shared" ref="M42:M47" si="9">K42+L42</f>
        <v>27</v>
      </c>
    </row>
    <row r="43" spans="1:13" ht="33" customHeight="1" x14ac:dyDescent="0.3">
      <c r="A43" s="623" t="s">
        <v>302</v>
      </c>
      <c r="B43" s="1335">
        <v>0</v>
      </c>
      <c r="C43" s="667">
        <v>0</v>
      </c>
      <c r="D43" s="1318">
        <v>0</v>
      </c>
      <c r="E43" s="1335">
        <v>0</v>
      </c>
      <c r="F43" s="667">
        <v>0</v>
      </c>
      <c r="G43" s="1318">
        <v>0</v>
      </c>
      <c r="H43" s="1335">
        <v>0</v>
      </c>
      <c r="I43" s="667">
        <v>0</v>
      </c>
      <c r="J43" s="1318">
        <v>0</v>
      </c>
      <c r="K43" s="1353">
        <f t="shared" si="8"/>
        <v>0</v>
      </c>
      <c r="L43" s="1237">
        <f t="shared" si="8"/>
        <v>0</v>
      </c>
      <c r="M43" s="1354">
        <f t="shared" si="9"/>
        <v>0</v>
      </c>
    </row>
    <row r="44" spans="1:13" ht="34.5" customHeight="1" thickBot="1" x14ac:dyDescent="0.35">
      <c r="A44" s="2648" t="s">
        <v>304</v>
      </c>
      <c r="B44" s="1336">
        <v>4</v>
      </c>
      <c r="C44" s="1220">
        <v>0</v>
      </c>
      <c r="D44" s="1321">
        <v>4</v>
      </c>
      <c r="E44" s="1336">
        <v>5</v>
      </c>
      <c r="F44" s="1220">
        <v>0</v>
      </c>
      <c r="G44" s="1321">
        <v>5</v>
      </c>
      <c r="H44" s="1336">
        <v>3</v>
      </c>
      <c r="I44" s="1220">
        <v>0</v>
      </c>
      <c r="J44" s="1321">
        <v>3</v>
      </c>
      <c r="K44" s="1355">
        <f t="shared" si="8"/>
        <v>12</v>
      </c>
      <c r="L44" s="1239">
        <f t="shared" si="8"/>
        <v>0</v>
      </c>
      <c r="M44" s="1356">
        <f t="shared" si="9"/>
        <v>12</v>
      </c>
    </row>
    <row r="45" spans="1:13" ht="27.75" customHeight="1" x14ac:dyDescent="0.3">
      <c r="A45" s="611" t="s">
        <v>168</v>
      </c>
      <c r="B45" s="1335">
        <v>12</v>
      </c>
      <c r="C45" s="667">
        <v>2</v>
      </c>
      <c r="D45" s="1318">
        <v>14</v>
      </c>
      <c r="E45" s="1335">
        <v>14</v>
      </c>
      <c r="F45" s="667">
        <v>1</v>
      </c>
      <c r="G45" s="1318">
        <v>15</v>
      </c>
      <c r="H45" s="1335">
        <v>10</v>
      </c>
      <c r="I45" s="667">
        <v>2</v>
      </c>
      <c r="J45" s="1318">
        <v>12</v>
      </c>
      <c r="K45" s="2828">
        <f t="shared" si="8"/>
        <v>36</v>
      </c>
      <c r="L45" s="2829">
        <f t="shared" si="8"/>
        <v>5</v>
      </c>
      <c r="M45" s="2830">
        <f t="shared" si="9"/>
        <v>41</v>
      </c>
    </row>
    <row r="46" spans="1:13" x14ac:dyDescent="0.3">
      <c r="A46" s="611" t="s">
        <v>169</v>
      </c>
      <c r="B46" s="1335">
        <v>16</v>
      </c>
      <c r="C46" s="667">
        <v>5</v>
      </c>
      <c r="D46" s="1318">
        <v>21</v>
      </c>
      <c r="E46" s="1335">
        <v>13</v>
      </c>
      <c r="F46" s="667">
        <v>3</v>
      </c>
      <c r="G46" s="1318">
        <v>16</v>
      </c>
      <c r="H46" s="1335">
        <v>10</v>
      </c>
      <c r="I46" s="667">
        <v>0</v>
      </c>
      <c r="J46" s="1318">
        <v>10</v>
      </c>
      <c r="K46" s="1353">
        <f t="shared" si="8"/>
        <v>39</v>
      </c>
      <c r="L46" s="1237">
        <f t="shared" si="8"/>
        <v>8</v>
      </c>
      <c r="M46" s="1354">
        <f t="shared" si="9"/>
        <v>47</v>
      </c>
    </row>
    <row r="47" spans="1:13" ht="54.75" customHeight="1" thickBot="1" x14ac:dyDescent="0.35">
      <c r="A47" s="611" t="s">
        <v>170</v>
      </c>
      <c r="B47" s="1335">
        <v>10</v>
      </c>
      <c r="C47" s="667">
        <v>5</v>
      </c>
      <c r="D47" s="1318">
        <v>15</v>
      </c>
      <c r="E47" s="1335">
        <v>8</v>
      </c>
      <c r="F47" s="667">
        <v>3</v>
      </c>
      <c r="G47" s="1318">
        <v>11</v>
      </c>
      <c r="H47" s="1335">
        <v>8</v>
      </c>
      <c r="I47" s="667">
        <v>0</v>
      </c>
      <c r="J47" s="1318">
        <v>8</v>
      </c>
      <c r="K47" s="1353">
        <f t="shared" si="8"/>
        <v>26</v>
      </c>
      <c r="L47" s="1237">
        <f t="shared" si="8"/>
        <v>8</v>
      </c>
      <c r="M47" s="1354">
        <f t="shared" si="9"/>
        <v>34</v>
      </c>
    </row>
    <row r="48" spans="1:13" ht="31.5" customHeight="1" thickBot="1" x14ac:dyDescent="0.35">
      <c r="A48" s="2717" t="s">
        <v>8</v>
      </c>
      <c r="B48" s="2936">
        <f>B29+B30+B31+B32+B37+B38+B39+B40+B41+B45+B46+B47</f>
        <v>100</v>
      </c>
      <c r="C48" s="2954">
        <f t="shared" ref="C48:J48" si="10">C29+C30+C31+C32+C37+C38+C39+C40+C41+C45+C46+C47</f>
        <v>175</v>
      </c>
      <c r="D48" s="2955">
        <f t="shared" si="10"/>
        <v>275</v>
      </c>
      <c r="E48" s="2936">
        <f t="shared" si="10"/>
        <v>111</v>
      </c>
      <c r="F48" s="2954">
        <f t="shared" si="10"/>
        <v>180</v>
      </c>
      <c r="G48" s="2955">
        <f t="shared" si="10"/>
        <v>291</v>
      </c>
      <c r="H48" s="2936">
        <f t="shared" si="10"/>
        <v>110</v>
      </c>
      <c r="I48" s="2954">
        <f t="shared" si="10"/>
        <v>66</v>
      </c>
      <c r="J48" s="2955">
        <f t="shared" si="10"/>
        <v>176</v>
      </c>
      <c r="K48" s="2936">
        <f>K29+K30+K31+K32+K37+K38+K39+K40+K41+K45+K46+K47</f>
        <v>321</v>
      </c>
      <c r="L48" s="2954">
        <f>L29+L30+L31+L32+L37+L38+L39+L40+L41+L45+L46+L47</f>
        <v>421</v>
      </c>
      <c r="M48" s="2955">
        <f>M29+M30+M31+M32+M37+M38+M39+M40+M41+M45+M46+M47</f>
        <v>742</v>
      </c>
    </row>
    <row r="49" spans="1:13" ht="24.95" customHeight="1" thickBot="1" x14ac:dyDescent="0.35">
      <c r="A49" s="2789" t="s">
        <v>25</v>
      </c>
      <c r="B49" s="2737"/>
      <c r="C49" s="2738"/>
      <c r="D49" s="2930"/>
      <c r="E49" s="2737"/>
      <c r="F49" s="2738"/>
      <c r="G49" s="2930"/>
      <c r="H49" s="2737"/>
      <c r="I49" s="2738"/>
      <c r="J49" s="2930"/>
      <c r="K49" s="2924"/>
      <c r="L49" s="2925"/>
      <c r="M49" s="2926"/>
    </row>
    <row r="50" spans="1:13" ht="24.95" customHeight="1" x14ac:dyDescent="0.3">
      <c r="A50" s="611" t="s">
        <v>160</v>
      </c>
      <c r="B50" s="2776">
        <v>0</v>
      </c>
      <c r="C50" s="2777">
        <v>0</v>
      </c>
      <c r="D50" s="2778">
        <v>0</v>
      </c>
      <c r="E50" s="2776">
        <v>0</v>
      </c>
      <c r="F50" s="2777">
        <v>0</v>
      </c>
      <c r="G50" s="2778">
        <v>0</v>
      </c>
      <c r="H50" s="1333">
        <v>0</v>
      </c>
      <c r="I50" s="1211">
        <v>0</v>
      </c>
      <c r="J50" s="2788">
        <v>0</v>
      </c>
      <c r="K50" s="2828">
        <f t="shared" ref="K50:L52" si="11">B50+E50+H50</f>
        <v>0</v>
      </c>
      <c r="L50" s="2829">
        <f t="shared" si="11"/>
        <v>0</v>
      </c>
      <c r="M50" s="2830">
        <f>K50+L50</f>
        <v>0</v>
      </c>
    </row>
    <row r="51" spans="1:13" ht="24.95" customHeight="1" x14ac:dyDescent="0.3">
      <c r="A51" s="611" t="s">
        <v>385</v>
      </c>
      <c r="B51" s="2927">
        <v>0</v>
      </c>
      <c r="C51" s="2952">
        <v>0</v>
      </c>
      <c r="D51" s="2953">
        <v>0</v>
      </c>
      <c r="E51" s="2927">
        <v>0</v>
      </c>
      <c r="F51" s="2952">
        <v>0</v>
      </c>
      <c r="G51" s="2953">
        <v>0</v>
      </c>
      <c r="H51" s="2927">
        <v>0</v>
      </c>
      <c r="I51" s="2952">
        <v>0</v>
      </c>
      <c r="J51" s="2953">
        <v>0</v>
      </c>
      <c r="K51" s="1353">
        <f t="shared" si="11"/>
        <v>0</v>
      </c>
      <c r="L51" s="1237">
        <f t="shared" si="11"/>
        <v>0</v>
      </c>
      <c r="M51" s="1354">
        <f>K51+L51</f>
        <v>0</v>
      </c>
    </row>
    <row r="52" spans="1:13" ht="24.95" customHeight="1" thickBot="1" x14ac:dyDescent="0.35">
      <c r="A52" s="611" t="s">
        <v>162</v>
      </c>
      <c r="B52" s="668">
        <v>0</v>
      </c>
      <c r="C52" s="1221">
        <v>2</v>
      </c>
      <c r="D52" s="669">
        <v>2</v>
      </c>
      <c r="E52" s="668">
        <v>0</v>
      </c>
      <c r="F52" s="1221">
        <v>1</v>
      </c>
      <c r="G52" s="669">
        <v>1</v>
      </c>
      <c r="H52" s="668">
        <v>0</v>
      </c>
      <c r="I52" s="1221">
        <v>1</v>
      </c>
      <c r="J52" s="669">
        <v>1</v>
      </c>
      <c r="K52" s="1351">
        <f t="shared" si="11"/>
        <v>0</v>
      </c>
      <c r="L52" s="1242">
        <f t="shared" si="11"/>
        <v>4</v>
      </c>
      <c r="M52" s="1352">
        <f>K52+L52</f>
        <v>4</v>
      </c>
    </row>
    <row r="53" spans="1:13" ht="24.95" customHeight="1" thickBot="1" x14ac:dyDescent="0.35">
      <c r="A53" s="2823" t="s">
        <v>163</v>
      </c>
      <c r="B53" s="2825">
        <f t="shared" ref="B53:M53" si="12">SUM(B54:B57)</f>
        <v>1</v>
      </c>
      <c r="C53" s="2852">
        <f t="shared" si="12"/>
        <v>3</v>
      </c>
      <c r="D53" s="2853">
        <f t="shared" si="12"/>
        <v>4</v>
      </c>
      <c r="E53" s="2825">
        <f t="shared" si="12"/>
        <v>0</v>
      </c>
      <c r="F53" s="2852">
        <f t="shared" si="12"/>
        <v>3</v>
      </c>
      <c r="G53" s="2853">
        <f t="shared" si="12"/>
        <v>3</v>
      </c>
      <c r="H53" s="2825">
        <f t="shared" si="12"/>
        <v>0</v>
      </c>
      <c r="I53" s="2852">
        <f t="shared" si="12"/>
        <v>1</v>
      </c>
      <c r="J53" s="2853">
        <f t="shared" si="12"/>
        <v>1</v>
      </c>
      <c r="K53" s="2825">
        <f t="shared" si="12"/>
        <v>1</v>
      </c>
      <c r="L53" s="2852">
        <f t="shared" si="12"/>
        <v>7</v>
      </c>
      <c r="M53" s="2853">
        <f t="shared" si="12"/>
        <v>8</v>
      </c>
    </row>
    <row r="54" spans="1:13" ht="24.95" customHeight="1" x14ac:dyDescent="0.3">
      <c r="A54" s="2640" t="s">
        <v>296</v>
      </c>
      <c r="B54" s="2641">
        <v>1</v>
      </c>
      <c r="C54" s="2642">
        <v>2</v>
      </c>
      <c r="D54" s="2643">
        <v>3</v>
      </c>
      <c r="E54" s="2641">
        <v>0</v>
      </c>
      <c r="F54" s="2642">
        <v>0</v>
      </c>
      <c r="G54" s="2643">
        <v>0</v>
      </c>
      <c r="H54" s="2641">
        <v>0</v>
      </c>
      <c r="I54" s="2642">
        <v>0</v>
      </c>
      <c r="J54" s="2643">
        <v>0</v>
      </c>
      <c r="K54" s="2828">
        <f t="shared" ref="K54:L61" si="13">B54+E54+H54</f>
        <v>1</v>
      </c>
      <c r="L54" s="2829">
        <f t="shared" si="13"/>
        <v>2</v>
      </c>
      <c r="M54" s="2830">
        <f t="shared" ref="M54:M61" si="14">K54+L54</f>
        <v>3</v>
      </c>
    </row>
    <row r="55" spans="1:13" ht="24.95" customHeight="1" x14ac:dyDescent="0.3">
      <c r="A55" s="623" t="s">
        <v>298</v>
      </c>
      <c r="B55" s="1182">
        <v>0</v>
      </c>
      <c r="C55" s="1183">
        <v>0</v>
      </c>
      <c r="D55" s="1184">
        <v>0</v>
      </c>
      <c r="E55" s="1182">
        <v>0</v>
      </c>
      <c r="F55" s="1183">
        <v>0</v>
      </c>
      <c r="G55" s="1184">
        <v>0</v>
      </c>
      <c r="H55" s="1182">
        <v>0</v>
      </c>
      <c r="I55" s="1183">
        <v>1</v>
      </c>
      <c r="J55" s="1184">
        <v>1</v>
      </c>
      <c r="K55" s="1353">
        <f t="shared" si="13"/>
        <v>0</v>
      </c>
      <c r="L55" s="1237">
        <f t="shared" si="13"/>
        <v>1</v>
      </c>
      <c r="M55" s="1354">
        <f t="shared" si="14"/>
        <v>1</v>
      </c>
    </row>
    <row r="56" spans="1:13" ht="65.25" customHeight="1" x14ac:dyDescent="0.3">
      <c r="A56" s="612" t="s">
        <v>327</v>
      </c>
      <c r="B56" s="1182">
        <v>0</v>
      </c>
      <c r="C56" s="1183">
        <v>1</v>
      </c>
      <c r="D56" s="1184">
        <v>1</v>
      </c>
      <c r="E56" s="1182">
        <v>0</v>
      </c>
      <c r="F56" s="1183">
        <v>1</v>
      </c>
      <c r="G56" s="1184">
        <v>1</v>
      </c>
      <c r="H56" s="1182">
        <v>0</v>
      </c>
      <c r="I56" s="1183">
        <v>0</v>
      </c>
      <c r="J56" s="1184">
        <v>0</v>
      </c>
      <c r="K56" s="1353">
        <f t="shared" si="13"/>
        <v>0</v>
      </c>
      <c r="L56" s="1237">
        <f t="shared" si="13"/>
        <v>2</v>
      </c>
      <c r="M56" s="1354">
        <f t="shared" si="14"/>
        <v>2</v>
      </c>
    </row>
    <row r="57" spans="1:13" ht="29.25" customHeight="1" thickBot="1" x14ac:dyDescent="0.35">
      <c r="A57" s="2648" t="s">
        <v>299</v>
      </c>
      <c r="B57" s="1334">
        <v>0</v>
      </c>
      <c r="C57" s="1338">
        <v>0</v>
      </c>
      <c r="D57" s="1339">
        <v>0</v>
      </c>
      <c r="E57" s="1334">
        <v>0</v>
      </c>
      <c r="F57" s="1338">
        <v>2</v>
      </c>
      <c r="G57" s="1339">
        <v>2</v>
      </c>
      <c r="H57" s="1334">
        <v>0</v>
      </c>
      <c r="I57" s="1338">
        <v>0</v>
      </c>
      <c r="J57" s="1339">
        <v>0</v>
      </c>
      <c r="K57" s="1355">
        <f t="shared" si="13"/>
        <v>0</v>
      </c>
      <c r="L57" s="1239">
        <f t="shared" si="13"/>
        <v>2</v>
      </c>
      <c r="M57" s="1356">
        <f t="shared" si="14"/>
        <v>2</v>
      </c>
    </row>
    <row r="58" spans="1:13" ht="24.75" customHeight="1" x14ac:dyDescent="0.3">
      <c r="A58" s="2649" t="s">
        <v>164</v>
      </c>
      <c r="B58" s="1333"/>
      <c r="C58" s="1211"/>
      <c r="D58" s="2788"/>
      <c r="E58" s="1333"/>
      <c r="F58" s="1211"/>
      <c r="G58" s="2788"/>
      <c r="H58" s="1333"/>
      <c r="I58" s="1211"/>
      <c r="J58" s="2788"/>
      <c r="K58" s="2828">
        <f t="shared" si="13"/>
        <v>0</v>
      </c>
      <c r="L58" s="2829">
        <f t="shared" si="13"/>
        <v>0</v>
      </c>
      <c r="M58" s="2830">
        <f t="shared" si="14"/>
        <v>0</v>
      </c>
    </row>
    <row r="59" spans="1:13" ht="24.75" customHeight="1" x14ac:dyDescent="0.3">
      <c r="A59" s="624" t="s">
        <v>334</v>
      </c>
      <c r="B59" s="1333">
        <v>0</v>
      </c>
      <c r="C59" s="1211">
        <v>0</v>
      </c>
      <c r="D59" s="2788">
        <v>0</v>
      </c>
      <c r="E59" s="1333">
        <v>0</v>
      </c>
      <c r="F59" s="1211">
        <v>0</v>
      </c>
      <c r="G59" s="2788">
        <v>0</v>
      </c>
      <c r="H59" s="1333">
        <v>0</v>
      </c>
      <c r="I59" s="1211">
        <v>0</v>
      </c>
      <c r="J59" s="2788">
        <v>0</v>
      </c>
      <c r="K59" s="1353">
        <f t="shared" si="13"/>
        <v>0</v>
      </c>
      <c r="L59" s="1237">
        <f t="shared" si="13"/>
        <v>0</v>
      </c>
      <c r="M59" s="1354">
        <f t="shared" si="14"/>
        <v>0</v>
      </c>
    </row>
    <row r="60" spans="1:13" ht="24.75" customHeight="1" x14ac:dyDescent="0.3">
      <c r="A60" s="611" t="s">
        <v>165</v>
      </c>
      <c r="B60" s="1333">
        <v>0</v>
      </c>
      <c r="C60" s="1211">
        <v>0</v>
      </c>
      <c r="D60" s="2788">
        <v>0</v>
      </c>
      <c r="E60" s="1333">
        <v>0</v>
      </c>
      <c r="F60" s="1211">
        <v>1</v>
      </c>
      <c r="G60" s="2788">
        <v>1</v>
      </c>
      <c r="H60" s="1333">
        <v>0</v>
      </c>
      <c r="I60" s="1211">
        <v>0</v>
      </c>
      <c r="J60" s="2788">
        <v>0</v>
      </c>
      <c r="K60" s="1353">
        <f t="shared" si="13"/>
        <v>0</v>
      </c>
      <c r="L60" s="1237">
        <f t="shared" si="13"/>
        <v>1</v>
      </c>
      <c r="M60" s="1354">
        <f t="shared" si="14"/>
        <v>1</v>
      </c>
    </row>
    <row r="61" spans="1:13" ht="24.95" customHeight="1" thickBot="1" x14ac:dyDescent="0.35">
      <c r="A61" s="611" t="s">
        <v>166</v>
      </c>
      <c r="B61" s="1333">
        <v>1</v>
      </c>
      <c r="C61" s="1211">
        <v>0</v>
      </c>
      <c r="D61" s="2788">
        <v>1</v>
      </c>
      <c r="E61" s="1333">
        <v>0</v>
      </c>
      <c r="F61" s="1211">
        <v>0</v>
      </c>
      <c r="G61" s="2788">
        <v>0</v>
      </c>
      <c r="H61" s="1333">
        <v>0</v>
      </c>
      <c r="I61" s="1211">
        <v>0</v>
      </c>
      <c r="J61" s="2788">
        <v>0</v>
      </c>
      <c r="K61" s="1351">
        <f t="shared" si="13"/>
        <v>1</v>
      </c>
      <c r="L61" s="1242">
        <f t="shared" si="13"/>
        <v>0</v>
      </c>
      <c r="M61" s="1352">
        <f t="shared" si="14"/>
        <v>1</v>
      </c>
    </row>
    <row r="62" spans="1:13" ht="24.95" customHeight="1" thickBot="1" x14ac:dyDescent="0.35">
      <c r="A62" s="2857" t="s">
        <v>167</v>
      </c>
      <c r="B62" s="2936">
        <f>SUM(B63:B65)</f>
        <v>0</v>
      </c>
      <c r="C62" s="2954">
        <f t="shared" ref="C62:M62" si="15">SUM(C63:C65)</f>
        <v>0</v>
      </c>
      <c r="D62" s="2955">
        <f t="shared" si="15"/>
        <v>0</v>
      </c>
      <c r="E62" s="2936">
        <f t="shared" si="15"/>
        <v>0</v>
      </c>
      <c r="F62" s="2954">
        <f t="shared" si="15"/>
        <v>0</v>
      </c>
      <c r="G62" s="2955">
        <f t="shared" si="15"/>
        <v>0</v>
      </c>
      <c r="H62" s="2936">
        <f t="shared" si="15"/>
        <v>0</v>
      </c>
      <c r="I62" s="2954">
        <f t="shared" si="15"/>
        <v>0</v>
      </c>
      <c r="J62" s="2955">
        <f t="shared" si="15"/>
        <v>0</v>
      </c>
      <c r="K62" s="2936">
        <f t="shared" si="15"/>
        <v>0</v>
      </c>
      <c r="L62" s="2954">
        <f t="shared" si="15"/>
        <v>0</v>
      </c>
      <c r="M62" s="2955">
        <f t="shared" si="15"/>
        <v>0</v>
      </c>
    </row>
    <row r="63" spans="1:13" ht="24.95" customHeight="1" x14ac:dyDescent="0.3">
      <c r="A63" s="2640" t="s">
        <v>301</v>
      </c>
      <c r="B63" s="2776">
        <v>0</v>
      </c>
      <c r="C63" s="2777">
        <v>0</v>
      </c>
      <c r="D63" s="2778">
        <v>0</v>
      </c>
      <c r="E63" s="2776">
        <v>0</v>
      </c>
      <c r="F63" s="2777">
        <v>0</v>
      </c>
      <c r="G63" s="2778">
        <v>0</v>
      </c>
      <c r="H63" s="2776">
        <v>0</v>
      </c>
      <c r="I63" s="2777">
        <v>0</v>
      </c>
      <c r="J63" s="2778">
        <v>0</v>
      </c>
      <c r="K63" s="2828">
        <f t="shared" ref="K63:L68" si="16">B63+E63+H63</f>
        <v>0</v>
      </c>
      <c r="L63" s="2829">
        <f t="shared" si="16"/>
        <v>0</v>
      </c>
      <c r="M63" s="2830">
        <f t="shared" ref="M63:M68" si="17">K63+L63</f>
        <v>0</v>
      </c>
    </row>
    <row r="64" spans="1:13" ht="24.95" customHeight="1" x14ac:dyDescent="0.3">
      <c r="A64" s="623" t="s">
        <v>302</v>
      </c>
      <c r="B64" s="1335">
        <v>0</v>
      </c>
      <c r="C64" s="667">
        <v>0</v>
      </c>
      <c r="D64" s="1318">
        <v>0</v>
      </c>
      <c r="E64" s="1335">
        <v>0</v>
      </c>
      <c r="F64" s="667">
        <v>0</v>
      </c>
      <c r="G64" s="1318">
        <v>0</v>
      </c>
      <c r="H64" s="1335">
        <v>0</v>
      </c>
      <c r="I64" s="667">
        <v>0</v>
      </c>
      <c r="J64" s="1318">
        <v>0</v>
      </c>
      <c r="K64" s="1353">
        <f t="shared" si="16"/>
        <v>0</v>
      </c>
      <c r="L64" s="1237">
        <f t="shared" si="16"/>
        <v>0</v>
      </c>
      <c r="M64" s="1354">
        <f t="shared" si="17"/>
        <v>0</v>
      </c>
    </row>
    <row r="65" spans="1:13" ht="24.95" customHeight="1" thickBot="1" x14ac:dyDescent="0.35">
      <c r="A65" s="2648" t="s">
        <v>304</v>
      </c>
      <c r="B65" s="1336">
        <v>0</v>
      </c>
      <c r="C65" s="1220">
        <v>0</v>
      </c>
      <c r="D65" s="1321">
        <v>0</v>
      </c>
      <c r="E65" s="1336">
        <v>0</v>
      </c>
      <c r="F65" s="1220">
        <v>0</v>
      </c>
      <c r="G65" s="1321">
        <v>0</v>
      </c>
      <c r="H65" s="1336">
        <v>0</v>
      </c>
      <c r="I65" s="1220">
        <v>0</v>
      </c>
      <c r="J65" s="1321">
        <v>0</v>
      </c>
      <c r="K65" s="1351">
        <f t="shared" si="16"/>
        <v>0</v>
      </c>
      <c r="L65" s="1242">
        <f t="shared" si="16"/>
        <v>0</v>
      </c>
      <c r="M65" s="1352">
        <f t="shared" si="17"/>
        <v>0</v>
      </c>
    </row>
    <row r="66" spans="1:13" x14ac:dyDescent="0.3">
      <c r="A66" s="2637" t="s">
        <v>168</v>
      </c>
      <c r="B66" s="2776">
        <v>1</v>
      </c>
      <c r="C66" s="2777">
        <v>0</v>
      </c>
      <c r="D66" s="2778">
        <v>1</v>
      </c>
      <c r="E66" s="2776">
        <v>0</v>
      </c>
      <c r="F66" s="2777">
        <v>0</v>
      </c>
      <c r="G66" s="2778">
        <v>0</v>
      </c>
      <c r="H66" s="2776">
        <v>0</v>
      </c>
      <c r="I66" s="2777">
        <v>0</v>
      </c>
      <c r="J66" s="2778">
        <v>0</v>
      </c>
      <c r="K66" s="2828">
        <f t="shared" si="16"/>
        <v>1</v>
      </c>
      <c r="L66" s="2829">
        <f t="shared" si="16"/>
        <v>0</v>
      </c>
      <c r="M66" s="2830">
        <f t="shared" si="17"/>
        <v>1</v>
      </c>
    </row>
    <row r="67" spans="1:13" x14ac:dyDescent="0.3">
      <c r="A67" s="614" t="s">
        <v>169</v>
      </c>
      <c r="B67" s="1335">
        <v>0</v>
      </c>
      <c r="C67" s="667">
        <v>0</v>
      </c>
      <c r="D67" s="1318">
        <v>0</v>
      </c>
      <c r="E67" s="1335">
        <v>0</v>
      </c>
      <c r="F67" s="667">
        <v>0</v>
      </c>
      <c r="G67" s="1318">
        <v>0</v>
      </c>
      <c r="H67" s="1335">
        <v>0</v>
      </c>
      <c r="I67" s="667">
        <v>0</v>
      </c>
      <c r="J67" s="1318">
        <v>0</v>
      </c>
      <c r="K67" s="1353">
        <f t="shared" si="16"/>
        <v>0</v>
      </c>
      <c r="L67" s="1237">
        <f t="shared" si="16"/>
        <v>0</v>
      </c>
      <c r="M67" s="1354">
        <f t="shared" si="17"/>
        <v>0</v>
      </c>
    </row>
    <row r="68" spans="1:13" ht="54.75" customHeight="1" thickBot="1" x14ac:dyDescent="0.35">
      <c r="A68" s="2659" t="s">
        <v>170</v>
      </c>
      <c r="B68" s="1336">
        <v>0</v>
      </c>
      <c r="C68" s="1220">
        <v>1</v>
      </c>
      <c r="D68" s="1321">
        <v>1</v>
      </c>
      <c r="E68" s="1336">
        <v>1</v>
      </c>
      <c r="F68" s="1220">
        <v>0</v>
      </c>
      <c r="G68" s="1321">
        <v>1</v>
      </c>
      <c r="H68" s="1336">
        <v>1</v>
      </c>
      <c r="I68" s="1220">
        <v>0</v>
      </c>
      <c r="J68" s="1321">
        <v>1</v>
      </c>
      <c r="K68" s="1351">
        <f t="shared" si="16"/>
        <v>2</v>
      </c>
      <c r="L68" s="1242">
        <f t="shared" si="16"/>
        <v>1</v>
      </c>
      <c r="M68" s="1352">
        <f t="shared" si="17"/>
        <v>3</v>
      </c>
    </row>
    <row r="69" spans="1:13" ht="30" customHeight="1" thickBot="1" x14ac:dyDescent="0.35">
      <c r="A69" s="2717" t="s">
        <v>13</v>
      </c>
      <c r="B69" s="2936">
        <f>B50+B51+B52+B53+B58+B59+B60+B61+B62+B66+B67+B68</f>
        <v>3</v>
      </c>
      <c r="C69" s="2954">
        <f t="shared" ref="C69:M69" si="18">C50+C51+C52+C53+C58+C59+C60+C61+C62+C66+C67+C68</f>
        <v>6</v>
      </c>
      <c r="D69" s="2955">
        <f t="shared" si="18"/>
        <v>9</v>
      </c>
      <c r="E69" s="2936">
        <f t="shared" si="18"/>
        <v>1</v>
      </c>
      <c r="F69" s="2954">
        <f t="shared" si="18"/>
        <v>5</v>
      </c>
      <c r="G69" s="2955">
        <f t="shared" si="18"/>
        <v>6</v>
      </c>
      <c r="H69" s="2936">
        <f t="shared" si="18"/>
        <v>1</v>
      </c>
      <c r="I69" s="2954">
        <f t="shared" si="18"/>
        <v>2</v>
      </c>
      <c r="J69" s="2955">
        <f t="shared" si="18"/>
        <v>3</v>
      </c>
      <c r="K69" s="2936">
        <f t="shared" si="18"/>
        <v>5</v>
      </c>
      <c r="L69" s="2954">
        <f t="shared" si="18"/>
        <v>13</v>
      </c>
      <c r="M69" s="2955">
        <f t="shared" si="18"/>
        <v>18</v>
      </c>
    </row>
    <row r="70" spans="1:13" ht="32.25" customHeight="1" thickBot="1" x14ac:dyDescent="0.35">
      <c r="A70" s="2957" t="s">
        <v>182</v>
      </c>
      <c r="B70" s="2958">
        <f t="shared" ref="B70:M70" si="19">B48+B69</f>
        <v>103</v>
      </c>
      <c r="C70" s="2959">
        <f t="shared" si="19"/>
        <v>181</v>
      </c>
      <c r="D70" s="2960">
        <f t="shared" si="19"/>
        <v>284</v>
      </c>
      <c r="E70" s="2958">
        <f t="shared" si="19"/>
        <v>112</v>
      </c>
      <c r="F70" s="2959">
        <f t="shared" si="19"/>
        <v>185</v>
      </c>
      <c r="G70" s="2960">
        <f t="shared" si="19"/>
        <v>297</v>
      </c>
      <c r="H70" s="2958">
        <f t="shared" si="19"/>
        <v>111</v>
      </c>
      <c r="I70" s="2959">
        <f t="shared" si="19"/>
        <v>68</v>
      </c>
      <c r="J70" s="2960">
        <f t="shared" si="19"/>
        <v>179</v>
      </c>
      <c r="K70" s="2958">
        <f t="shared" si="19"/>
        <v>326</v>
      </c>
      <c r="L70" s="2959">
        <f t="shared" si="19"/>
        <v>434</v>
      </c>
      <c r="M70" s="2960">
        <f t="shared" si="19"/>
        <v>760</v>
      </c>
    </row>
    <row r="71" spans="1:13" ht="37.5" customHeight="1" x14ac:dyDescent="0.3">
      <c r="A71" s="368"/>
      <c r="B71" s="369"/>
      <c r="C71" s="369"/>
      <c r="D71" s="369"/>
      <c r="E71" s="369"/>
      <c r="F71" s="369"/>
      <c r="G71" s="369"/>
      <c r="H71" s="369"/>
      <c r="I71" s="369"/>
      <c r="J71" s="369"/>
      <c r="K71" s="369"/>
      <c r="L71" s="369"/>
      <c r="M71" s="369"/>
    </row>
    <row r="72" spans="1:13" ht="26.25" customHeight="1" x14ac:dyDescent="0.3">
      <c r="A72" s="368"/>
      <c r="B72" s="369"/>
      <c r="C72" s="369"/>
      <c r="D72" s="369"/>
      <c r="E72" s="369"/>
      <c r="F72" s="369"/>
      <c r="G72" s="369"/>
      <c r="H72" s="369"/>
      <c r="I72" s="369"/>
      <c r="J72" s="369"/>
      <c r="K72" s="369"/>
      <c r="L72" s="369"/>
      <c r="M72" s="369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V13" sqref="V13"/>
    </sheetView>
  </sheetViews>
  <sheetFormatPr defaultRowHeight="20.25" x14ac:dyDescent="0.3"/>
  <cols>
    <col min="1" max="1" width="75.140625" style="364" customWidth="1"/>
    <col min="2" max="2" width="10.28515625" style="364" customWidth="1"/>
    <col min="3" max="3" width="11.7109375" style="364" customWidth="1"/>
    <col min="4" max="4" width="10.5703125" style="364" customWidth="1"/>
    <col min="5" max="5" width="9.140625" style="364" customWidth="1"/>
    <col min="6" max="6" width="11.28515625" style="364" customWidth="1"/>
    <col min="7" max="7" width="9.140625" style="364" customWidth="1"/>
    <col min="8" max="8" width="10.140625" style="364" customWidth="1"/>
    <col min="9" max="9" width="11.28515625" style="364" customWidth="1"/>
    <col min="10" max="10" width="9.140625" style="364" customWidth="1"/>
    <col min="11" max="11" width="10.5703125" style="364" customWidth="1"/>
    <col min="12" max="12" width="11.5703125" style="364" customWidth="1"/>
    <col min="13" max="13" width="11" style="364" customWidth="1"/>
    <col min="14" max="256" width="9.140625" style="364"/>
    <col min="257" max="257" width="75.140625" style="364" customWidth="1"/>
    <col min="258" max="269" width="9.140625" style="364" customWidth="1"/>
    <col min="270" max="512" width="9.140625" style="364"/>
    <col min="513" max="513" width="75.140625" style="364" customWidth="1"/>
    <col min="514" max="525" width="9.140625" style="364" customWidth="1"/>
    <col min="526" max="768" width="9.140625" style="364"/>
    <col min="769" max="769" width="75.140625" style="364" customWidth="1"/>
    <col min="770" max="781" width="9.140625" style="364" customWidth="1"/>
    <col min="782" max="1024" width="9.140625" style="364"/>
    <col min="1025" max="1025" width="75.140625" style="364" customWidth="1"/>
    <col min="1026" max="1037" width="9.140625" style="364" customWidth="1"/>
    <col min="1038" max="1280" width="9.140625" style="364"/>
    <col min="1281" max="1281" width="75.140625" style="364" customWidth="1"/>
    <col min="1282" max="1293" width="9.140625" style="364" customWidth="1"/>
    <col min="1294" max="1536" width="9.140625" style="364"/>
    <col min="1537" max="1537" width="75.140625" style="364" customWidth="1"/>
    <col min="1538" max="1549" width="9.140625" style="364" customWidth="1"/>
    <col min="1550" max="1792" width="9.140625" style="364"/>
    <col min="1793" max="1793" width="75.140625" style="364" customWidth="1"/>
    <col min="1794" max="1805" width="9.140625" style="364" customWidth="1"/>
    <col min="1806" max="2048" width="9.140625" style="364"/>
    <col min="2049" max="2049" width="75.140625" style="364" customWidth="1"/>
    <col min="2050" max="2061" width="9.140625" style="364" customWidth="1"/>
    <col min="2062" max="2304" width="9.140625" style="364"/>
    <col min="2305" max="2305" width="75.140625" style="364" customWidth="1"/>
    <col min="2306" max="2317" width="9.140625" style="364" customWidth="1"/>
    <col min="2318" max="2560" width="9.140625" style="364"/>
    <col min="2561" max="2561" width="75.140625" style="364" customWidth="1"/>
    <col min="2562" max="2573" width="9.140625" style="364" customWidth="1"/>
    <col min="2574" max="2816" width="9.140625" style="364"/>
    <col min="2817" max="2817" width="75.140625" style="364" customWidth="1"/>
    <col min="2818" max="2829" width="9.140625" style="364" customWidth="1"/>
    <col min="2830" max="3072" width="9.140625" style="364"/>
    <col min="3073" max="3073" width="75.140625" style="364" customWidth="1"/>
    <col min="3074" max="3085" width="9.140625" style="364" customWidth="1"/>
    <col min="3086" max="3328" width="9.140625" style="364"/>
    <col min="3329" max="3329" width="75.140625" style="364" customWidth="1"/>
    <col min="3330" max="3341" width="9.140625" style="364" customWidth="1"/>
    <col min="3342" max="3584" width="9.140625" style="364"/>
    <col min="3585" max="3585" width="75.140625" style="364" customWidth="1"/>
    <col min="3586" max="3597" width="9.140625" style="364" customWidth="1"/>
    <col min="3598" max="3840" width="9.140625" style="364"/>
    <col min="3841" max="3841" width="75.140625" style="364" customWidth="1"/>
    <col min="3842" max="3853" width="9.140625" style="364" customWidth="1"/>
    <col min="3854" max="4096" width="9.140625" style="364"/>
    <col min="4097" max="4097" width="75.140625" style="364" customWidth="1"/>
    <col min="4098" max="4109" width="9.140625" style="364" customWidth="1"/>
    <col min="4110" max="4352" width="9.140625" style="364"/>
    <col min="4353" max="4353" width="75.140625" style="364" customWidth="1"/>
    <col min="4354" max="4365" width="9.140625" style="364" customWidth="1"/>
    <col min="4366" max="4608" width="9.140625" style="364"/>
    <col min="4609" max="4609" width="75.140625" style="364" customWidth="1"/>
    <col min="4610" max="4621" width="9.140625" style="364" customWidth="1"/>
    <col min="4622" max="4864" width="9.140625" style="364"/>
    <col min="4865" max="4865" width="75.140625" style="364" customWidth="1"/>
    <col min="4866" max="4877" width="9.140625" style="364" customWidth="1"/>
    <col min="4878" max="5120" width="9.140625" style="364"/>
    <col min="5121" max="5121" width="75.140625" style="364" customWidth="1"/>
    <col min="5122" max="5133" width="9.140625" style="364" customWidth="1"/>
    <col min="5134" max="5376" width="9.140625" style="364"/>
    <col min="5377" max="5377" width="75.140625" style="364" customWidth="1"/>
    <col min="5378" max="5389" width="9.140625" style="364" customWidth="1"/>
    <col min="5390" max="5632" width="9.140625" style="364"/>
    <col min="5633" max="5633" width="75.140625" style="364" customWidth="1"/>
    <col min="5634" max="5645" width="9.140625" style="364" customWidth="1"/>
    <col min="5646" max="5888" width="9.140625" style="364"/>
    <col min="5889" max="5889" width="75.140625" style="364" customWidth="1"/>
    <col min="5890" max="5901" width="9.140625" style="364" customWidth="1"/>
    <col min="5902" max="6144" width="9.140625" style="364"/>
    <col min="6145" max="6145" width="75.140625" style="364" customWidth="1"/>
    <col min="6146" max="6157" width="9.140625" style="364" customWidth="1"/>
    <col min="6158" max="6400" width="9.140625" style="364"/>
    <col min="6401" max="6401" width="75.140625" style="364" customWidth="1"/>
    <col min="6402" max="6413" width="9.140625" style="364" customWidth="1"/>
    <col min="6414" max="6656" width="9.140625" style="364"/>
    <col min="6657" max="6657" width="75.140625" style="364" customWidth="1"/>
    <col min="6658" max="6669" width="9.140625" style="364" customWidth="1"/>
    <col min="6670" max="6912" width="9.140625" style="364"/>
    <col min="6913" max="6913" width="75.140625" style="364" customWidth="1"/>
    <col min="6914" max="6925" width="9.140625" style="364" customWidth="1"/>
    <col min="6926" max="7168" width="9.140625" style="364"/>
    <col min="7169" max="7169" width="75.140625" style="364" customWidth="1"/>
    <col min="7170" max="7181" width="9.140625" style="364" customWidth="1"/>
    <col min="7182" max="7424" width="9.140625" style="364"/>
    <col min="7425" max="7425" width="75.140625" style="364" customWidth="1"/>
    <col min="7426" max="7437" width="9.140625" style="364" customWidth="1"/>
    <col min="7438" max="7680" width="9.140625" style="364"/>
    <col min="7681" max="7681" width="75.140625" style="364" customWidth="1"/>
    <col min="7682" max="7693" width="9.140625" style="364" customWidth="1"/>
    <col min="7694" max="7936" width="9.140625" style="364"/>
    <col min="7937" max="7937" width="75.140625" style="364" customWidth="1"/>
    <col min="7938" max="7949" width="9.140625" style="364" customWidth="1"/>
    <col min="7950" max="8192" width="9.140625" style="364"/>
    <col min="8193" max="8193" width="75.140625" style="364" customWidth="1"/>
    <col min="8194" max="8205" width="9.140625" style="364" customWidth="1"/>
    <col min="8206" max="8448" width="9.140625" style="364"/>
    <col min="8449" max="8449" width="75.140625" style="364" customWidth="1"/>
    <col min="8450" max="8461" width="9.140625" style="364" customWidth="1"/>
    <col min="8462" max="8704" width="9.140625" style="364"/>
    <col min="8705" max="8705" width="75.140625" style="364" customWidth="1"/>
    <col min="8706" max="8717" width="9.140625" style="364" customWidth="1"/>
    <col min="8718" max="8960" width="9.140625" style="364"/>
    <col min="8961" max="8961" width="75.140625" style="364" customWidth="1"/>
    <col min="8962" max="8973" width="9.140625" style="364" customWidth="1"/>
    <col min="8974" max="9216" width="9.140625" style="364"/>
    <col min="9217" max="9217" width="75.140625" style="364" customWidth="1"/>
    <col min="9218" max="9229" width="9.140625" style="364" customWidth="1"/>
    <col min="9230" max="9472" width="9.140625" style="364"/>
    <col min="9473" max="9473" width="75.140625" style="364" customWidth="1"/>
    <col min="9474" max="9485" width="9.140625" style="364" customWidth="1"/>
    <col min="9486" max="9728" width="9.140625" style="364"/>
    <col min="9729" max="9729" width="75.140625" style="364" customWidth="1"/>
    <col min="9730" max="9741" width="9.140625" style="364" customWidth="1"/>
    <col min="9742" max="9984" width="9.140625" style="364"/>
    <col min="9985" max="9985" width="75.140625" style="364" customWidth="1"/>
    <col min="9986" max="9997" width="9.140625" style="364" customWidth="1"/>
    <col min="9998" max="10240" width="9.140625" style="364"/>
    <col min="10241" max="10241" width="75.140625" style="364" customWidth="1"/>
    <col min="10242" max="10253" width="9.140625" style="364" customWidth="1"/>
    <col min="10254" max="10496" width="9.140625" style="364"/>
    <col min="10497" max="10497" width="75.140625" style="364" customWidth="1"/>
    <col min="10498" max="10509" width="9.140625" style="364" customWidth="1"/>
    <col min="10510" max="10752" width="9.140625" style="364"/>
    <col min="10753" max="10753" width="75.140625" style="364" customWidth="1"/>
    <col min="10754" max="10765" width="9.140625" style="364" customWidth="1"/>
    <col min="10766" max="11008" width="9.140625" style="364"/>
    <col min="11009" max="11009" width="75.140625" style="364" customWidth="1"/>
    <col min="11010" max="11021" width="9.140625" style="364" customWidth="1"/>
    <col min="11022" max="11264" width="9.140625" style="364"/>
    <col min="11265" max="11265" width="75.140625" style="364" customWidth="1"/>
    <col min="11266" max="11277" width="9.140625" style="364" customWidth="1"/>
    <col min="11278" max="11520" width="9.140625" style="364"/>
    <col min="11521" max="11521" width="75.140625" style="364" customWidth="1"/>
    <col min="11522" max="11533" width="9.140625" style="364" customWidth="1"/>
    <col min="11534" max="11776" width="9.140625" style="364"/>
    <col min="11777" max="11777" width="75.140625" style="364" customWidth="1"/>
    <col min="11778" max="11789" width="9.140625" style="364" customWidth="1"/>
    <col min="11790" max="12032" width="9.140625" style="364"/>
    <col min="12033" max="12033" width="75.140625" style="364" customWidth="1"/>
    <col min="12034" max="12045" width="9.140625" style="364" customWidth="1"/>
    <col min="12046" max="12288" width="9.140625" style="364"/>
    <col min="12289" max="12289" width="75.140625" style="364" customWidth="1"/>
    <col min="12290" max="12301" width="9.140625" style="364" customWidth="1"/>
    <col min="12302" max="12544" width="9.140625" style="364"/>
    <col min="12545" max="12545" width="75.140625" style="364" customWidth="1"/>
    <col min="12546" max="12557" width="9.140625" style="364" customWidth="1"/>
    <col min="12558" max="12800" width="9.140625" style="364"/>
    <col min="12801" max="12801" width="75.140625" style="364" customWidth="1"/>
    <col min="12802" max="12813" width="9.140625" style="364" customWidth="1"/>
    <col min="12814" max="13056" width="9.140625" style="364"/>
    <col min="13057" max="13057" width="75.140625" style="364" customWidth="1"/>
    <col min="13058" max="13069" width="9.140625" style="364" customWidth="1"/>
    <col min="13070" max="13312" width="9.140625" style="364"/>
    <col min="13313" max="13313" width="75.140625" style="364" customWidth="1"/>
    <col min="13314" max="13325" width="9.140625" style="364" customWidth="1"/>
    <col min="13326" max="13568" width="9.140625" style="364"/>
    <col min="13569" max="13569" width="75.140625" style="364" customWidth="1"/>
    <col min="13570" max="13581" width="9.140625" style="364" customWidth="1"/>
    <col min="13582" max="13824" width="9.140625" style="364"/>
    <col min="13825" max="13825" width="75.140625" style="364" customWidth="1"/>
    <col min="13826" max="13837" width="9.140625" style="364" customWidth="1"/>
    <col min="13838" max="14080" width="9.140625" style="364"/>
    <col min="14081" max="14081" width="75.140625" style="364" customWidth="1"/>
    <col min="14082" max="14093" width="9.140625" style="364" customWidth="1"/>
    <col min="14094" max="14336" width="9.140625" style="364"/>
    <col min="14337" max="14337" width="75.140625" style="364" customWidth="1"/>
    <col min="14338" max="14349" width="9.140625" style="364" customWidth="1"/>
    <col min="14350" max="14592" width="9.140625" style="364"/>
    <col min="14593" max="14593" width="75.140625" style="364" customWidth="1"/>
    <col min="14594" max="14605" width="9.140625" style="364" customWidth="1"/>
    <col min="14606" max="14848" width="9.140625" style="364"/>
    <col min="14849" max="14849" width="75.140625" style="364" customWidth="1"/>
    <col min="14850" max="14861" width="9.140625" style="364" customWidth="1"/>
    <col min="14862" max="15104" width="9.140625" style="364"/>
    <col min="15105" max="15105" width="75.140625" style="364" customWidth="1"/>
    <col min="15106" max="15117" width="9.140625" style="364" customWidth="1"/>
    <col min="15118" max="15360" width="9.140625" style="364"/>
    <col min="15361" max="15361" width="75.140625" style="364" customWidth="1"/>
    <col min="15362" max="15373" width="9.140625" style="364" customWidth="1"/>
    <col min="15374" max="15616" width="9.140625" style="364"/>
    <col min="15617" max="15617" width="75.140625" style="364" customWidth="1"/>
    <col min="15618" max="15629" width="9.140625" style="364" customWidth="1"/>
    <col min="15630" max="15872" width="9.140625" style="364"/>
    <col min="15873" max="15873" width="75.140625" style="364" customWidth="1"/>
    <col min="15874" max="15885" width="9.140625" style="364" customWidth="1"/>
    <col min="15886" max="16128" width="9.140625" style="364"/>
    <col min="16129" max="16129" width="75.140625" style="364" customWidth="1"/>
    <col min="16130" max="16141" width="9.140625" style="364" customWidth="1"/>
    <col min="16142" max="16384" width="9.140625" style="364"/>
  </cols>
  <sheetData>
    <row r="1" spans="1:19" ht="67.5" customHeight="1" x14ac:dyDescent="0.3">
      <c r="A1" s="3892" t="s">
        <v>143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77"/>
      <c r="O1" s="377"/>
      <c r="P1" s="376"/>
      <c r="Q1" s="376"/>
      <c r="R1" s="376"/>
      <c r="S1" s="376"/>
    </row>
    <row r="2" spans="1:19" ht="30" customHeight="1" x14ac:dyDescent="0.3">
      <c r="A2" s="3892" t="s">
        <v>383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2537"/>
      <c r="O2" s="376"/>
      <c r="P2" s="376"/>
      <c r="Q2" s="376"/>
      <c r="R2" s="376"/>
      <c r="S2" s="376"/>
    </row>
    <row r="3" spans="1:19" ht="2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</row>
    <row r="4" spans="1:19" ht="26.25" customHeight="1" thickBot="1" x14ac:dyDescent="0.35">
      <c r="A4" s="3893" t="s">
        <v>9</v>
      </c>
      <c r="B4" s="3905" t="s">
        <v>19</v>
      </c>
      <c r="C4" s="3906"/>
      <c r="D4" s="3907"/>
      <c r="E4" s="3905" t="s">
        <v>20</v>
      </c>
      <c r="F4" s="3906"/>
      <c r="G4" s="3907"/>
      <c r="H4" s="3905" t="s">
        <v>29</v>
      </c>
      <c r="I4" s="3906"/>
      <c r="J4" s="3907"/>
      <c r="K4" s="3886" t="s">
        <v>21</v>
      </c>
      <c r="L4" s="3887"/>
      <c r="M4" s="3888"/>
      <c r="N4" s="375"/>
      <c r="O4" s="370"/>
      <c r="P4" s="370"/>
      <c r="Q4" s="370"/>
      <c r="R4" s="370"/>
      <c r="S4" s="370"/>
    </row>
    <row r="5" spans="1:19" ht="174.75" customHeight="1" thickBot="1" x14ac:dyDescent="0.35">
      <c r="A5" s="3903"/>
      <c r="B5" s="2760" t="s">
        <v>26</v>
      </c>
      <c r="C5" s="2760" t="s">
        <v>27</v>
      </c>
      <c r="D5" s="2760" t="s">
        <v>4</v>
      </c>
      <c r="E5" s="2760" t="s">
        <v>26</v>
      </c>
      <c r="F5" s="2760" t="s">
        <v>27</v>
      </c>
      <c r="G5" s="2760" t="s">
        <v>4</v>
      </c>
      <c r="H5" s="2760" t="s">
        <v>26</v>
      </c>
      <c r="I5" s="2760" t="s">
        <v>27</v>
      </c>
      <c r="J5" s="2760" t="s">
        <v>4</v>
      </c>
      <c r="K5" s="2760" t="s">
        <v>26</v>
      </c>
      <c r="L5" s="2760" t="s">
        <v>27</v>
      </c>
      <c r="M5" s="2760" t="s">
        <v>4</v>
      </c>
      <c r="N5" s="375"/>
      <c r="O5" s="370"/>
      <c r="P5" s="370"/>
      <c r="Q5" s="370"/>
      <c r="R5" s="370"/>
      <c r="S5" s="370"/>
    </row>
    <row r="6" spans="1:19" ht="21" thickBot="1" x14ac:dyDescent="0.35">
      <c r="A6" s="2717" t="s">
        <v>22</v>
      </c>
      <c r="B6" s="2901"/>
      <c r="C6" s="2902"/>
      <c r="D6" s="2903"/>
      <c r="E6" s="2901"/>
      <c r="F6" s="2902"/>
      <c r="G6" s="2904"/>
      <c r="H6" s="2901"/>
      <c r="I6" s="2902"/>
      <c r="J6" s="2903"/>
      <c r="K6" s="2905"/>
      <c r="L6" s="2906"/>
      <c r="M6" s="2907"/>
      <c r="N6" s="375"/>
      <c r="O6" s="370"/>
      <c r="P6" s="370"/>
      <c r="Q6" s="370"/>
      <c r="R6" s="370"/>
      <c r="S6" s="370"/>
    </row>
    <row r="7" spans="1:19" ht="28.5" customHeight="1" thickBot="1" x14ac:dyDescent="0.35">
      <c r="A7" s="2637" t="s">
        <v>161</v>
      </c>
      <c r="B7" s="3360">
        <f>B11+B14</f>
        <v>0</v>
      </c>
      <c r="C7" s="3360">
        <f t="shared" ref="C7:M7" si="0">C11+C14</f>
        <v>18</v>
      </c>
      <c r="D7" s="3360">
        <f t="shared" si="0"/>
        <v>18</v>
      </c>
      <c r="E7" s="3360">
        <f t="shared" si="0"/>
        <v>8</v>
      </c>
      <c r="F7" s="3360">
        <f t="shared" si="0"/>
        <v>6</v>
      </c>
      <c r="G7" s="3360">
        <f t="shared" si="0"/>
        <v>14</v>
      </c>
      <c r="H7" s="3360">
        <f t="shared" si="0"/>
        <v>11</v>
      </c>
      <c r="I7" s="3360">
        <f t="shared" si="0"/>
        <v>6</v>
      </c>
      <c r="J7" s="3360">
        <f t="shared" si="0"/>
        <v>17</v>
      </c>
      <c r="K7" s="3360">
        <f t="shared" si="0"/>
        <v>19</v>
      </c>
      <c r="L7" s="3360">
        <f t="shared" si="0"/>
        <v>30</v>
      </c>
      <c r="M7" s="3361">
        <f t="shared" si="0"/>
        <v>49</v>
      </c>
      <c r="N7" s="375"/>
      <c r="O7" s="370"/>
      <c r="P7" s="370"/>
      <c r="Q7" s="370"/>
      <c r="R7" s="370"/>
      <c r="S7" s="370"/>
    </row>
    <row r="8" spans="1:19" ht="29.25" customHeight="1" thickBot="1" x14ac:dyDescent="0.35">
      <c r="A8" s="3362" t="s">
        <v>12</v>
      </c>
      <c r="B8" s="1203">
        <f>B7</f>
        <v>0</v>
      </c>
      <c r="C8" s="1203">
        <f t="shared" ref="C8:M8" si="1">C7</f>
        <v>18</v>
      </c>
      <c r="D8" s="1203">
        <f t="shared" si="1"/>
        <v>18</v>
      </c>
      <c r="E8" s="1203">
        <f t="shared" si="1"/>
        <v>8</v>
      </c>
      <c r="F8" s="1203">
        <f t="shared" si="1"/>
        <v>6</v>
      </c>
      <c r="G8" s="1203">
        <f t="shared" si="1"/>
        <v>14</v>
      </c>
      <c r="H8" s="1203">
        <f t="shared" si="1"/>
        <v>11</v>
      </c>
      <c r="I8" s="1203">
        <f t="shared" si="1"/>
        <v>6</v>
      </c>
      <c r="J8" s="1203">
        <f t="shared" si="1"/>
        <v>17</v>
      </c>
      <c r="K8" s="1203">
        <f t="shared" si="1"/>
        <v>19</v>
      </c>
      <c r="L8" s="1203">
        <f t="shared" si="1"/>
        <v>30</v>
      </c>
      <c r="M8" s="433">
        <f t="shared" si="1"/>
        <v>49</v>
      </c>
      <c r="N8" s="375"/>
      <c r="O8" s="370"/>
      <c r="P8" s="370"/>
      <c r="Q8" s="370"/>
      <c r="R8" s="370"/>
      <c r="S8" s="370"/>
    </row>
    <row r="9" spans="1:19" ht="21" thickBot="1" x14ac:dyDescent="0.35">
      <c r="A9" s="3363" t="s">
        <v>23</v>
      </c>
      <c r="B9" s="2731"/>
      <c r="C9" s="2908"/>
      <c r="D9" s="2734"/>
      <c r="E9" s="2731"/>
      <c r="F9" s="2908"/>
      <c r="G9" s="2734"/>
      <c r="H9" s="2731"/>
      <c r="I9" s="2908"/>
      <c r="J9" s="2734"/>
      <c r="K9" s="2909"/>
      <c r="L9" s="2908"/>
      <c r="M9" s="2910"/>
      <c r="N9" s="375"/>
      <c r="O9" s="370"/>
      <c r="P9" s="370"/>
      <c r="Q9" s="370"/>
      <c r="R9" s="370"/>
      <c r="S9" s="370"/>
    </row>
    <row r="10" spans="1:19" ht="19.5" customHeight="1" thickBot="1" x14ac:dyDescent="0.35">
      <c r="A10" s="3364" t="s">
        <v>11</v>
      </c>
      <c r="B10" s="2773"/>
      <c r="C10" s="2774"/>
      <c r="D10" s="2775"/>
      <c r="E10" s="2773"/>
      <c r="F10" s="2774"/>
      <c r="G10" s="2775"/>
      <c r="H10" s="2773"/>
      <c r="I10" s="2774"/>
      <c r="J10" s="2775"/>
      <c r="K10" s="2911"/>
      <c r="L10" s="2912"/>
      <c r="M10" s="2785"/>
      <c r="N10" s="374"/>
      <c r="O10" s="370"/>
      <c r="P10" s="370"/>
      <c r="Q10" s="370"/>
      <c r="R10" s="370"/>
      <c r="S10" s="370"/>
    </row>
    <row r="11" spans="1:19" ht="29.25" customHeight="1" thickBot="1" x14ac:dyDescent="0.35">
      <c r="A11" s="2913" t="s">
        <v>161</v>
      </c>
      <c r="B11" s="2776">
        <v>0</v>
      </c>
      <c r="C11" s="2777">
        <v>18</v>
      </c>
      <c r="D11" s="2778">
        <v>18</v>
      </c>
      <c r="E11" s="2776">
        <v>8</v>
      </c>
      <c r="F11" s="2777">
        <v>6</v>
      </c>
      <c r="G11" s="2778">
        <v>14</v>
      </c>
      <c r="H11" s="2776">
        <v>11</v>
      </c>
      <c r="I11" s="2777">
        <v>6</v>
      </c>
      <c r="J11" s="2780">
        <v>17</v>
      </c>
      <c r="K11" s="3365">
        <f>SUM(B11,E11,H11)</f>
        <v>19</v>
      </c>
      <c r="L11" s="3365">
        <f>SUM(C11,F11,I11)</f>
        <v>30</v>
      </c>
      <c r="M11" s="3366">
        <f>SUM(K11:L11)</f>
        <v>49</v>
      </c>
      <c r="N11" s="372"/>
      <c r="O11" s="370"/>
      <c r="P11" s="370"/>
      <c r="Q11" s="370"/>
      <c r="R11" s="370"/>
      <c r="S11" s="370"/>
    </row>
    <row r="12" spans="1:19" ht="29.25" customHeight="1" thickBot="1" x14ac:dyDescent="0.35">
      <c r="A12" s="3367" t="s">
        <v>8</v>
      </c>
      <c r="B12" s="2916"/>
      <c r="C12" s="2916"/>
      <c r="D12" s="2916"/>
      <c r="E12" s="2916"/>
      <c r="F12" s="2916"/>
      <c r="G12" s="2916"/>
      <c r="H12" s="2916"/>
      <c r="I12" s="2916"/>
      <c r="J12" s="2916"/>
      <c r="K12" s="2916"/>
      <c r="L12" s="2916"/>
      <c r="M12" s="2917"/>
      <c r="N12" s="373"/>
      <c r="O12" s="370"/>
      <c r="P12" s="370"/>
      <c r="Q12" s="370"/>
      <c r="R12" s="370"/>
      <c r="S12" s="370"/>
    </row>
    <row r="13" spans="1:19" ht="26.25" customHeight="1" thickBot="1" x14ac:dyDescent="0.35">
      <c r="A13" s="3368" t="s">
        <v>25</v>
      </c>
      <c r="B13" s="2816"/>
      <c r="C13" s="2819"/>
      <c r="D13" s="2918"/>
      <c r="E13" s="2816"/>
      <c r="F13" s="2819"/>
      <c r="G13" s="2918"/>
      <c r="H13" s="2816"/>
      <c r="I13" s="2817"/>
      <c r="J13" s="2818"/>
      <c r="K13" s="3369"/>
      <c r="L13" s="3370"/>
      <c r="M13" s="3371"/>
      <c r="N13" s="372"/>
      <c r="O13" s="370"/>
      <c r="P13" s="370"/>
      <c r="Q13" s="370"/>
      <c r="R13" s="370"/>
      <c r="S13" s="370"/>
    </row>
    <row r="14" spans="1:19" ht="23.25" customHeight="1" thickBot="1" x14ac:dyDescent="0.35">
      <c r="A14" s="2913" t="s">
        <v>161</v>
      </c>
      <c r="B14" s="2776">
        <v>0</v>
      </c>
      <c r="C14" s="2777">
        <v>0</v>
      </c>
      <c r="D14" s="2778">
        <v>0</v>
      </c>
      <c r="E14" s="2776">
        <v>0</v>
      </c>
      <c r="F14" s="2777">
        <v>0</v>
      </c>
      <c r="G14" s="2778">
        <v>0</v>
      </c>
      <c r="H14" s="2776">
        <v>0</v>
      </c>
      <c r="I14" s="2777">
        <v>0</v>
      </c>
      <c r="J14" s="2780">
        <v>0</v>
      </c>
      <c r="K14" s="3365">
        <f>SUM(B14,E14,H14)</f>
        <v>0</v>
      </c>
      <c r="L14" s="3365">
        <f>SUM(C14,F14,I14)</f>
        <v>0</v>
      </c>
      <c r="M14" s="3366">
        <f>SUM(K14:L14)</f>
        <v>0</v>
      </c>
      <c r="N14" s="372"/>
      <c r="O14" s="370"/>
      <c r="P14" s="370"/>
      <c r="Q14" s="370"/>
      <c r="R14" s="370"/>
      <c r="S14" s="370"/>
    </row>
    <row r="15" spans="1:19" ht="28.5" customHeight="1" thickBot="1" x14ac:dyDescent="0.35">
      <c r="A15" s="3367" t="s">
        <v>13</v>
      </c>
      <c r="B15" s="2919"/>
      <c r="C15" s="2919"/>
      <c r="D15" s="2919"/>
      <c r="E15" s="2919"/>
      <c r="F15" s="2919"/>
      <c r="G15" s="2919"/>
      <c r="H15" s="2919"/>
      <c r="I15" s="2919"/>
      <c r="J15" s="2919"/>
      <c r="K15" s="2919"/>
      <c r="L15" s="2919"/>
      <c r="M15" s="2917"/>
      <c r="N15" s="372"/>
      <c r="O15" s="370"/>
      <c r="P15" s="370"/>
      <c r="Q15" s="370"/>
      <c r="R15" s="370"/>
      <c r="S15" s="370"/>
    </row>
    <row r="16" spans="1:19" ht="30" customHeight="1" thickBot="1" x14ac:dyDescent="0.35">
      <c r="A16" s="3372" t="s">
        <v>183</v>
      </c>
      <c r="B16" s="3373">
        <v>0</v>
      </c>
      <c r="C16" s="3373">
        <v>18</v>
      </c>
      <c r="D16" s="3373">
        <v>18</v>
      </c>
      <c r="E16" s="3373">
        <v>8</v>
      </c>
      <c r="F16" s="3373">
        <v>6</v>
      </c>
      <c r="G16" s="3373">
        <v>14</v>
      </c>
      <c r="H16" s="3373">
        <v>11</v>
      </c>
      <c r="I16" s="3373">
        <v>6</v>
      </c>
      <c r="J16" s="3373">
        <v>17</v>
      </c>
      <c r="K16" s="3373">
        <v>19</v>
      </c>
      <c r="L16" s="3373">
        <v>30</v>
      </c>
      <c r="M16" s="3374">
        <v>49</v>
      </c>
      <c r="N16" s="371"/>
      <c r="O16" s="370"/>
      <c r="P16" s="370"/>
      <c r="Q16" s="370"/>
      <c r="R16" s="370"/>
      <c r="S16" s="370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7" zoomScale="60" zoomScaleNormal="60" workbookViewId="0">
      <selection activeCell="V15" sqref="U15:V15"/>
    </sheetView>
  </sheetViews>
  <sheetFormatPr defaultRowHeight="20.25" x14ac:dyDescent="0.3"/>
  <cols>
    <col min="1" max="1" width="88.85546875" style="246" customWidth="1"/>
    <col min="2" max="2" width="9.5703125" style="246" customWidth="1"/>
    <col min="3" max="3" width="12.85546875" style="246" customWidth="1"/>
    <col min="4" max="4" width="12.28515625" style="246" customWidth="1"/>
    <col min="5" max="5" width="10.28515625" style="246" customWidth="1"/>
    <col min="6" max="6" width="8.7109375" style="246" customWidth="1"/>
    <col min="7" max="7" width="11" style="246" customWidth="1"/>
    <col min="8" max="8" width="9.42578125" style="246" customWidth="1"/>
    <col min="9" max="9" width="10.42578125" style="246" customWidth="1"/>
    <col min="10" max="10" width="12.28515625" style="246" customWidth="1"/>
    <col min="11" max="12" width="9.5703125" style="246" customWidth="1"/>
    <col min="13" max="13" width="12" style="246" customWidth="1"/>
    <col min="14" max="14" width="12.5703125" style="246" customWidth="1"/>
    <col min="15" max="15" width="11" style="246" customWidth="1"/>
    <col min="16" max="16" width="11.28515625" style="246" customWidth="1"/>
    <col min="17" max="256" width="9.140625" style="246"/>
    <col min="257" max="257" width="88.85546875" style="246" customWidth="1"/>
    <col min="258" max="258" width="9.5703125" style="246" customWidth="1"/>
    <col min="259" max="259" width="12.85546875" style="246" customWidth="1"/>
    <col min="260" max="260" width="12.28515625" style="246" customWidth="1"/>
    <col min="261" max="261" width="10.28515625" style="246" customWidth="1"/>
    <col min="262" max="262" width="8.7109375" style="246" customWidth="1"/>
    <col min="263" max="263" width="11" style="246" customWidth="1"/>
    <col min="264" max="264" width="9.42578125" style="246" customWidth="1"/>
    <col min="265" max="265" width="10.42578125" style="246" customWidth="1"/>
    <col min="266" max="266" width="12.28515625" style="246" customWidth="1"/>
    <col min="267" max="268" width="9.5703125" style="246" customWidth="1"/>
    <col min="269" max="269" width="12" style="246" customWidth="1"/>
    <col min="270" max="270" width="12.5703125" style="246" customWidth="1"/>
    <col min="271" max="271" width="11" style="246" customWidth="1"/>
    <col min="272" max="272" width="11.28515625" style="246" customWidth="1"/>
    <col min="273" max="512" width="9.140625" style="246"/>
    <col min="513" max="513" width="88.85546875" style="246" customWidth="1"/>
    <col min="514" max="514" width="9.5703125" style="246" customWidth="1"/>
    <col min="515" max="515" width="12.85546875" style="246" customWidth="1"/>
    <col min="516" max="516" width="12.28515625" style="246" customWidth="1"/>
    <col min="517" max="517" width="10.28515625" style="246" customWidth="1"/>
    <col min="518" max="518" width="8.7109375" style="246" customWidth="1"/>
    <col min="519" max="519" width="11" style="246" customWidth="1"/>
    <col min="520" max="520" width="9.42578125" style="246" customWidth="1"/>
    <col min="521" max="521" width="10.42578125" style="246" customWidth="1"/>
    <col min="522" max="522" width="12.28515625" style="246" customWidth="1"/>
    <col min="523" max="524" width="9.5703125" style="246" customWidth="1"/>
    <col min="525" max="525" width="12" style="246" customWidth="1"/>
    <col min="526" max="526" width="12.5703125" style="246" customWidth="1"/>
    <col min="527" max="527" width="11" style="246" customWidth="1"/>
    <col min="528" max="528" width="11.28515625" style="246" customWidth="1"/>
    <col min="529" max="768" width="9.140625" style="246"/>
    <col min="769" max="769" width="88.85546875" style="246" customWidth="1"/>
    <col min="770" max="770" width="9.5703125" style="246" customWidth="1"/>
    <col min="771" max="771" width="12.85546875" style="246" customWidth="1"/>
    <col min="772" max="772" width="12.28515625" style="246" customWidth="1"/>
    <col min="773" max="773" width="10.28515625" style="246" customWidth="1"/>
    <col min="774" max="774" width="8.7109375" style="246" customWidth="1"/>
    <col min="775" max="775" width="11" style="246" customWidth="1"/>
    <col min="776" max="776" width="9.42578125" style="246" customWidth="1"/>
    <col min="777" max="777" width="10.42578125" style="246" customWidth="1"/>
    <col min="778" max="778" width="12.28515625" style="246" customWidth="1"/>
    <col min="779" max="780" width="9.5703125" style="246" customWidth="1"/>
    <col min="781" max="781" width="12" style="246" customWidth="1"/>
    <col min="782" max="782" width="12.5703125" style="246" customWidth="1"/>
    <col min="783" max="783" width="11" style="246" customWidth="1"/>
    <col min="784" max="784" width="11.28515625" style="246" customWidth="1"/>
    <col min="785" max="1024" width="9.140625" style="246"/>
    <col min="1025" max="1025" width="88.85546875" style="246" customWidth="1"/>
    <col min="1026" max="1026" width="9.5703125" style="246" customWidth="1"/>
    <col min="1027" max="1027" width="12.85546875" style="246" customWidth="1"/>
    <col min="1028" max="1028" width="12.28515625" style="246" customWidth="1"/>
    <col min="1029" max="1029" width="10.28515625" style="246" customWidth="1"/>
    <col min="1030" max="1030" width="8.7109375" style="246" customWidth="1"/>
    <col min="1031" max="1031" width="11" style="246" customWidth="1"/>
    <col min="1032" max="1032" width="9.42578125" style="246" customWidth="1"/>
    <col min="1033" max="1033" width="10.42578125" style="246" customWidth="1"/>
    <col min="1034" max="1034" width="12.28515625" style="246" customWidth="1"/>
    <col min="1035" max="1036" width="9.5703125" style="246" customWidth="1"/>
    <col min="1037" max="1037" width="12" style="246" customWidth="1"/>
    <col min="1038" max="1038" width="12.5703125" style="246" customWidth="1"/>
    <col min="1039" max="1039" width="11" style="246" customWidth="1"/>
    <col min="1040" max="1040" width="11.28515625" style="246" customWidth="1"/>
    <col min="1041" max="1280" width="9.140625" style="246"/>
    <col min="1281" max="1281" width="88.85546875" style="246" customWidth="1"/>
    <col min="1282" max="1282" width="9.5703125" style="246" customWidth="1"/>
    <col min="1283" max="1283" width="12.85546875" style="246" customWidth="1"/>
    <col min="1284" max="1284" width="12.28515625" style="246" customWidth="1"/>
    <col min="1285" max="1285" width="10.28515625" style="246" customWidth="1"/>
    <col min="1286" max="1286" width="8.7109375" style="246" customWidth="1"/>
    <col min="1287" max="1287" width="11" style="246" customWidth="1"/>
    <col min="1288" max="1288" width="9.42578125" style="246" customWidth="1"/>
    <col min="1289" max="1289" width="10.42578125" style="246" customWidth="1"/>
    <col min="1290" max="1290" width="12.28515625" style="246" customWidth="1"/>
    <col min="1291" max="1292" width="9.5703125" style="246" customWidth="1"/>
    <col min="1293" max="1293" width="12" style="246" customWidth="1"/>
    <col min="1294" max="1294" width="12.5703125" style="246" customWidth="1"/>
    <col min="1295" max="1295" width="11" style="246" customWidth="1"/>
    <col min="1296" max="1296" width="11.28515625" style="246" customWidth="1"/>
    <col min="1297" max="1536" width="9.140625" style="246"/>
    <col min="1537" max="1537" width="88.85546875" style="246" customWidth="1"/>
    <col min="1538" max="1538" width="9.5703125" style="246" customWidth="1"/>
    <col min="1539" max="1539" width="12.85546875" style="246" customWidth="1"/>
    <col min="1540" max="1540" width="12.28515625" style="246" customWidth="1"/>
    <col min="1541" max="1541" width="10.28515625" style="246" customWidth="1"/>
    <col min="1542" max="1542" width="8.7109375" style="246" customWidth="1"/>
    <col min="1543" max="1543" width="11" style="246" customWidth="1"/>
    <col min="1544" max="1544" width="9.42578125" style="246" customWidth="1"/>
    <col min="1545" max="1545" width="10.42578125" style="246" customWidth="1"/>
    <col min="1546" max="1546" width="12.28515625" style="246" customWidth="1"/>
    <col min="1547" max="1548" width="9.5703125" style="246" customWidth="1"/>
    <col min="1549" max="1549" width="12" style="246" customWidth="1"/>
    <col min="1550" max="1550" width="12.5703125" style="246" customWidth="1"/>
    <col min="1551" max="1551" width="11" style="246" customWidth="1"/>
    <col min="1552" max="1552" width="11.28515625" style="246" customWidth="1"/>
    <col min="1553" max="1792" width="9.140625" style="246"/>
    <col min="1793" max="1793" width="88.85546875" style="246" customWidth="1"/>
    <col min="1794" max="1794" width="9.5703125" style="246" customWidth="1"/>
    <col min="1795" max="1795" width="12.85546875" style="246" customWidth="1"/>
    <col min="1796" max="1796" width="12.28515625" style="246" customWidth="1"/>
    <col min="1797" max="1797" width="10.28515625" style="246" customWidth="1"/>
    <col min="1798" max="1798" width="8.7109375" style="246" customWidth="1"/>
    <col min="1799" max="1799" width="11" style="246" customWidth="1"/>
    <col min="1800" max="1800" width="9.42578125" style="246" customWidth="1"/>
    <col min="1801" max="1801" width="10.42578125" style="246" customWidth="1"/>
    <col min="1802" max="1802" width="12.28515625" style="246" customWidth="1"/>
    <col min="1803" max="1804" width="9.5703125" style="246" customWidth="1"/>
    <col min="1805" max="1805" width="12" style="246" customWidth="1"/>
    <col min="1806" max="1806" width="12.5703125" style="246" customWidth="1"/>
    <col min="1807" max="1807" width="11" style="246" customWidth="1"/>
    <col min="1808" max="1808" width="11.28515625" style="246" customWidth="1"/>
    <col min="1809" max="2048" width="9.140625" style="246"/>
    <col min="2049" max="2049" width="88.85546875" style="246" customWidth="1"/>
    <col min="2050" max="2050" width="9.5703125" style="246" customWidth="1"/>
    <col min="2051" max="2051" width="12.85546875" style="246" customWidth="1"/>
    <col min="2052" max="2052" width="12.28515625" style="246" customWidth="1"/>
    <col min="2053" max="2053" width="10.28515625" style="246" customWidth="1"/>
    <col min="2054" max="2054" width="8.7109375" style="246" customWidth="1"/>
    <col min="2055" max="2055" width="11" style="246" customWidth="1"/>
    <col min="2056" max="2056" width="9.42578125" style="246" customWidth="1"/>
    <col min="2057" max="2057" width="10.42578125" style="246" customWidth="1"/>
    <col min="2058" max="2058" width="12.28515625" style="246" customWidth="1"/>
    <col min="2059" max="2060" width="9.5703125" style="246" customWidth="1"/>
    <col min="2061" max="2061" width="12" style="246" customWidth="1"/>
    <col min="2062" max="2062" width="12.5703125" style="246" customWidth="1"/>
    <col min="2063" max="2063" width="11" style="246" customWidth="1"/>
    <col min="2064" max="2064" width="11.28515625" style="246" customWidth="1"/>
    <col min="2065" max="2304" width="9.140625" style="246"/>
    <col min="2305" max="2305" width="88.85546875" style="246" customWidth="1"/>
    <col min="2306" max="2306" width="9.5703125" style="246" customWidth="1"/>
    <col min="2307" max="2307" width="12.85546875" style="246" customWidth="1"/>
    <col min="2308" max="2308" width="12.28515625" style="246" customWidth="1"/>
    <col min="2309" max="2309" width="10.28515625" style="246" customWidth="1"/>
    <col min="2310" max="2310" width="8.7109375" style="246" customWidth="1"/>
    <col min="2311" max="2311" width="11" style="246" customWidth="1"/>
    <col min="2312" max="2312" width="9.42578125" style="246" customWidth="1"/>
    <col min="2313" max="2313" width="10.42578125" style="246" customWidth="1"/>
    <col min="2314" max="2314" width="12.28515625" style="246" customWidth="1"/>
    <col min="2315" max="2316" width="9.5703125" style="246" customWidth="1"/>
    <col min="2317" max="2317" width="12" style="246" customWidth="1"/>
    <col min="2318" max="2318" width="12.5703125" style="246" customWidth="1"/>
    <col min="2319" max="2319" width="11" style="246" customWidth="1"/>
    <col min="2320" max="2320" width="11.28515625" style="246" customWidth="1"/>
    <col min="2321" max="2560" width="9.140625" style="246"/>
    <col min="2561" max="2561" width="88.85546875" style="246" customWidth="1"/>
    <col min="2562" max="2562" width="9.5703125" style="246" customWidth="1"/>
    <col min="2563" max="2563" width="12.85546875" style="246" customWidth="1"/>
    <col min="2564" max="2564" width="12.28515625" style="246" customWidth="1"/>
    <col min="2565" max="2565" width="10.28515625" style="246" customWidth="1"/>
    <col min="2566" max="2566" width="8.7109375" style="246" customWidth="1"/>
    <col min="2567" max="2567" width="11" style="246" customWidth="1"/>
    <col min="2568" max="2568" width="9.42578125" style="246" customWidth="1"/>
    <col min="2569" max="2569" width="10.42578125" style="246" customWidth="1"/>
    <col min="2570" max="2570" width="12.28515625" style="246" customWidth="1"/>
    <col min="2571" max="2572" width="9.5703125" style="246" customWidth="1"/>
    <col min="2573" max="2573" width="12" style="246" customWidth="1"/>
    <col min="2574" max="2574" width="12.5703125" style="246" customWidth="1"/>
    <col min="2575" max="2575" width="11" style="246" customWidth="1"/>
    <col min="2576" max="2576" width="11.28515625" style="246" customWidth="1"/>
    <col min="2577" max="2816" width="9.140625" style="246"/>
    <col min="2817" max="2817" width="88.85546875" style="246" customWidth="1"/>
    <col min="2818" max="2818" width="9.5703125" style="246" customWidth="1"/>
    <col min="2819" max="2819" width="12.85546875" style="246" customWidth="1"/>
    <col min="2820" max="2820" width="12.28515625" style="246" customWidth="1"/>
    <col min="2821" max="2821" width="10.28515625" style="246" customWidth="1"/>
    <col min="2822" max="2822" width="8.7109375" style="246" customWidth="1"/>
    <col min="2823" max="2823" width="11" style="246" customWidth="1"/>
    <col min="2824" max="2824" width="9.42578125" style="246" customWidth="1"/>
    <col min="2825" max="2825" width="10.42578125" style="246" customWidth="1"/>
    <col min="2826" max="2826" width="12.28515625" style="246" customWidth="1"/>
    <col min="2827" max="2828" width="9.5703125" style="246" customWidth="1"/>
    <col min="2829" max="2829" width="12" style="246" customWidth="1"/>
    <col min="2830" max="2830" width="12.5703125" style="246" customWidth="1"/>
    <col min="2831" max="2831" width="11" style="246" customWidth="1"/>
    <col min="2832" max="2832" width="11.28515625" style="246" customWidth="1"/>
    <col min="2833" max="3072" width="9.140625" style="246"/>
    <col min="3073" max="3073" width="88.85546875" style="246" customWidth="1"/>
    <col min="3074" max="3074" width="9.5703125" style="246" customWidth="1"/>
    <col min="3075" max="3075" width="12.85546875" style="246" customWidth="1"/>
    <col min="3076" max="3076" width="12.28515625" style="246" customWidth="1"/>
    <col min="3077" max="3077" width="10.28515625" style="246" customWidth="1"/>
    <col min="3078" max="3078" width="8.7109375" style="246" customWidth="1"/>
    <col min="3079" max="3079" width="11" style="246" customWidth="1"/>
    <col min="3080" max="3080" width="9.42578125" style="246" customWidth="1"/>
    <col min="3081" max="3081" width="10.42578125" style="246" customWidth="1"/>
    <col min="3082" max="3082" width="12.28515625" style="246" customWidth="1"/>
    <col min="3083" max="3084" width="9.5703125" style="246" customWidth="1"/>
    <col min="3085" max="3085" width="12" style="246" customWidth="1"/>
    <col min="3086" max="3086" width="12.5703125" style="246" customWidth="1"/>
    <col min="3087" max="3087" width="11" style="246" customWidth="1"/>
    <col min="3088" max="3088" width="11.28515625" style="246" customWidth="1"/>
    <col min="3089" max="3328" width="9.140625" style="246"/>
    <col min="3329" max="3329" width="88.85546875" style="246" customWidth="1"/>
    <col min="3330" max="3330" width="9.5703125" style="246" customWidth="1"/>
    <col min="3331" max="3331" width="12.85546875" style="246" customWidth="1"/>
    <col min="3332" max="3332" width="12.28515625" style="246" customWidth="1"/>
    <col min="3333" max="3333" width="10.28515625" style="246" customWidth="1"/>
    <col min="3334" max="3334" width="8.7109375" style="246" customWidth="1"/>
    <col min="3335" max="3335" width="11" style="246" customWidth="1"/>
    <col min="3336" max="3336" width="9.42578125" style="246" customWidth="1"/>
    <col min="3337" max="3337" width="10.42578125" style="246" customWidth="1"/>
    <col min="3338" max="3338" width="12.28515625" style="246" customWidth="1"/>
    <col min="3339" max="3340" width="9.5703125" style="246" customWidth="1"/>
    <col min="3341" max="3341" width="12" style="246" customWidth="1"/>
    <col min="3342" max="3342" width="12.5703125" style="246" customWidth="1"/>
    <col min="3343" max="3343" width="11" style="246" customWidth="1"/>
    <col min="3344" max="3344" width="11.28515625" style="246" customWidth="1"/>
    <col min="3345" max="3584" width="9.140625" style="246"/>
    <col min="3585" max="3585" width="88.85546875" style="246" customWidth="1"/>
    <col min="3586" max="3586" width="9.5703125" style="246" customWidth="1"/>
    <col min="3587" max="3587" width="12.85546875" style="246" customWidth="1"/>
    <col min="3588" max="3588" width="12.28515625" style="246" customWidth="1"/>
    <col min="3589" max="3589" width="10.28515625" style="246" customWidth="1"/>
    <col min="3590" max="3590" width="8.7109375" style="246" customWidth="1"/>
    <col min="3591" max="3591" width="11" style="246" customWidth="1"/>
    <col min="3592" max="3592" width="9.42578125" style="246" customWidth="1"/>
    <col min="3593" max="3593" width="10.42578125" style="246" customWidth="1"/>
    <col min="3594" max="3594" width="12.28515625" style="246" customWidth="1"/>
    <col min="3595" max="3596" width="9.5703125" style="246" customWidth="1"/>
    <col min="3597" max="3597" width="12" style="246" customWidth="1"/>
    <col min="3598" max="3598" width="12.5703125" style="246" customWidth="1"/>
    <col min="3599" max="3599" width="11" style="246" customWidth="1"/>
    <col min="3600" max="3600" width="11.28515625" style="246" customWidth="1"/>
    <col min="3601" max="3840" width="9.140625" style="246"/>
    <col min="3841" max="3841" width="88.85546875" style="246" customWidth="1"/>
    <col min="3842" max="3842" width="9.5703125" style="246" customWidth="1"/>
    <col min="3843" max="3843" width="12.85546875" style="246" customWidth="1"/>
    <col min="3844" max="3844" width="12.28515625" style="246" customWidth="1"/>
    <col min="3845" max="3845" width="10.28515625" style="246" customWidth="1"/>
    <col min="3846" max="3846" width="8.7109375" style="246" customWidth="1"/>
    <col min="3847" max="3847" width="11" style="246" customWidth="1"/>
    <col min="3848" max="3848" width="9.42578125" style="246" customWidth="1"/>
    <col min="3849" max="3849" width="10.42578125" style="246" customWidth="1"/>
    <col min="3850" max="3850" width="12.28515625" style="246" customWidth="1"/>
    <col min="3851" max="3852" width="9.5703125" style="246" customWidth="1"/>
    <col min="3853" max="3853" width="12" style="246" customWidth="1"/>
    <col min="3854" max="3854" width="12.5703125" style="246" customWidth="1"/>
    <col min="3855" max="3855" width="11" style="246" customWidth="1"/>
    <col min="3856" max="3856" width="11.28515625" style="246" customWidth="1"/>
    <col min="3857" max="4096" width="9.140625" style="246"/>
    <col min="4097" max="4097" width="88.85546875" style="246" customWidth="1"/>
    <col min="4098" max="4098" width="9.5703125" style="246" customWidth="1"/>
    <col min="4099" max="4099" width="12.85546875" style="246" customWidth="1"/>
    <col min="4100" max="4100" width="12.28515625" style="246" customWidth="1"/>
    <col min="4101" max="4101" width="10.28515625" style="246" customWidth="1"/>
    <col min="4102" max="4102" width="8.7109375" style="246" customWidth="1"/>
    <col min="4103" max="4103" width="11" style="246" customWidth="1"/>
    <col min="4104" max="4104" width="9.42578125" style="246" customWidth="1"/>
    <col min="4105" max="4105" width="10.42578125" style="246" customWidth="1"/>
    <col min="4106" max="4106" width="12.28515625" style="246" customWidth="1"/>
    <col min="4107" max="4108" width="9.5703125" style="246" customWidth="1"/>
    <col min="4109" max="4109" width="12" style="246" customWidth="1"/>
    <col min="4110" max="4110" width="12.5703125" style="246" customWidth="1"/>
    <col min="4111" max="4111" width="11" style="246" customWidth="1"/>
    <col min="4112" max="4112" width="11.28515625" style="246" customWidth="1"/>
    <col min="4113" max="4352" width="9.140625" style="246"/>
    <col min="4353" max="4353" width="88.85546875" style="246" customWidth="1"/>
    <col min="4354" max="4354" width="9.5703125" style="246" customWidth="1"/>
    <col min="4355" max="4355" width="12.85546875" style="246" customWidth="1"/>
    <col min="4356" max="4356" width="12.28515625" style="246" customWidth="1"/>
    <col min="4357" max="4357" width="10.28515625" style="246" customWidth="1"/>
    <col min="4358" max="4358" width="8.7109375" style="246" customWidth="1"/>
    <col min="4359" max="4359" width="11" style="246" customWidth="1"/>
    <col min="4360" max="4360" width="9.42578125" style="246" customWidth="1"/>
    <col min="4361" max="4361" width="10.42578125" style="246" customWidth="1"/>
    <col min="4362" max="4362" width="12.28515625" style="246" customWidth="1"/>
    <col min="4363" max="4364" width="9.5703125" style="246" customWidth="1"/>
    <col min="4365" max="4365" width="12" style="246" customWidth="1"/>
    <col min="4366" max="4366" width="12.5703125" style="246" customWidth="1"/>
    <col min="4367" max="4367" width="11" style="246" customWidth="1"/>
    <col min="4368" max="4368" width="11.28515625" style="246" customWidth="1"/>
    <col min="4369" max="4608" width="9.140625" style="246"/>
    <col min="4609" max="4609" width="88.85546875" style="246" customWidth="1"/>
    <col min="4610" max="4610" width="9.5703125" style="246" customWidth="1"/>
    <col min="4611" max="4611" width="12.85546875" style="246" customWidth="1"/>
    <col min="4612" max="4612" width="12.28515625" style="246" customWidth="1"/>
    <col min="4613" max="4613" width="10.28515625" style="246" customWidth="1"/>
    <col min="4614" max="4614" width="8.7109375" style="246" customWidth="1"/>
    <col min="4615" max="4615" width="11" style="246" customWidth="1"/>
    <col min="4616" max="4616" width="9.42578125" style="246" customWidth="1"/>
    <col min="4617" max="4617" width="10.42578125" style="246" customWidth="1"/>
    <col min="4618" max="4618" width="12.28515625" style="246" customWidth="1"/>
    <col min="4619" max="4620" width="9.5703125" style="246" customWidth="1"/>
    <col min="4621" max="4621" width="12" style="246" customWidth="1"/>
    <col min="4622" max="4622" width="12.5703125" style="246" customWidth="1"/>
    <col min="4623" max="4623" width="11" style="246" customWidth="1"/>
    <col min="4624" max="4624" width="11.28515625" style="246" customWidth="1"/>
    <col min="4625" max="4864" width="9.140625" style="246"/>
    <col min="4865" max="4865" width="88.85546875" style="246" customWidth="1"/>
    <col min="4866" max="4866" width="9.5703125" style="246" customWidth="1"/>
    <col min="4867" max="4867" width="12.85546875" style="246" customWidth="1"/>
    <col min="4868" max="4868" width="12.28515625" style="246" customWidth="1"/>
    <col min="4869" max="4869" width="10.28515625" style="246" customWidth="1"/>
    <col min="4870" max="4870" width="8.7109375" style="246" customWidth="1"/>
    <col min="4871" max="4871" width="11" style="246" customWidth="1"/>
    <col min="4872" max="4872" width="9.42578125" style="246" customWidth="1"/>
    <col min="4873" max="4873" width="10.42578125" style="246" customWidth="1"/>
    <col min="4874" max="4874" width="12.28515625" style="246" customWidth="1"/>
    <col min="4875" max="4876" width="9.5703125" style="246" customWidth="1"/>
    <col min="4877" max="4877" width="12" style="246" customWidth="1"/>
    <col min="4878" max="4878" width="12.5703125" style="246" customWidth="1"/>
    <col min="4879" max="4879" width="11" style="246" customWidth="1"/>
    <col min="4880" max="4880" width="11.28515625" style="246" customWidth="1"/>
    <col min="4881" max="5120" width="9.140625" style="246"/>
    <col min="5121" max="5121" width="88.85546875" style="246" customWidth="1"/>
    <col min="5122" max="5122" width="9.5703125" style="246" customWidth="1"/>
    <col min="5123" max="5123" width="12.85546875" style="246" customWidth="1"/>
    <col min="5124" max="5124" width="12.28515625" style="246" customWidth="1"/>
    <col min="5125" max="5125" width="10.28515625" style="246" customWidth="1"/>
    <col min="5126" max="5126" width="8.7109375" style="246" customWidth="1"/>
    <col min="5127" max="5127" width="11" style="246" customWidth="1"/>
    <col min="5128" max="5128" width="9.42578125" style="246" customWidth="1"/>
    <col min="5129" max="5129" width="10.42578125" style="246" customWidth="1"/>
    <col min="5130" max="5130" width="12.28515625" style="246" customWidth="1"/>
    <col min="5131" max="5132" width="9.5703125" style="246" customWidth="1"/>
    <col min="5133" max="5133" width="12" style="246" customWidth="1"/>
    <col min="5134" max="5134" width="12.5703125" style="246" customWidth="1"/>
    <col min="5135" max="5135" width="11" style="246" customWidth="1"/>
    <col min="5136" max="5136" width="11.28515625" style="246" customWidth="1"/>
    <col min="5137" max="5376" width="9.140625" style="246"/>
    <col min="5377" max="5377" width="88.85546875" style="246" customWidth="1"/>
    <col min="5378" max="5378" width="9.5703125" style="246" customWidth="1"/>
    <col min="5379" max="5379" width="12.85546875" style="246" customWidth="1"/>
    <col min="5380" max="5380" width="12.28515625" style="246" customWidth="1"/>
    <col min="5381" max="5381" width="10.28515625" style="246" customWidth="1"/>
    <col min="5382" max="5382" width="8.7109375" style="246" customWidth="1"/>
    <col min="5383" max="5383" width="11" style="246" customWidth="1"/>
    <col min="5384" max="5384" width="9.42578125" style="246" customWidth="1"/>
    <col min="5385" max="5385" width="10.42578125" style="246" customWidth="1"/>
    <col min="5386" max="5386" width="12.28515625" style="246" customWidth="1"/>
    <col min="5387" max="5388" width="9.5703125" style="246" customWidth="1"/>
    <col min="5389" max="5389" width="12" style="246" customWidth="1"/>
    <col min="5390" max="5390" width="12.5703125" style="246" customWidth="1"/>
    <col min="5391" max="5391" width="11" style="246" customWidth="1"/>
    <col min="5392" max="5392" width="11.28515625" style="246" customWidth="1"/>
    <col min="5393" max="5632" width="9.140625" style="246"/>
    <col min="5633" max="5633" width="88.85546875" style="246" customWidth="1"/>
    <col min="5634" max="5634" width="9.5703125" style="246" customWidth="1"/>
    <col min="5635" max="5635" width="12.85546875" style="246" customWidth="1"/>
    <col min="5636" max="5636" width="12.28515625" style="246" customWidth="1"/>
    <col min="5637" max="5637" width="10.28515625" style="246" customWidth="1"/>
    <col min="5638" max="5638" width="8.7109375" style="246" customWidth="1"/>
    <col min="5639" max="5639" width="11" style="246" customWidth="1"/>
    <col min="5640" max="5640" width="9.42578125" style="246" customWidth="1"/>
    <col min="5641" max="5641" width="10.42578125" style="246" customWidth="1"/>
    <col min="5642" max="5642" width="12.28515625" style="246" customWidth="1"/>
    <col min="5643" max="5644" width="9.5703125" style="246" customWidth="1"/>
    <col min="5645" max="5645" width="12" style="246" customWidth="1"/>
    <col min="5646" max="5646" width="12.5703125" style="246" customWidth="1"/>
    <col min="5647" max="5647" width="11" style="246" customWidth="1"/>
    <col min="5648" max="5648" width="11.28515625" style="246" customWidth="1"/>
    <col min="5649" max="5888" width="9.140625" style="246"/>
    <col min="5889" max="5889" width="88.85546875" style="246" customWidth="1"/>
    <col min="5890" max="5890" width="9.5703125" style="246" customWidth="1"/>
    <col min="5891" max="5891" width="12.85546875" style="246" customWidth="1"/>
    <col min="5892" max="5892" width="12.28515625" style="246" customWidth="1"/>
    <col min="5893" max="5893" width="10.28515625" style="246" customWidth="1"/>
    <col min="5894" max="5894" width="8.7109375" style="246" customWidth="1"/>
    <col min="5895" max="5895" width="11" style="246" customWidth="1"/>
    <col min="5896" max="5896" width="9.42578125" style="246" customWidth="1"/>
    <col min="5897" max="5897" width="10.42578125" style="246" customWidth="1"/>
    <col min="5898" max="5898" width="12.28515625" style="246" customWidth="1"/>
    <col min="5899" max="5900" width="9.5703125" style="246" customWidth="1"/>
    <col min="5901" max="5901" width="12" style="246" customWidth="1"/>
    <col min="5902" max="5902" width="12.5703125" style="246" customWidth="1"/>
    <col min="5903" max="5903" width="11" style="246" customWidth="1"/>
    <col min="5904" max="5904" width="11.28515625" style="246" customWidth="1"/>
    <col min="5905" max="6144" width="9.140625" style="246"/>
    <col min="6145" max="6145" width="88.85546875" style="246" customWidth="1"/>
    <col min="6146" max="6146" width="9.5703125" style="246" customWidth="1"/>
    <col min="6147" max="6147" width="12.85546875" style="246" customWidth="1"/>
    <col min="6148" max="6148" width="12.28515625" style="246" customWidth="1"/>
    <col min="6149" max="6149" width="10.28515625" style="246" customWidth="1"/>
    <col min="6150" max="6150" width="8.7109375" style="246" customWidth="1"/>
    <col min="6151" max="6151" width="11" style="246" customWidth="1"/>
    <col min="6152" max="6152" width="9.42578125" style="246" customWidth="1"/>
    <col min="6153" max="6153" width="10.42578125" style="246" customWidth="1"/>
    <col min="6154" max="6154" width="12.28515625" style="246" customWidth="1"/>
    <col min="6155" max="6156" width="9.5703125" style="246" customWidth="1"/>
    <col min="6157" max="6157" width="12" style="246" customWidth="1"/>
    <col min="6158" max="6158" width="12.5703125" style="246" customWidth="1"/>
    <col min="6159" max="6159" width="11" style="246" customWidth="1"/>
    <col min="6160" max="6160" width="11.28515625" style="246" customWidth="1"/>
    <col min="6161" max="6400" width="9.140625" style="246"/>
    <col min="6401" max="6401" width="88.85546875" style="246" customWidth="1"/>
    <col min="6402" max="6402" width="9.5703125" style="246" customWidth="1"/>
    <col min="6403" max="6403" width="12.85546875" style="246" customWidth="1"/>
    <col min="6404" max="6404" width="12.28515625" style="246" customWidth="1"/>
    <col min="6405" max="6405" width="10.28515625" style="246" customWidth="1"/>
    <col min="6406" max="6406" width="8.7109375" style="246" customWidth="1"/>
    <col min="6407" max="6407" width="11" style="246" customWidth="1"/>
    <col min="6408" max="6408" width="9.42578125" style="246" customWidth="1"/>
    <col min="6409" max="6409" width="10.42578125" style="246" customWidth="1"/>
    <col min="6410" max="6410" width="12.28515625" style="246" customWidth="1"/>
    <col min="6411" max="6412" width="9.5703125" style="246" customWidth="1"/>
    <col min="6413" max="6413" width="12" style="246" customWidth="1"/>
    <col min="6414" max="6414" width="12.5703125" style="246" customWidth="1"/>
    <col min="6415" max="6415" width="11" style="246" customWidth="1"/>
    <col min="6416" max="6416" width="11.28515625" style="246" customWidth="1"/>
    <col min="6417" max="6656" width="9.140625" style="246"/>
    <col min="6657" max="6657" width="88.85546875" style="246" customWidth="1"/>
    <col min="6658" max="6658" width="9.5703125" style="246" customWidth="1"/>
    <col min="6659" max="6659" width="12.85546875" style="246" customWidth="1"/>
    <col min="6660" max="6660" width="12.28515625" style="246" customWidth="1"/>
    <col min="6661" max="6661" width="10.28515625" style="246" customWidth="1"/>
    <col min="6662" max="6662" width="8.7109375" style="246" customWidth="1"/>
    <col min="6663" max="6663" width="11" style="246" customWidth="1"/>
    <col min="6664" max="6664" width="9.42578125" style="246" customWidth="1"/>
    <col min="6665" max="6665" width="10.42578125" style="246" customWidth="1"/>
    <col min="6666" max="6666" width="12.28515625" style="246" customWidth="1"/>
    <col min="6667" max="6668" width="9.5703125" style="246" customWidth="1"/>
    <col min="6669" max="6669" width="12" style="246" customWidth="1"/>
    <col min="6670" max="6670" width="12.5703125" style="246" customWidth="1"/>
    <col min="6671" max="6671" width="11" style="246" customWidth="1"/>
    <col min="6672" max="6672" width="11.28515625" style="246" customWidth="1"/>
    <col min="6673" max="6912" width="9.140625" style="246"/>
    <col min="6913" max="6913" width="88.85546875" style="246" customWidth="1"/>
    <col min="6914" max="6914" width="9.5703125" style="246" customWidth="1"/>
    <col min="6915" max="6915" width="12.85546875" style="246" customWidth="1"/>
    <col min="6916" max="6916" width="12.28515625" style="246" customWidth="1"/>
    <col min="6917" max="6917" width="10.28515625" style="246" customWidth="1"/>
    <col min="6918" max="6918" width="8.7109375" style="246" customWidth="1"/>
    <col min="6919" max="6919" width="11" style="246" customWidth="1"/>
    <col min="6920" max="6920" width="9.42578125" style="246" customWidth="1"/>
    <col min="6921" max="6921" width="10.42578125" style="246" customWidth="1"/>
    <col min="6922" max="6922" width="12.28515625" style="246" customWidth="1"/>
    <col min="6923" max="6924" width="9.5703125" style="246" customWidth="1"/>
    <col min="6925" max="6925" width="12" style="246" customWidth="1"/>
    <col min="6926" max="6926" width="12.5703125" style="246" customWidth="1"/>
    <col min="6927" max="6927" width="11" style="246" customWidth="1"/>
    <col min="6928" max="6928" width="11.28515625" style="246" customWidth="1"/>
    <col min="6929" max="7168" width="9.140625" style="246"/>
    <col min="7169" max="7169" width="88.85546875" style="246" customWidth="1"/>
    <col min="7170" max="7170" width="9.5703125" style="246" customWidth="1"/>
    <col min="7171" max="7171" width="12.85546875" style="246" customWidth="1"/>
    <col min="7172" max="7172" width="12.28515625" style="246" customWidth="1"/>
    <col min="7173" max="7173" width="10.28515625" style="246" customWidth="1"/>
    <col min="7174" max="7174" width="8.7109375" style="246" customWidth="1"/>
    <col min="7175" max="7175" width="11" style="246" customWidth="1"/>
    <col min="7176" max="7176" width="9.42578125" style="246" customWidth="1"/>
    <col min="7177" max="7177" width="10.42578125" style="246" customWidth="1"/>
    <col min="7178" max="7178" width="12.28515625" style="246" customWidth="1"/>
    <col min="7179" max="7180" width="9.5703125" style="246" customWidth="1"/>
    <col min="7181" max="7181" width="12" style="246" customWidth="1"/>
    <col min="7182" max="7182" width="12.5703125" style="246" customWidth="1"/>
    <col min="7183" max="7183" width="11" style="246" customWidth="1"/>
    <col min="7184" max="7184" width="11.28515625" style="246" customWidth="1"/>
    <col min="7185" max="7424" width="9.140625" style="246"/>
    <col min="7425" max="7425" width="88.85546875" style="246" customWidth="1"/>
    <col min="7426" max="7426" width="9.5703125" style="246" customWidth="1"/>
    <col min="7427" max="7427" width="12.85546875" style="246" customWidth="1"/>
    <col min="7428" max="7428" width="12.28515625" style="246" customWidth="1"/>
    <col min="7429" max="7429" width="10.28515625" style="246" customWidth="1"/>
    <col min="7430" max="7430" width="8.7109375" style="246" customWidth="1"/>
    <col min="7431" max="7431" width="11" style="246" customWidth="1"/>
    <col min="7432" max="7432" width="9.42578125" style="246" customWidth="1"/>
    <col min="7433" max="7433" width="10.42578125" style="246" customWidth="1"/>
    <col min="7434" max="7434" width="12.28515625" style="246" customWidth="1"/>
    <col min="7435" max="7436" width="9.5703125" style="246" customWidth="1"/>
    <col min="7437" max="7437" width="12" style="246" customWidth="1"/>
    <col min="7438" max="7438" width="12.5703125" style="246" customWidth="1"/>
    <col min="7439" max="7439" width="11" style="246" customWidth="1"/>
    <col min="7440" max="7440" width="11.28515625" style="246" customWidth="1"/>
    <col min="7441" max="7680" width="9.140625" style="246"/>
    <col min="7681" max="7681" width="88.85546875" style="246" customWidth="1"/>
    <col min="7682" max="7682" width="9.5703125" style="246" customWidth="1"/>
    <col min="7683" max="7683" width="12.85546875" style="246" customWidth="1"/>
    <col min="7684" max="7684" width="12.28515625" style="246" customWidth="1"/>
    <col min="7685" max="7685" width="10.28515625" style="246" customWidth="1"/>
    <col min="7686" max="7686" width="8.7109375" style="246" customWidth="1"/>
    <col min="7687" max="7687" width="11" style="246" customWidth="1"/>
    <col min="7688" max="7688" width="9.42578125" style="246" customWidth="1"/>
    <col min="7689" max="7689" width="10.42578125" style="246" customWidth="1"/>
    <col min="7690" max="7690" width="12.28515625" style="246" customWidth="1"/>
    <col min="7691" max="7692" width="9.5703125" style="246" customWidth="1"/>
    <col min="7693" max="7693" width="12" style="246" customWidth="1"/>
    <col min="7694" max="7694" width="12.5703125" style="246" customWidth="1"/>
    <col min="7695" max="7695" width="11" style="246" customWidth="1"/>
    <col min="7696" max="7696" width="11.28515625" style="246" customWidth="1"/>
    <col min="7697" max="7936" width="9.140625" style="246"/>
    <col min="7937" max="7937" width="88.85546875" style="246" customWidth="1"/>
    <col min="7938" max="7938" width="9.5703125" style="246" customWidth="1"/>
    <col min="7939" max="7939" width="12.85546875" style="246" customWidth="1"/>
    <col min="7940" max="7940" width="12.28515625" style="246" customWidth="1"/>
    <col min="7941" max="7941" width="10.28515625" style="246" customWidth="1"/>
    <col min="7942" max="7942" width="8.7109375" style="246" customWidth="1"/>
    <col min="7943" max="7943" width="11" style="246" customWidth="1"/>
    <col min="7944" max="7944" width="9.42578125" style="246" customWidth="1"/>
    <col min="7945" max="7945" width="10.42578125" style="246" customWidth="1"/>
    <col min="7946" max="7946" width="12.28515625" style="246" customWidth="1"/>
    <col min="7947" max="7948" width="9.5703125" style="246" customWidth="1"/>
    <col min="7949" max="7949" width="12" style="246" customWidth="1"/>
    <col min="7950" max="7950" width="12.5703125" style="246" customWidth="1"/>
    <col min="7951" max="7951" width="11" style="246" customWidth="1"/>
    <col min="7952" max="7952" width="11.28515625" style="246" customWidth="1"/>
    <col min="7953" max="8192" width="9.140625" style="246"/>
    <col min="8193" max="8193" width="88.85546875" style="246" customWidth="1"/>
    <col min="8194" max="8194" width="9.5703125" style="246" customWidth="1"/>
    <col min="8195" max="8195" width="12.85546875" style="246" customWidth="1"/>
    <col min="8196" max="8196" width="12.28515625" style="246" customWidth="1"/>
    <col min="8197" max="8197" width="10.28515625" style="246" customWidth="1"/>
    <col min="8198" max="8198" width="8.7109375" style="246" customWidth="1"/>
    <col min="8199" max="8199" width="11" style="246" customWidth="1"/>
    <col min="8200" max="8200" width="9.42578125" style="246" customWidth="1"/>
    <col min="8201" max="8201" width="10.42578125" style="246" customWidth="1"/>
    <col min="8202" max="8202" width="12.28515625" style="246" customWidth="1"/>
    <col min="8203" max="8204" width="9.5703125" style="246" customWidth="1"/>
    <col min="8205" max="8205" width="12" style="246" customWidth="1"/>
    <col min="8206" max="8206" width="12.5703125" style="246" customWidth="1"/>
    <col min="8207" max="8207" width="11" style="246" customWidth="1"/>
    <col min="8208" max="8208" width="11.28515625" style="246" customWidth="1"/>
    <col min="8209" max="8448" width="9.140625" style="246"/>
    <col min="8449" max="8449" width="88.85546875" style="246" customWidth="1"/>
    <col min="8450" max="8450" width="9.5703125" style="246" customWidth="1"/>
    <col min="8451" max="8451" width="12.85546875" style="246" customWidth="1"/>
    <col min="8452" max="8452" width="12.28515625" style="246" customWidth="1"/>
    <col min="8453" max="8453" width="10.28515625" style="246" customWidth="1"/>
    <col min="8454" max="8454" width="8.7109375" style="246" customWidth="1"/>
    <col min="8455" max="8455" width="11" style="246" customWidth="1"/>
    <col min="8456" max="8456" width="9.42578125" style="246" customWidth="1"/>
    <col min="8457" max="8457" width="10.42578125" style="246" customWidth="1"/>
    <col min="8458" max="8458" width="12.28515625" style="246" customWidth="1"/>
    <col min="8459" max="8460" width="9.5703125" style="246" customWidth="1"/>
    <col min="8461" max="8461" width="12" style="246" customWidth="1"/>
    <col min="8462" max="8462" width="12.5703125" style="246" customWidth="1"/>
    <col min="8463" max="8463" width="11" style="246" customWidth="1"/>
    <col min="8464" max="8464" width="11.28515625" style="246" customWidth="1"/>
    <col min="8465" max="8704" width="9.140625" style="246"/>
    <col min="8705" max="8705" width="88.85546875" style="246" customWidth="1"/>
    <col min="8706" max="8706" width="9.5703125" style="246" customWidth="1"/>
    <col min="8707" max="8707" width="12.85546875" style="246" customWidth="1"/>
    <col min="8708" max="8708" width="12.28515625" style="246" customWidth="1"/>
    <col min="8709" max="8709" width="10.28515625" style="246" customWidth="1"/>
    <col min="8710" max="8710" width="8.7109375" style="246" customWidth="1"/>
    <col min="8711" max="8711" width="11" style="246" customWidth="1"/>
    <col min="8712" max="8712" width="9.42578125" style="246" customWidth="1"/>
    <col min="8713" max="8713" width="10.42578125" style="246" customWidth="1"/>
    <col min="8714" max="8714" width="12.28515625" style="246" customWidth="1"/>
    <col min="8715" max="8716" width="9.5703125" style="246" customWidth="1"/>
    <col min="8717" max="8717" width="12" style="246" customWidth="1"/>
    <col min="8718" max="8718" width="12.5703125" style="246" customWidth="1"/>
    <col min="8719" max="8719" width="11" style="246" customWidth="1"/>
    <col min="8720" max="8720" width="11.28515625" style="246" customWidth="1"/>
    <col min="8721" max="8960" width="9.140625" style="246"/>
    <col min="8961" max="8961" width="88.85546875" style="246" customWidth="1"/>
    <col min="8962" max="8962" width="9.5703125" style="246" customWidth="1"/>
    <col min="8963" max="8963" width="12.85546875" style="246" customWidth="1"/>
    <col min="8964" max="8964" width="12.28515625" style="246" customWidth="1"/>
    <col min="8965" max="8965" width="10.28515625" style="246" customWidth="1"/>
    <col min="8966" max="8966" width="8.7109375" style="246" customWidth="1"/>
    <col min="8967" max="8967" width="11" style="246" customWidth="1"/>
    <col min="8968" max="8968" width="9.42578125" style="246" customWidth="1"/>
    <col min="8969" max="8969" width="10.42578125" style="246" customWidth="1"/>
    <col min="8970" max="8970" width="12.28515625" style="246" customWidth="1"/>
    <col min="8971" max="8972" width="9.5703125" style="246" customWidth="1"/>
    <col min="8973" max="8973" width="12" style="246" customWidth="1"/>
    <col min="8974" max="8974" width="12.5703125" style="246" customWidth="1"/>
    <col min="8975" max="8975" width="11" style="246" customWidth="1"/>
    <col min="8976" max="8976" width="11.28515625" style="246" customWidth="1"/>
    <col min="8977" max="9216" width="9.140625" style="246"/>
    <col min="9217" max="9217" width="88.85546875" style="246" customWidth="1"/>
    <col min="9218" max="9218" width="9.5703125" style="246" customWidth="1"/>
    <col min="9219" max="9219" width="12.85546875" style="246" customWidth="1"/>
    <col min="9220" max="9220" width="12.28515625" style="246" customWidth="1"/>
    <col min="9221" max="9221" width="10.28515625" style="246" customWidth="1"/>
    <col min="9222" max="9222" width="8.7109375" style="246" customWidth="1"/>
    <col min="9223" max="9223" width="11" style="246" customWidth="1"/>
    <col min="9224" max="9224" width="9.42578125" style="246" customWidth="1"/>
    <col min="9225" max="9225" width="10.42578125" style="246" customWidth="1"/>
    <col min="9226" max="9226" width="12.28515625" style="246" customWidth="1"/>
    <col min="9227" max="9228" width="9.5703125" style="246" customWidth="1"/>
    <col min="9229" max="9229" width="12" style="246" customWidth="1"/>
    <col min="9230" max="9230" width="12.5703125" style="246" customWidth="1"/>
    <col min="9231" max="9231" width="11" style="246" customWidth="1"/>
    <col min="9232" max="9232" width="11.28515625" style="246" customWidth="1"/>
    <col min="9233" max="9472" width="9.140625" style="246"/>
    <col min="9473" max="9473" width="88.85546875" style="246" customWidth="1"/>
    <col min="9474" max="9474" width="9.5703125" style="246" customWidth="1"/>
    <col min="9475" max="9475" width="12.85546875" style="246" customWidth="1"/>
    <col min="9476" max="9476" width="12.28515625" style="246" customWidth="1"/>
    <col min="9477" max="9477" width="10.28515625" style="246" customWidth="1"/>
    <col min="9478" max="9478" width="8.7109375" style="246" customWidth="1"/>
    <col min="9479" max="9479" width="11" style="246" customWidth="1"/>
    <col min="9480" max="9480" width="9.42578125" style="246" customWidth="1"/>
    <col min="9481" max="9481" width="10.42578125" style="246" customWidth="1"/>
    <col min="9482" max="9482" width="12.28515625" style="246" customWidth="1"/>
    <col min="9483" max="9484" width="9.5703125" style="246" customWidth="1"/>
    <col min="9485" max="9485" width="12" style="246" customWidth="1"/>
    <col min="9486" max="9486" width="12.5703125" style="246" customWidth="1"/>
    <col min="9487" max="9487" width="11" style="246" customWidth="1"/>
    <col min="9488" max="9488" width="11.28515625" style="246" customWidth="1"/>
    <col min="9489" max="9728" width="9.140625" style="246"/>
    <col min="9729" max="9729" width="88.85546875" style="246" customWidth="1"/>
    <col min="9730" max="9730" width="9.5703125" style="246" customWidth="1"/>
    <col min="9731" max="9731" width="12.85546875" style="246" customWidth="1"/>
    <col min="9732" max="9732" width="12.28515625" style="246" customWidth="1"/>
    <col min="9733" max="9733" width="10.28515625" style="246" customWidth="1"/>
    <col min="9734" max="9734" width="8.7109375" style="246" customWidth="1"/>
    <col min="9735" max="9735" width="11" style="246" customWidth="1"/>
    <col min="9736" max="9736" width="9.42578125" style="246" customWidth="1"/>
    <col min="9737" max="9737" width="10.42578125" style="246" customWidth="1"/>
    <col min="9738" max="9738" width="12.28515625" style="246" customWidth="1"/>
    <col min="9739" max="9740" width="9.5703125" style="246" customWidth="1"/>
    <col min="9741" max="9741" width="12" style="246" customWidth="1"/>
    <col min="9742" max="9742" width="12.5703125" style="246" customWidth="1"/>
    <col min="9743" max="9743" width="11" style="246" customWidth="1"/>
    <col min="9744" max="9744" width="11.28515625" style="246" customWidth="1"/>
    <col min="9745" max="9984" width="9.140625" style="246"/>
    <col min="9985" max="9985" width="88.85546875" style="246" customWidth="1"/>
    <col min="9986" max="9986" width="9.5703125" style="246" customWidth="1"/>
    <col min="9987" max="9987" width="12.85546875" style="246" customWidth="1"/>
    <col min="9988" max="9988" width="12.28515625" style="246" customWidth="1"/>
    <col min="9989" max="9989" width="10.28515625" style="246" customWidth="1"/>
    <col min="9990" max="9990" width="8.7109375" style="246" customWidth="1"/>
    <col min="9991" max="9991" width="11" style="246" customWidth="1"/>
    <col min="9992" max="9992" width="9.42578125" style="246" customWidth="1"/>
    <col min="9993" max="9993" width="10.42578125" style="246" customWidth="1"/>
    <col min="9994" max="9994" width="12.28515625" style="246" customWidth="1"/>
    <col min="9995" max="9996" width="9.5703125" style="246" customWidth="1"/>
    <col min="9997" max="9997" width="12" style="246" customWidth="1"/>
    <col min="9998" max="9998" width="12.5703125" style="246" customWidth="1"/>
    <col min="9999" max="9999" width="11" style="246" customWidth="1"/>
    <col min="10000" max="10000" width="11.28515625" style="246" customWidth="1"/>
    <col min="10001" max="10240" width="9.140625" style="246"/>
    <col min="10241" max="10241" width="88.85546875" style="246" customWidth="1"/>
    <col min="10242" max="10242" width="9.5703125" style="246" customWidth="1"/>
    <col min="10243" max="10243" width="12.85546875" style="246" customWidth="1"/>
    <col min="10244" max="10244" width="12.28515625" style="246" customWidth="1"/>
    <col min="10245" max="10245" width="10.28515625" style="246" customWidth="1"/>
    <col min="10246" max="10246" width="8.7109375" style="246" customWidth="1"/>
    <col min="10247" max="10247" width="11" style="246" customWidth="1"/>
    <col min="10248" max="10248" width="9.42578125" style="246" customWidth="1"/>
    <col min="10249" max="10249" width="10.42578125" style="246" customWidth="1"/>
    <col min="10250" max="10250" width="12.28515625" style="246" customWidth="1"/>
    <col min="10251" max="10252" width="9.5703125" style="246" customWidth="1"/>
    <col min="10253" max="10253" width="12" style="246" customWidth="1"/>
    <col min="10254" max="10254" width="12.5703125" style="246" customWidth="1"/>
    <col min="10255" max="10255" width="11" style="246" customWidth="1"/>
    <col min="10256" max="10256" width="11.28515625" style="246" customWidth="1"/>
    <col min="10257" max="10496" width="9.140625" style="246"/>
    <col min="10497" max="10497" width="88.85546875" style="246" customWidth="1"/>
    <col min="10498" max="10498" width="9.5703125" style="246" customWidth="1"/>
    <col min="10499" max="10499" width="12.85546875" style="246" customWidth="1"/>
    <col min="10500" max="10500" width="12.28515625" style="246" customWidth="1"/>
    <col min="10501" max="10501" width="10.28515625" style="246" customWidth="1"/>
    <col min="10502" max="10502" width="8.7109375" style="246" customWidth="1"/>
    <col min="10503" max="10503" width="11" style="246" customWidth="1"/>
    <col min="10504" max="10504" width="9.42578125" style="246" customWidth="1"/>
    <col min="10505" max="10505" width="10.42578125" style="246" customWidth="1"/>
    <col min="10506" max="10506" width="12.28515625" style="246" customWidth="1"/>
    <col min="10507" max="10508" width="9.5703125" style="246" customWidth="1"/>
    <col min="10509" max="10509" width="12" style="246" customWidth="1"/>
    <col min="10510" max="10510" width="12.5703125" style="246" customWidth="1"/>
    <col min="10511" max="10511" width="11" style="246" customWidth="1"/>
    <col min="10512" max="10512" width="11.28515625" style="246" customWidth="1"/>
    <col min="10513" max="10752" width="9.140625" style="246"/>
    <col min="10753" max="10753" width="88.85546875" style="246" customWidth="1"/>
    <col min="10754" max="10754" width="9.5703125" style="246" customWidth="1"/>
    <col min="10755" max="10755" width="12.85546875" style="246" customWidth="1"/>
    <col min="10756" max="10756" width="12.28515625" style="246" customWidth="1"/>
    <col min="10757" max="10757" width="10.28515625" style="246" customWidth="1"/>
    <col min="10758" max="10758" width="8.7109375" style="246" customWidth="1"/>
    <col min="10759" max="10759" width="11" style="246" customWidth="1"/>
    <col min="10760" max="10760" width="9.42578125" style="246" customWidth="1"/>
    <col min="10761" max="10761" width="10.42578125" style="246" customWidth="1"/>
    <col min="10762" max="10762" width="12.28515625" style="246" customWidth="1"/>
    <col min="10763" max="10764" width="9.5703125" style="246" customWidth="1"/>
    <col min="10765" max="10765" width="12" style="246" customWidth="1"/>
    <col min="10766" max="10766" width="12.5703125" style="246" customWidth="1"/>
    <col min="10767" max="10767" width="11" style="246" customWidth="1"/>
    <col min="10768" max="10768" width="11.28515625" style="246" customWidth="1"/>
    <col min="10769" max="11008" width="9.140625" style="246"/>
    <col min="11009" max="11009" width="88.85546875" style="246" customWidth="1"/>
    <col min="11010" max="11010" width="9.5703125" style="246" customWidth="1"/>
    <col min="11011" max="11011" width="12.85546875" style="246" customWidth="1"/>
    <col min="11012" max="11012" width="12.28515625" style="246" customWidth="1"/>
    <col min="11013" max="11013" width="10.28515625" style="246" customWidth="1"/>
    <col min="11014" max="11014" width="8.7109375" style="246" customWidth="1"/>
    <col min="11015" max="11015" width="11" style="246" customWidth="1"/>
    <col min="11016" max="11016" width="9.42578125" style="246" customWidth="1"/>
    <col min="11017" max="11017" width="10.42578125" style="246" customWidth="1"/>
    <col min="11018" max="11018" width="12.28515625" style="246" customWidth="1"/>
    <col min="11019" max="11020" width="9.5703125" style="246" customWidth="1"/>
    <col min="11021" max="11021" width="12" style="246" customWidth="1"/>
    <col min="11022" max="11022" width="12.5703125" style="246" customWidth="1"/>
    <col min="11023" max="11023" width="11" style="246" customWidth="1"/>
    <col min="11024" max="11024" width="11.28515625" style="246" customWidth="1"/>
    <col min="11025" max="11264" width="9.140625" style="246"/>
    <col min="11265" max="11265" width="88.85546875" style="246" customWidth="1"/>
    <col min="11266" max="11266" width="9.5703125" style="246" customWidth="1"/>
    <col min="11267" max="11267" width="12.85546875" style="246" customWidth="1"/>
    <col min="11268" max="11268" width="12.28515625" style="246" customWidth="1"/>
    <col min="11269" max="11269" width="10.28515625" style="246" customWidth="1"/>
    <col min="11270" max="11270" width="8.7109375" style="246" customWidth="1"/>
    <col min="11271" max="11271" width="11" style="246" customWidth="1"/>
    <col min="11272" max="11272" width="9.42578125" style="246" customWidth="1"/>
    <col min="11273" max="11273" width="10.42578125" style="246" customWidth="1"/>
    <col min="11274" max="11274" width="12.28515625" style="246" customWidth="1"/>
    <col min="11275" max="11276" width="9.5703125" style="246" customWidth="1"/>
    <col min="11277" max="11277" width="12" style="246" customWidth="1"/>
    <col min="11278" max="11278" width="12.5703125" style="246" customWidth="1"/>
    <col min="11279" max="11279" width="11" style="246" customWidth="1"/>
    <col min="11280" max="11280" width="11.28515625" style="246" customWidth="1"/>
    <col min="11281" max="11520" width="9.140625" style="246"/>
    <col min="11521" max="11521" width="88.85546875" style="246" customWidth="1"/>
    <col min="11522" max="11522" width="9.5703125" style="246" customWidth="1"/>
    <col min="11523" max="11523" width="12.85546875" style="246" customWidth="1"/>
    <col min="11524" max="11524" width="12.28515625" style="246" customWidth="1"/>
    <col min="11525" max="11525" width="10.28515625" style="246" customWidth="1"/>
    <col min="11526" max="11526" width="8.7109375" style="246" customWidth="1"/>
    <col min="11527" max="11527" width="11" style="246" customWidth="1"/>
    <col min="11528" max="11528" width="9.42578125" style="246" customWidth="1"/>
    <col min="11529" max="11529" width="10.42578125" style="246" customWidth="1"/>
    <col min="11530" max="11530" width="12.28515625" style="246" customWidth="1"/>
    <col min="11531" max="11532" width="9.5703125" style="246" customWidth="1"/>
    <col min="11533" max="11533" width="12" style="246" customWidth="1"/>
    <col min="11534" max="11534" width="12.5703125" style="246" customWidth="1"/>
    <col min="11535" max="11535" width="11" style="246" customWidth="1"/>
    <col min="11536" max="11536" width="11.28515625" style="246" customWidth="1"/>
    <col min="11537" max="11776" width="9.140625" style="246"/>
    <col min="11777" max="11777" width="88.85546875" style="246" customWidth="1"/>
    <col min="11778" max="11778" width="9.5703125" style="246" customWidth="1"/>
    <col min="11779" max="11779" width="12.85546875" style="246" customWidth="1"/>
    <col min="11780" max="11780" width="12.28515625" style="246" customWidth="1"/>
    <col min="11781" max="11781" width="10.28515625" style="246" customWidth="1"/>
    <col min="11782" max="11782" width="8.7109375" style="246" customWidth="1"/>
    <col min="11783" max="11783" width="11" style="246" customWidth="1"/>
    <col min="11784" max="11784" width="9.42578125" style="246" customWidth="1"/>
    <col min="11785" max="11785" width="10.42578125" style="246" customWidth="1"/>
    <col min="11786" max="11786" width="12.28515625" style="246" customWidth="1"/>
    <col min="11787" max="11788" width="9.5703125" style="246" customWidth="1"/>
    <col min="11789" max="11789" width="12" style="246" customWidth="1"/>
    <col min="11790" max="11790" width="12.5703125" style="246" customWidth="1"/>
    <col min="11791" max="11791" width="11" style="246" customWidth="1"/>
    <col min="11792" max="11792" width="11.28515625" style="246" customWidth="1"/>
    <col min="11793" max="12032" width="9.140625" style="246"/>
    <col min="12033" max="12033" width="88.85546875" style="246" customWidth="1"/>
    <col min="12034" max="12034" width="9.5703125" style="246" customWidth="1"/>
    <col min="12035" max="12035" width="12.85546875" style="246" customWidth="1"/>
    <col min="12036" max="12036" width="12.28515625" style="246" customWidth="1"/>
    <col min="12037" max="12037" width="10.28515625" style="246" customWidth="1"/>
    <col min="12038" max="12038" width="8.7109375" style="246" customWidth="1"/>
    <col min="12039" max="12039" width="11" style="246" customWidth="1"/>
    <col min="12040" max="12040" width="9.42578125" style="246" customWidth="1"/>
    <col min="12041" max="12041" width="10.42578125" style="246" customWidth="1"/>
    <col min="12042" max="12042" width="12.28515625" style="246" customWidth="1"/>
    <col min="12043" max="12044" width="9.5703125" style="246" customWidth="1"/>
    <col min="12045" max="12045" width="12" style="246" customWidth="1"/>
    <col min="12046" max="12046" width="12.5703125" style="246" customWidth="1"/>
    <col min="12047" max="12047" width="11" style="246" customWidth="1"/>
    <col min="12048" max="12048" width="11.28515625" style="246" customWidth="1"/>
    <col min="12049" max="12288" width="9.140625" style="246"/>
    <col min="12289" max="12289" width="88.85546875" style="246" customWidth="1"/>
    <col min="12290" max="12290" width="9.5703125" style="246" customWidth="1"/>
    <col min="12291" max="12291" width="12.85546875" style="246" customWidth="1"/>
    <col min="12292" max="12292" width="12.28515625" style="246" customWidth="1"/>
    <col min="12293" max="12293" width="10.28515625" style="246" customWidth="1"/>
    <col min="12294" max="12294" width="8.7109375" style="246" customWidth="1"/>
    <col min="12295" max="12295" width="11" style="246" customWidth="1"/>
    <col min="12296" max="12296" width="9.42578125" style="246" customWidth="1"/>
    <col min="12297" max="12297" width="10.42578125" style="246" customWidth="1"/>
    <col min="12298" max="12298" width="12.28515625" style="246" customWidth="1"/>
    <col min="12299" max="12300" width="9.5703125" style="246" customWidth="1"/>
    <col min="12301" max="12301" width="12" style="246" customWidth="1"/>
    <col min="12302" max="12302" width="12.5703125" style="246" customWidth="1"/>
    <col min="12303" max="12303" width="11" style="246" customWidth="1"/>
    <col min="12304" max="12304" width="11.28515625" style="246" customWidth="1"/>
    <col min="12305" max="12544" width="9.140625" style="246"/>
    <col min="12545" max="12545" width="88.85546875" style="246" customWidth="1"/>
    <col min="12546" max="12546" width="9.5703125" style="246" customWidth="1"/>
    <col min="12547" max="12547" width="12.85546875" style="246" customWidth="1"/>
    <col min="12548" max="12548" width="12.28515625" style="246" customWidth="1"/>
    <col min="12549" max="12549" width="10.28515625" style="246" customWidth="1"/>
    <col min="12550" max="12550" width="8.7109375" style="246" customWidth="1"/>
    <col min="12551" max="12551" width="11" style="246" customWidth="1"/>
    <col min="12552" max="12552" width="9.42578125" style="246" customWidth="1"/>
    <col min="12553" max="12553" width="10.42578125" style="246" customWidth="1"/>
    <col min="12554" max="12554" width="12.28515625" style="246" customWidth="1"/>
    <col min="12555" max="12556" width="9.5703125" style="246" customWidth="1"/>
    <col min="12557" max="12557" width="12" style="246" customWidth="1"/>
    <col min="12558" max="12558" width="12.5703125" style="246" customWidth="1"/>
    <col min="12559" max="12559" width="11" style="246" customWidth="1"/>
    <col min="12560" max="12560" width="11.28515625" style="246" customWidth="1"/>
    <col min="12561" max="12800" width="9.140625" style="246"/>
    <col min="12801" max="12801" width="88.85546875" style="246" customWidth="1"/>
    <col min="12802" max="12802" width="9.5703125" style="246" customWidth="1"/>
    <col min="12803" max="12803" width="12.85546875" style="246" customWidth="1"/>
    <col min="12804" max="12804" width="12.28515625" style="246" customWidth="1"/>
    <col min="12805" max="12805" width="10.28515625" style="246" customWidth="1"/>
    <col min="12806" max="12806" width="8.7109375" style="246" customWidth="1"/>
    <col min="12807" max="12807" width="11" style="246" customWidth="1"/>
    <col min="12808" max="12808" width="9.42578125" style="246" customWidth="1"/>
    <col min="12809" max="12809" width="10.42578125" style="246" customWidth="1"/>
    <col min="12810" max="12810" width="12.28515625" style="246" customWidth="1"/>
    <col min="12811" max="12812" width="9.5703125" style="246" customWidth="1"/>
    <col min="12813" max="12813" width="12" style="246" customWidth="1"/>
    <col min="12814" max="12814" width="12.5703125" style="246" customWidth="1"/>
    <col min="12815" max="12815" width="11" style="246" customWidth="1"/>
    <col min="12816" max="12816" width="11.28515625" style="246" customWidth="1"/>
    <col min="12817" max="13056" width="9.140625" style="246"/>
    <col min="13057" max="13057" width="88.85546875" style="246" customWidth="1"/>
    <col min="13058" max="13058" width="9.5703125" style="246" customWidth="1"/>
    <col min="13059" max="13059" width="12.85546875" style="246" customWidth="1"/>
    <col min="13060" max="13060" width="12.28515625" style="246" customWidth="1"/>
    <col min="13061" max="13061" width="10.28515625" style="246" customWidth="1"/>
    <col min="13062" max="13062" width="8.7109375" style="246" customWidth="1"/>
    <col min="13063" max="13063" width="11" style="246" customWidth="1"/>
    <col min="13064" max="13064" width="9.42578125" style="246" customWidth="1"/>
    <col min="13065" max="13065" width="10.42578125" style="246" customWidth="1"/>
    <col min="13066" max="13066" width="12.28515625" style="246" customWidth="1"/>
    <col min="13067" max="13068" width="9.5703125" style="246" customWidth="1"/>
    <col min="13069" max="13069" width="12" style="246" customWidth="1"/>
    <col min="13070" max="13070" width="12.5703125" style="246" customWidth="1"/>
    <col min="13071" max="13071" width="11" style="246" customWidth="1"/>
    <col min="13072" max="13072" width="11.28515625" style="246" customWidth="1"/>
    <col min="13073" max="13312" width="9.140625" style="246"/>
    <col min="13313" max="13313" width="88.85546875" style="246" customWidth="1"/>
    <col min="13314" max="13314" width="9.5703125" style="246" customWidth="1"/>
    <col min="13315" max="13315" width="12.85546875" style="246" customWidth="1"/>
    <col min="13316" max="13316" width="12.28515625" style="246" customWidth="1"/>
    <col min="13317" max="13317" width="10.28515625" style="246" customWidth="1"/>
    <col min="13318" max="13318" width="8.7109375" style="246" customWidth="1"/>
    <col min="13319" max="13319" width="11" style="246" customWidth="1"/>
    <col min="13320" max="13320" width="9.42578125" style="246" customWidth="1"/>
    <col min="13321" max="13321" width="10.42578125" style="246" customWidth="1"/>
    <col min="13322" max="13322" width="12.28515625" style="246" customWidth="1"/>
    <col min="13323" max="13324" width="9.5703125" style="246" customWidth="1"/>
    <col min="13325" max="13325" width="12" style="246" customWidth="1"/>
    <col min="13326" max="13326" width="12.5703125" style="246" customWidth="1"/>
    <col min="13327" max="13327" width="11" style="246" customWidth="1"/>
    <col min="13328" max="13328" width="11.28515625" style="246" customWidth="1"/>
    <col min="13329" max="13568" width="9.140625" style="246"/>
    <col min="13569" max="13569" width="88.85546875" style="246" customWidth="1"/>
    <col min="13570" max="13570" width="9.5703125" style="246" customWidth="1"/>
    <col min="13571" max="13571" width="12.85546875" style="246" customWidth="1"/>
    <col min="13572" max="13572" width="12.28515625" style="246" customWidth="1"/>
    <col min="13573" max="13573" width="10.28515625" style="246" customWidth="1"/>
    <col min="13574" max="13574" width="8.7109375" style="246" customWidth="1"/>
    <col min="13575" max="13575" width="11" style="246" customWidth="1"/>
    <col min="13576" max="13576" width="9.42578125" style="246" customWidth="1"/>
    <col min="13577" max="13577" width="10.42578125" style="246" customWidth="1"/>
    <col min="13578" max="13578" width="12.28515625" style="246" customWidth="1"/>
    <col min="13579" max="13580" width="9.5703125" style="246" customWidth="1"/>
    <col min="13581" max="13581" width="12" style="246" customWidth="1"/>
    <col min="13582" max="13582" width="12.5703125" style="246" customWidth="1"/>
    <col min="13583" max="13583" width="11" style="246" customWidth="1"/>
    <col min="13584" max="13584" width="11.28515625" style="246" customWidth="1"/>
    <col min="13585" max="13824" width="9.140625" style="246"/>
    <col min="13825" max="13825" width="88.85546875" style="246" customWidth="1"/>
    <col min="13826" max="13826" width="9.5703125" style="246" customWidth="1"/>
    <col min="13827" max="13827" width="12.85546875" style="246" customWidth="1"/>
    <col min="13828" max="13828" width="12.28515625" style="246" customWidth="1"/>
    <col min="13829" max="13829" width="10.28515625" style="246" customWidth="1"/>
    <col min="13830" max="13830" width="8.7109375" style="246" customWidth="1"/>
    <col min="13831" max="13831" width="11" style="246" customWidth="1"/>
    <col min="13832" max="13832" width="9.42578125" style="246" customWidth="1"/>
    <col min="13833" max="13833" width="10.42578125" style="246" customWidth="1"/>
    <col min="13834" max="13834" width="12.28515625" style="246" customWidth="1"/>
    <col min="13835" max="13836" width="9.5703125" style="246" customWidth="1"/>
    <col min="13837" max="13837" width="12" style="246" customWidth="1"/>
    <col min="13838" max="13838" width="12.5703125" style="246" customWidth="1"/>
    <col min="13839" max="13839" width="11" style="246" customWidth="1"/>
    <col min="13840" max="13840" width="11.28515625" style="246" customWidth="1"/>
    <col min="13841" max="14080" width="9.140625" style="246"/>
    <col min="14081" max="14081" width="88.85546875" style="246" customWidth="1"/>
    <col min="14082" max="14082" width="9.5703125" style="246" customWidth="1"/>
    <col min="14083" max="14083" width="12.85546875" style="246" customWidth="1"/>
    <col min="14084" max="14084" width="12.28515625" style="246" customWidth="1"/>
    <col min="14085" max="14085" width="10.28515625" style="246" customWidth="1"/>
    <col min="14086" max="14086" width="8.7109375" style="246" customWidth="1"/>
    <col min="14087" max="14087" width="11" style="246" customWidth="1"/>
    <col min="14088" max="14088" width="9.42578125" style="246" customWidth="1"/>
    <col min="14089" max="14089" width="10.42578125" style="246" customWidth="1"/>
    <col min="14090" max="14090" width="12.28515625" style="246" customWidth="1"/>
    <col min="14091" max="14092" width="9.5703125" style="246" customWidth="1"/>
    <col min="14093" max="14093" width="12" style="246" customWidth="1"/>
    <col min="14094" max="14094" width="12.5703125" style="246" customWidth="1"/>
    <col min="14095" max="14095" width="11" style="246" customWidth="1"/>
    <col min="14096" max="14096" width="11.28515625" style="246" customWidth="1"/>
    <col min="14097" max="14336" width="9.140625" style="246"/>
    <col min="14337" max="14337" width="88.85546875" style="246" customWidth="1"/>
    <col min="14338" max="14338" width="9.5703125" style="246" customWidth="1"/>
    <col min="14339" max="14339" width="12.85546875" style="246" customWidth="1"/>
    <col min="14340" max="14340" width="12.28515625" style="246" customWidth="1"/>
    <col min="14341" max="14341" width="10.28515625" style="246" customWidth="1"/>
    <col min="14342" max="14342" width="8.7109375" style="246" customWidth="1"/>
    <col min="14343" max="14343" width="11" style="246" customWidth="1"/>
    <col min="14344" max="14344" width="9.42578125" style="246" customWidth="1"/>
    <col min="14345" max="14345" width="10.42578125" style="246" customWidth="1"/>
    <col min="14346" max="14346" width="12.28515625" style="246" customWidth="1"/>
    <col min="14347" max="14348" width="9.5703125" style="246" customWidth="1"/>
    <col min="14349" max="14349" width="12" style="246" customWidth="1"/>
    <col min="14350" max="14350" width="12.5703125" style="246" customWidth="1"/>
    <col min="14351" max="14351" width="11" style="246" customWidth="1"/>
    <col min="14352" max="14352" width="11.28515625" style="246" customWidth="1"/>
    <col min="14353" max="14592" width="9.140625" style="246"/>
    <col min="14593" max="14593" width="88.85546875" style="246" customWidth="1"/>
    <col min="14594" max="14594" width="9.5703125" style="246" customWidth="1"/>
    <col min="14595" max="14595" width="12.85546875" style="246" customWidth="1"/>
    <col min="14596" max="14596" width="12.28515625" style="246" customWidth="1"/>
    <col min="14597" max="14597" width="10.28515625" style="246" customWidth="1"/>
    <col min="14598" max="14598" width="8.7109375" style="246" customWidth="1"/>
    <col min="14599" max="14599" width="11" style="246" customWidth="1"/>
    <col min="14600" max="14600" width="9.42578125" style="246" customWidth="1"/>
    <col min="14601" max="14601" width="10.42578125" style="246" customWidth="1"/>
    <col min="14602" max="14602" width="12.28515625" style="246" customWidth="1"/>
    <col min="14603" max="14604" width="9.5703125" style="246" customWidth="1"/>
    <col min="14605" max="14605" width="12" style="246" customWidth="1"/>
    <col min="14606" max="14606" width="12.5703125" style="246" customWidth="1"/>
    <col min="14607" max="14607" width="11" style="246" customWidth="1"/>
    <col min="14608" max="14608" width="11.28515625" style="246" customWidth="1"/>
    <col min="14609" max="14848" width="9.140625" style="246"/>
    <col min="14849" max="14849" width="88.85546875" style="246" customWidth="1"/>
    <col min="14850" max="14850" width="9.5703125" style="246" customWidth="1"/>
    <col min="14851" max="14851" width="12.85546875" style="246" customWidth="1"/>
    <col min="14852" max="14852" width="12.28515625" style="246" customWidth="1"/>
    <col min="14853" max="14853" width="10.28515625" style="246" customWidth="1"/>
    <col min="14854" max="14854" width="8.7109375" style="246" customWidth="1"/>
    <col min="14855" max="14855" width="11" style="246" customWidth="1"/>
    <col min="14856" max="14856" width="9.42578125" style="246" customWidth="1"/>
    <col min="14857" max="14857" width="10.42578125" style="246" customWidth="1"/>
    <col min="14858" max="14858" width="12.28515625" style="246" customWidth="1"/>
    <col min="14859" max="14860" width="9.5703125" style="246" customWidth="1"/>
    <col min="14861" max="14861" width="12" style="246" customWidth="1"/>
    <col min="14862" max="14862" width="12.5703125" style="246" customWidth="1"/>
    <col min="14863" max="14863" width="11" style="246" customWidth="1"/>
    <col min="14864" max="14864" width="11.28515625" style="246" customWidth="1"/>
    <col min="14865" max="15104" width="9.140625" style="246"/>
    <col min="15105" max="15105" width="88.85546875" style="246" customWidth="1"/>
    <col min="15106" max="15106" width="9.5703125" style="246" customWidth="1"/>
    <col min="15107" max="15107" width="12.85546875" style="246" customWidth="1"/>
    <col min="15108" max="15108" width="12.28515625" style="246" customWidth="1"/>
    <col min="15109" max="15109" width="10.28515625" style="246" customWidth="1"/>
    <col min="15110" max="15110" width="8.7109375" style="246" customWidth="1"/>
    <col min="15111" max="15111" width="11" style="246" customWidth="1"/>
    <col min="15112" max="15112" width="9.42578125" style="246" customWidth="1"/>
    <col min="15113" max="15113" width="10.42578125" style="246" customWidth="1"/>
    <col min="15114" max="15114" width="12.28515625" style="246" customWidth="1"/>
    <col min="15115" max="15116" width="9.5703125" style="246" customWidth="1"/>
    <col min="15117" max="15117" width="12" style="246" customWidth="1"/>
    <col min="15118" max="15118" width="12.5703125" style="246" customWidth="1"/>
    <col min="15119" max="15119" width="11" style="246" customWidth="1"/>
    <col min="15120" max="15120" width="11.28515625" style="246" customWidth="1"/>
    <col min="15121" max="15360" width="9.140625" style="246"/>
    <col min="15361" max="15361" width="88.85546875" style="246" customWidth="1"/>
    <col min="15362" max="15362" width="9.5703125" style="246" customWidth="1"/>
    <col min="15363" max="15363" width="12.85546875" style="246" customWidth="1"/>
    <col min="15364" max="15364" width="12.28515625" style="246" customWidth="1"/>
    <col min="15365" max="15365" width="10.28515625" style="246" customWidth="1"/>
    <col min="15366" max="15366" width="8.7109375" style="246" customWidth="1"/>
    <col min="15367" max="15367" width="11" style="246" customWidth="1"/>
    <col min="15368" max="15368" width="9.42578125" style="246" customWidth="1"/>
    <col min="15369" max="15369" width="10.42578125" style="246" customWidth="1"/>
    <col min="15370" max="15370" width="12.28515625" style="246" customWidth="1"/>
    <col min="15371" max="15372" width="9.5703125" style="246" customWidth="1"/>
    <col min="15373" max="15373" width="12" style="246" customWidth="1"/>
    <col min="15374" max="15374" width="12.5703125" style="246" customWidth="1"/>
    <col min="15375" max="15375" width="11" style="246" customWidth="1"/>
    <col min="15376" max="15376" width="11.28515625" style="246" customWidth="1"/>
    <col min="15377" max="15616" width="9.140625" style="246"/>
    <col min="15617" max="15617" width="88.85546875" style="246" customWidth="1"/>
    <col min="15618" max="15618" width="9.5703125" style="246" customWidth="1"/>
    <col min="15619" max="15619" width="12.85546875" style="246" customWidth="1"/>
    <col min="15620" max="15620" width="12.28515625" style="246" customWidth="1"/>
    <col min="15621" max="15621" width="10.28515625" style="246" customWidth="1"/>
    <col min="15622" max="15622" width="8.7109375" style="246" customWidth="1"/>
    <col min="15623" max="15623" width="11" style="246" customWidth="1"/>
    <col min="15624" max="15624" width="9.42578125" style="246" customWidth="1"/>
    <col min="15625" max="15625" width="10.42578125" style="246" customWidth="1"/>
    <col min="15626" max="15626" width="12.28515625" style="246" customWidth="1"/>
    <col min="15627" max="15628" width="9.5703125" style="246" customWidth="1"/>
    <col min="15629" max="15629" width="12" style="246" customWidth="1"/>
    <col min="15630" max="15630" width="12.5703125" style="246" customWidth="1"/>
    <col min="15631" max="15631" width="11" style="246" customWidth="1"/>
    <col min="15632" max="15632" width="11.28515625" style="246" customWidth="1"/>
    <col min="15633" max="15872" width="9.140625" style="246"/>
    <col min="15873" max="15873" width="88.85546875" style="246" customWidth="1"/>
    <col min="15874" max="15874" width="9.5703125" style="246" customWidth="1"/>
    <col min="15875" max="15875" width="12.85546875" style="246" customWidth="1"/>
    <col min="15876" max="15876" width="12.28515625" style="246" customWidth="1"/>
    <col min="15877" max="15877" width="10.28515625" style="246" customWidth="1"/>
    <col min="15878" max="15878" width="8.7109375" style="246" customWidth="1"/>
    <col min="15879" max="15879" width="11" style="246" customWidth="1"/>
    <col min="15880" max="15880" width="9.42578125" style="246" customWidth="1"/>
    <col min="15881" max="15881" width="10.42578125" style="246" customWidth="1"/>
    <col min="15882" max="15882" width="12.28515625" style="246" customWidth="1"/>
    <col min="15883" max="15884" width="9.5703125" style="246" customWidth="1"/>
    <col min="15885" max="15885" width="12" style="246" customWidth="1"/>
    <col min="15886" max="15886" width="12.5703125" style="246" customWidth="1"/>
    <col min="15887" max="15887" width="11" style="246" customWidth="1"/>
    <col min="15888" max="15888" width="11.28515625" style="246" customWidth="1"/>
    <col min="15889" max="16128" width="9.140625" style="246"/>
    <col min="16129" max="16129" width="88.85546875" style="246" customWidth="1"/>
    <col min="16130" max="16130" width="9.5703125" style="246" customWidth="1"/>
    <col min="16131" max="16131" width="12.85546875" style="246" customWidth="1"/>
    <col min="16132" max="16132" width="12.28515625" style="246" customWidth="1"/>
    <col min="16133" max="16133" width="10.28515625" style="246" customWidth="1"/>
    <col min="16134" max="16134" width="8.7109375" style="246" customWidth="1"/>
    <col min="16135" max="16135" width="11" style="246" customWidth="1"/>
    <col min="16136" max="16136" width="9.42578125" style="246" customWidth="1"/>
    <col min="16137" max="16137" width="10.42578125" style="246" customWidth="1"/>
    <col min="16138" max="16138" width="12.28515625" style="246" customWidth="1"/>
    <col min="16139" max="16140" width="9.5703125" style="246" customWidth="1"/>
    <col min="16141" max="16141" width="12" style="246" customWidth="1"/>
    <col min="16142" max="16142" width="12.5703125" style="246" customWidth="1"/>
    <col min="16143" max="16143" width="11" style="246" customWidth="1"/>
    <col min="16144" max="16144" width="11.28515625" style="246" customWidth="1"/>
    <col min="16145" max="16384" width="9.140625" style="246"/>
  </cols>
  <sheetData>
    <row r="1" spans="1:16" ht="20.25" customHeight="1" x14ac:dyDescent="0.3">
      <c r="A1" s="3875" t="s">
        <v>336</v>
      </c>
      <c r="B1" s="3875"/>
      <c r="C1" s="3875"/>
      <c r="D1" s="3875"/>
      <c r="E1" s="3875"/>
      <c r="F1" s="3875"/>
      <c r="G1" s="3875"/>
      <c r="H1" s="3875"/>
      <c r="I1" s="3875"/>
      <c r="J1" s="3875"/>
      <c r="K1" s="3875"/>
      <c r="L1" s="3875"/>
      <c r="M1" s="3875"/>
      <c r="N1" s="3875"/>
      <c r="O1" s="3875"/>
      <c r="P1" s="3875"/>
    </row>
    <row r="2" spans="1:16" ht="20.25" customHeight="1" x14ac:dyDescent="0.3">
      <c r="A2" s="3876"/>
      <c r="B2" s="3876"/>
      <c r="C2" s="3876"/>
      <c r="D2" s="3876"/>
      <c r="E2" s="3876"/>
      <c r="F2" s="3876"/>
      <c r="G2" s="3876"/>
      <c r="H2" s="3876"/>
      <c r="I2" s="3876"/>
      <c r="J2" s="3876"/>
      <c r="K2" s="3876"/>
      <c r="L2" s="3876"/>
      <c r="M2" s="3876"/>
      <c r="N2" s="3876"/>
      <c r="O2" s="3876"/>
      <c r="P2" s="3876"/>
    </row>
    <row r="3" spans="1:16" ht="20.25" customHeight="1" x14ac:dyDescent="0.3">
      <c r="A3" s="3875" t="s">
        <v>378</v>
      </c>
      <c r="B3" s="3875"/>
      <c r="C3" s="3875"/>
      <c r="D3" s="3875"/>
      <c r="E3" s="3875"/>
      <c r="F3" s="3875"/>
      <c r="G3" s="3875"/>
      <c r="H3" s="3875"/>
      <c r="I3" s="3875"/>
      <c r="J3" s="3875"/>
      <c r="K3" s="3875"/>
      <c r="L3" s="3875"/>
      <c r="M3" s="3875"/>
      <c r="N3" s="3875"/>
      <c r="O3" s="3875"/>
      <c r="P3" s="3875"/>
    </row>
    <row r="4" spans="1:16" ht="21" customHeight="1" thickBot="1" x14ac:dyDescent="0.35">
      <c r="A4" s="2536"/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</row>
    <row r="5" spans="1:16" ht="21" customHeight="1" thickBot="1" x14ac:dyDescent="0.35">
      <c r="A5" s="3877" t="s">
        <v>9</v>
      </c>
      <c r="B5" s="3879" t="s">
        <v>0</v>
      </c>
      <c r="C5" s="3880"/>
      <c r="D5" s="3881"/>
      <c r="E5" s="3879" t="s">
        <v>1</v>
      </c>
      <c r="F5" s="3880"/>
      <c r="G5" s="3881"/>
      <c r="H5" s="3879" t="s">
        <v>2</v>
      </c>
      <c r="I5" s="3880"/>
      <c r="J5" s="3881"/>
      <c r="K5" s="3879" t="s">
        <v>3</v>
      </c>
      <c r="L5" s="3880"/>
      <c r="M5" s="3881"/>
      <c r="N5" s="3882" t="s">
        <v>6</v>
      </c>
      <c r="O5" s="3883"/>
      <c r="P5" s="3884"/>
    </row>
    <row r="6" spans="1:16" ht="185.25" thickBot="1" x14ac:dyDescent="0.35">
      <c r="A6" s="3878"/>
      <c r="B6" s="2609" t="s">
        <v>26</v>
      </c>
      <c r="C6" s="2609" t="s">
        <v>27</v>
      </c>
      <c r="D6" s="2609" t="s">
        <v>4</v>
      </c>
      <c r="E6" s="2609" t="s">
        <v>26</v>
      </c>
      <c r="F6" s="2609" t="s">
        <v>27</v>
      </c>
      <c r="G6" s="2609" t="s">
        <v>4</v>
      </c>
      <c r="H6" s="2609" t="s">
        <v>26</v>
      </c>
      <c r="I6" s="2609" t="s">
        <v>27</v>
      </c>
      <c r="J6" s="2609" t="s">
        <v>4</v>
      </c>
      <c r="K6" s="2609" t="s">
        <v>26</v>
      </c>
      <c r="L6" s="2609" t="s">
        <v>27</v>
      </c>
      <c r="M6" s="2609" t="s">
        <v>4</v>
      </c>
      <c r="N6" s="2609" t="s">
        <v>26</v>
      </c>
      <c r="O6" s="2609" t="s">
        <v>27</v>
      </c>
      <c r="P6" s="2610" t="s">
        <v>4</v>
      </c>
    </row>
    <row r="7" spans="1:16" ht="21" thickBot="1" x14ac:dyDescent="0.35">
      <c r="A7" s="2611" t="s">
        <v>22</v>
      </c>
      <c r="B7" s="2612"/>
      <c r="C7" s="2612"/>
      <c r="D7" s="2612"/>
      <c r="E7" s="2612"/>
      <c r="F7" s="2612"/>
      <c r="G7" s="2613"/>
      <c r="H7" s="1169"/>
      <c r="I7" s="2612"/>
      <c r="J7" s="2612"/>
      <c r="K7" s="2612"/>
      <c r="L7" s="2612"/>
      <c r="M7" s="2613"/>
      <c r="N7" s="2612"/>
      <c r="O7" s="2612"/>
      <c r="P7" s="2613"/>
    </row>
    <row r="8" spans="1:16" ht="22.5" customHeight="1" thickBot="1" x14ac:dyDescent="0.35">
      <c r="A8" s="2857" t="s">
        <v>153</v>
      </c>
      <c r="B8" s="3138"/>
      <c r="C8" s="3138"/>
      <c r="D8" s="3139"/>
      <c r="E8" s="3138"/>
      <c r="F8" s="3138"/>
      <c r="G8" s="3140"/>
      <c r="H8" s="3141"/>
      <c r="I8" s="3138"/>
      <c r="J8" s="3142"/>
      <c r="K8" s="3138"/>
      <c r="L8" s="3138"/>
      <c r="M8" s="3142"/>
      <c r="N8" s="3143"/>
      <c r="O8" s="3143"/>
      <c r="P8" s="3144"/>
    </row>
    <row r="9" spans="1:16" ht="24" customHeight="1" x14ac:dyDescent="0.3">
      <c r="A9" s="658" t="s">
        <v>307</v>
      </c>
      <c r="B9" s="1170">
        <v>45</v>
      </c>
      <c r="C9" s="1170">
        <v>0</v>
      </c>
      <c r="D9" s="1170">
        <v>45</v>
      </c>
      <c r="E9" s="1170">
        <v>39</v>
      </c>
      <c r="F9" s="659">
        <v>13</v>
      </c>
      <c r="G9" s="1171">
        <v>52</v>
      </c>
      <c r="H9" s="609">
        <v>38</v>
      </c>
      <c r="I9" s="659">
        <v>3</v>
      </c>
      <c r="J9" s="659">
        <v>41</v>
      </c>
      <c r="K9" s="1170">
        <v>37</v>
      </c>
      <c r="L9" s="659">
        <v>6</v>
      </c>
      <c r="M9" s="659">
        <v>43</v>
      </c>
      <c r="N9" s="3145">
        <v>159</v>
      </c>
      <c r="O9" s="3145">
        <v>22</v>
      </c>
      <c r="P9" s="3146">
        <v>181</v>
      </c>
    </row>
    <row r="10" spans="1:16" ht="24" customHeight="1" x14ac:dyDescent="0.3">
      <c r="A10" s="658" t="s">
        <v>308</v>
      </c>
      <c r="B10" s="1170">
        <v>8</v>
      </c>
      <c r="C10" s="1170">
        <v>0</v>
      </c>
      <c r="D10" s="1170">
        <v>8</v>
      </c>
      <c r="E10" s="1170">
        <v>11</v>
      </c>
      <c r="F10" s="659">
        <v>2</v>
      </c>
      <c r="G10" s="1171">
        <v>13</v>
      </c>
      <c r="H10" s="609">
        <v>7</v>
      </c>
      <c r="I10" s="659">
        <v>0</v>
      </c>
      <c r="J10" s="659">
        <v>7</v>
      </c>
      <c r="K10" s="1170">
        <v>7</v>
      </c>
      <c r="L10" s="659">
        <v>0</v>
      </c>
      <c r="M10" s="659">
        <v>7</v>
      </c>
      <c r="N10" s="3145">
        <v>33</v>
      </c>
      <c r="O10" s="3145">
        <v>2</v>
      </c>
      <c r="P10" s="3146">
        <v>35</v>
      </c>
    </row>
    <row r="11" spans="1:16" ht="26.25" customHeight="1" x14ac:dyDescent="0.3">
      <c r="A11" s="658" t="s">
        <v>309</v>
      </c>
      <c r="B11" s="1170">
        <v>20</v>
      </c>
      <c r="C11" s="1170">
        <v>0</v>
      </c>
      <c r="D11" s="1170">
        <v>20</v>
      </c>
      <c r="E11" s="1170">
        <v>19</v>
      </c>
      <c r="F11" s="659">
        <v>2</v>
      </c>
      <c r="G11" s="1171">
        <v>21</v>
      </c>
      <c r="H11" s="609">
        <v>18</v>
      </c>
      <c r="I11" s="659">
        <v>0</v>
      </c>
      <c r="J11" s="659">
        <v>18</v>
      </c>
      <c r="K11" s="1170">
        <v>17</v>
      </c>
      <c r="L11" s="659">
        <v>4</v>
      </c>
      <c r="M11" s="659">
        <v>21</v>
      </c>
      <c r="N11" s="3145">
        <v>74</v>
      </c>
      <c r="O11" s="3145">
        <v>6</v>
      </c>
      <c r="P11" s="3146">
        <v>80</v>
      </c>
    </row>
    <row r="12" spans="1:16" ht="21" thickBot="1" x14ac:dyDescent="0.35">
      <c r="A12" s="3147" t="s">
        <v>310</v>
      </c>
      <c r="B12" s="1195">
        <v>17</v>
      </c>
      <c r="C12" s="1195">
        <v>0</v>
      </c>
      <c r="D12" s="1195">
        <v>17</v>
      </c>
      <c r="E12" s="1195">
        <v>16</v>
      </c>
      <c r="F12" s="1196">
        <v>1</v>
      </c>
      <c r="G12" s="1197">
        <v>17</v>
      </c>
      <c r="H12" s="505">
        <v>11</v>
      </c>
      <c r="I12" s="1196">
        <v>0</v>
      </c>
      <c r="J12" s="1196">
        <v>11</v>
      </c>
      <c r="K12" s="1195">
        <v>10</v>
      </c>
      <c r="L12" s="1196">
        <v>1</v>
      </c>
      <c r="M12" s="1196">
        <v>11</v>
      </c>
      <c r="N12" s="3148">
        <v>54</v>
      </c>
      <c r="O12" s="3149">
        <v>2</v>
      </c>
      <c r="P12" s="3150">
        <v>56</v>
      </c>
    </row>
    <row r="13" spans="1:16" ht="21" thickBot="1" x14ac:dyDescent="0.35">
      <c r="A13" s="573" t="s">
        <v>12</v>
      </c>
      <c r="B13" s="3151">
        <v>90</v>
      </c>
      <c r="C13" s="3151">
        <v>0</v>
      </c>
      <c r="D13" s="3151">
        <v>90</v>
      </c>
      <c r="E13" s="3151">
        <v>85</v>
      </c>
      <c r="F13" s="3151">
        <v>18</v>
      </c>
      <c r="G13" s="432">
        <v>103</v>
      </c>
      <c r="H13" s="3152">
        <v>74</v>
      </c>
      <c r="I13" s="3151">
        <v>3</v>
      </c>
      <c r="J13" s="3151">
        <v>77</v>
      </c>
      <c r="K13" s="3151">
        <v>71</v>
      </c>
      <c r="L13" s="3151">
        <v>11</v>
      </c>
      <c r="M13" s="3151">
        <v>82</v>
      </c>
      <c r="N13" s="3151">
        <v>320</v>
      </c>
      <c r="O13" s="3151">
        <v>32</v>
      </c>
      <c r="P13" s="3153">
        <v>352</v>
      </c>
    </row>
    <row r="14" spans="1:16" ht="21" thickBot="1" x14ac:dyDescent="0.35">
      <c r="A14" s="2622" t="s">
        <v>23</v>
      </c>
      <c r="B14" s="2623"/>
      <c r="C14" s="2624"/>
      <c r="D14" s="3154"/>
      <c r="E14" s="2629"/>
      <c r="F14" s="2626"/>
      <c r="G14" s="2627"/>
      <c r="H14" s="2626"/>
      <c r="I14" s="2626"/>
      <c r="J14" s="2628"/>
      <c r="K14" s="2629"/>
      <c r="L14" s="2626"/>
      <c r="M14" s="2627"/>
      <c r="N14" s="3155"/>
      <c r="O14" s="3156"/>
      <c r="P14" s="3157"/>
    </row>
    <row r="15" spans="1:16" ht="21" thickBot="1" x14ac:dyDescent="0.35">
      <c r="A15" s="2631" t="s">
        <v>11</v>
      </c>
      <c r="B15" s="2632"/>
      <c r="C15" s="2633"/>
      <c r="D15" s="2636"/>
      <c r="E15" s="2632"/>
      <c r="F15" s="2633"/>
      <c r="G15" s="2634"/>
      <c r="H15" s="2635"/>
      <c r="I15" s="2633"/>
      <c r="J15" s="2636"/>
      <c r="K15" s="2632"/>
      <c r="L15" s="2633"/>
      <c r="M15" s="2634"/>
      <c r="N15" s="3176"/>
      <c r="O15" s="3177"/>
      <c r="P15" s="2634"/>
    </row>
    <row r="16" spans="1:16" ht="26.25" customHeight="1" thickBot="1" x14ac:dyDescent="0.35">
      <c r="A16" s="3158" t="s">
        <v>153</v>
      </c>
      <c r="B16" s="3159"/>
      <c r="C16" s="3160"/>
      <c r="D16" s="3161"/>
      <c r="E16" s="3160"/>
      <c r="F16" s="3160"/>
      <c r="G16" s="3161"/>
      <c r="H16" s="3160"/>
      <c r="I16" s="3160"/>
      <c r="J16" s="3161"/>
      <c r="K16" s="3160"/>
      <c r="L16" s="3160"/>
      <c r="M16" s="3161"/>
      <c r="N16" s="3160"/>
      <c r="O16" s="3160"/>
      <c r="P16" s="3162"/>
    </row>
    <row r="17" spans="1:16" ht="24" customHeight="1" x14ac:dyDescent="0.3">
      <c r="A17" s="623" t="s">
        <v>307</v>
      </c>
      <c r="B17" s="1170">
        <v>43</v>
      </c>
      <c r="C17" s="1170">
        <v>0</v>
      </c>
      <c r="D17" s="1170">
        <v>43</v>
      </c>
      <c r="E17" s="1170">
        <v>39</v>
      </c>
      <c r="F17" s="659">
        <v>11</v>
      </c>
      <c r="G17" s="659">
        <v>50</v>
      </c>
      <c r="H17" s="1170">
        <v>38</v>
      </c>
      <c r="I17" s="659">
        <v>1</v>
      </c>
      <c r="J17" s="659">
        <v>39</v>
      </c>
      <c r="K17" s="1170">
        <v>36</v>
      </c>
      <c r="L17" s="659">
        <v>5</v>
      </c>
      <c r="M17" s="1171">
        <v>41</v>
      </c>
      <c r="N17" s="660">
        <v>156</v>
      </c>
      <c r="O17" s="661">
        <v>17</v>
      </c>
      <c r="P17" s="3163">
        <v>173</v>
      </c>
    </row>
    <row r="18" spans="1:16" ht="22.5" customHeight="1" x14ac:dyDescent="0.3">
      <c r="A18" s="623" t="s">
        <v>308</v>
      </c>
      <c r="B18" s="1170">
        <v>7</v>
      </c>
      <c r="C18" s="1170">
        <v>0</v>
      </c>
      <c r="D18" s="1170">
        <v>7</v>
      </c>
      <c r="E18" s="1170">
        <v>11</v>
      </c>
      <c r="F18" s="659">
        <v>2</v>
      </c>
      <c r="G18" s="659">
        <v>13</v>
      </c>
      <c r="H18" s="1170">
        <v>7</v>
      </c>
      <c r="I18" s="659">
        <v>0</v>
      </c>
      <c r="J18" s="659">
        <v>7</v>
      </c>
      <c r="K18" s="1170">
        <v>7</v>
      </c>
      <c r="L18" s="659">
        <v>0</v>
      </c>
      <c r="M18" s="1171">
        <v>7</v>
      </c>
      <c r="N18" s="660">
        <v>32</v>
      </c>
      <c r="O18" s="661">
        <v>2</v>
      </c>
      <c r="P18" s="3163">
        <v>34</v>
      </c>
    </row>
    <row r="19" spans="1:16" ht="24.75" customHeight="1" x14ac:dyDescent="0.3">
      <c r="A19" s="623" t="s">
        <v>309</v>
      </c>
      <c r="B19" s="1170">
        <v>19</v>
      </c>
      <c r="C19" s="1170">
        <v>0</v>
      </c>
      <c r="D19" s="1170">
        <v>19</v>
      </c>
      <c r="E19" s="1170">
        <v>18</v>
      </c>
      <c r="F19" s="659">
        <v>2</v>
      </c>
      <c r="G19" s="659">
        <v>20</v>
      </c>
      <c r="H19" s="1170">
        <v>17</v>
      </c>
      <c r="I19" s="659">
        <v>0</v>
      </c>
      <c r="J19" s="659">
        <v>17</v>
      </c>
      <c r="K19" s="1170">
        <v>17</v>
      </c>
      <c r="L19" s="659">
        <v>3</v>
      </c>
      <c r="M19" s="1171">
        <v>20</v>
      </c>
      <c r="N19" s="660">
        <v>71</v>
      </c>
      <c r="O19" s="661">
        <v>5</v>
      </c>
      <c r="P19" s="3163">
        <v>76</v>
      </c>
    </row>
    <row r="20" spans="1:16" ht="21" thickBot="1" x14ac:dyDescent="0.35">
      <c r="A20" s="2648" t="s">
        <v>310</v>
      </c>
      <c r="B20" s="1195">
        <v>17</v>
      </c>
      <c r="C20" s="1195">
        <v>0</v>
      </c>
      <c r="D20" s="1195">
        <v>17</v>
      </c>
      <c r="E20" s="1195">
        <v>16</v>
      </c>
      <c r="F20" s="1196">
        <v>1</v>
      </c>
      <c r="G20" s="1196">
        <v>17</v>
      </c>
      <c r="H20" s="1195">
        <v>11</v>
      </c>
      <c r="I20" s="1196">
        <v>0</v>
      </c>
      <c r="J20" s="1196">
        <v>11</v>
      </c>
      <c r="K20" s="1195">
        <v>10</v>
      </c>
      <c r="L20" s="1196">
        <v>1</v>
      </c>
      <c r="M20" s="1197">
        <v>11</v>
      </c>
      <c r="N20" s="3164">
        <v>54</v>
      </c>
      <c r="O20" s="3165">
        <v>2</v>
      </c>
      <c r="P20" s="662">
        <v>56</v>
      </c>
    </row>
    <row r="21" spans="1:16" ht="21" thickBot="1" x14ac:dyDescent="0.35">
      <c r="A21" s="2611" t="s">
        <v>8</v>
      </c>
      <c r="B21" s="3151">
        <v>86</v>
      </c>
      <c r="C21" s="3151">
        <v>0</v>
      </c>
      <c r="D21" s="3151">
        <v>86</v>
      </c>
      <c r="E21" s="3138">
        <v>84</v>
      </c>
      <c r="F21" s="3138">
        <v>16</v>
      </c>
      <c r="G21" s="3142">
        <v>100</v>
      </c>
      <c r="H21" s="3166">
        <v>73</v>
      </c>
      <c r="I21" s="3167">
        <v>1</v>
      </c>
      <c r="J21" s="3142">
        <v>74</v>
      </c>
      <c r="K21" s="3138">
        <v>70</v>
      </c>
      <c r="L21" s="3141">
        <v>9</v>
      </c>
      <c r="M21" s="3142">
        <v>79</v>
      </c>
      <c r="N21" s="3138">
        <v>313</v>
      </c>
      <c r="O21" s="3138">
        <v>26</v>
      </c>
      <c r="P21" s="3162">
        <v>339</v>
      </c>
    </row>
    <row r="22" spans="1:16" ht="21" thickBot="1" x14ac:dyDescent="0.35">
      <c r="A22" s="2662" t="s">
        <v>25</v>
      </c>
      <c r="B22" s="2632"/>
      <c r="C22" s="2633"/>
      <c r="D22" s="3178"/>
      <c r="E22" s="2635"/>
      <c r="F22" s="2633"/>
      <c r="G22" s="3179"/>
      <c r="H22" s="2632"/>
      <c r="I22" s="2633"/>
      <c r="J22" s="3179"/>
      <c r="K22" s="2632"/>
      <c r="L22" s="2633"/>
      <c r="M22" s="3179"/>
      <c r="N22" s="3180"/>
      <c r="O22" s="3156"/>
      <c r="P22" s="3181"/>
    </row>
    <row r="23" spans="1:16" ht="21" thickBot="1" x14ac:dyDescent="0.35">
      <c r="A23" s="574" t="s">
        <v>153</v>
      </c>
      <c r="B23" s="2846"/>
      <c r="C23" s="2846"/>
      <c r="D23" s="3142"/>
      <c r="E23" s="2846"/>
      <c r="F23" s="2846"/>
      <c r="G23" s="3139"/>
      <c r="H23" s="2846"/>
      <c r="I23" s="2846"/>
      <c r="J23" s="3142"/>
      <c r="K23" s="2846"/>
      <c r="L23" s="2846"/>
      <c r="M23" s="3140"/>
      <c r="N23" s="3168"/>
      <c r="O23" s="2846"/>
      <c r="P23" s="3162"/>
    </row>
    <row r="24" spans="1:16" x14ac:dyDescent="0.3">
      <c r="A24" s="623" t="s">
        <v>307</v>
      </c>
      <c r="B24" s="1170">
        <v>2</v>
      </c>
      <c r="C24" s="1170">
        <v>0</v>
      </c>
      <c r="D24" s="1170">
        <v>2</v>
      </c>
      <c r="E24" s="1192">
        <v>0</v>
      </c>
      <c r="F24" s="663">
        <v>2</v>
      </c>
      <c r="G24" s="1172">
        <v>2</v>
      </c>
      <c r="H24" s="1192">
        <v>0</v>
      </c>
      <c r="I24" s="663">
        <v>2</v>
      </c>
      <c r="J24" s="1171">
        <v>2</v>
      </c>
      <c r="K24" s="664">
        <v>1</v>
      </c>
      <c r="L24" s="663">
        <v>1</v>
      </c>
      <c r="M24" s="1171">
        <v>2</v>
      </c>
      <c r="N24" s="660">
        <v>3</v>
      </c>
      <c r="O24" s="661">
        <v>5</v>
      </c>
      <c r="P24" s="3163">
        <v>8</v>
      </c>
    </row>
    <row r="25" spans="1:16" x14ac:dyDescent="0.3">
      <c r="A25" s="623" t="s">
        <v>308</v>
      </c>
      <c r="B25" s="1170">
        <v>1</v>
      </c>
      <c r="C25" s="1170">
        <v>0</v>
      </c>
      <c r="D25" s="1170">
        <v>1</v>
      </c>
      <c r="E25" s="1192">
        <v>0</v>
      </c>
      <c r="F25" s="663">
        <v>0</v>
      </c>
      <c r="G25" s="1172">
        <v>0</v>
      </c>
      <c r="H25" s="1192">
        <v>0</v>
      </c>
      <c r="I25" s="663">
        <v>0</v>
      </c>
      <c r="J25" s="1171">
        <v>0</v>
      </c>
      <c r="K25" s="664">
        <v>0</v>
      </c>
      <c r="L25" s="663">
        <v>0</v>
      </c>
      <c r="M25" s="1171">
        <v>0</v>
      </c>
      <c r="N25" s="660">
        <v>1</v>
      </c>
      <c r="O25" s="661">
        <v>0</v>
      </c>
      <c r="P25" s="3163">
        <v>1</v>
      </c>
    </row>
    <row r="26" spans="1:16" ht="26.25" customHeight="1" x14ac:dyDescent="0.3">
      <c r="A26" s="623" t="s">
        <v>309</v>
      </c>
      <c r="B26" s="1170">
        <v>1</v>
      </c>
      <c r="C26" s="1170">
        <v>0</v>
      </c>
      <c r="D26" s="1170">
        <v>1</v>
      </c>
      <c r="E26" s="1192">
        <v>1</v>
      </c>
      <c r="F26" s="663">
        <v>0</v>
      </c>
      <c r="G26" s="1172">
        <v>1</v>
      </c>
      <c r="H26" s="1192">
        <v>1</v>
      </c>
      <c r="I26" s="663">
        <v>0</v>
      </c>
      <c r="J26" s="1171">
        <v>1</v>
      </c>
      <c r="K26" s="664">
        <v>0</v>
      </c>
      <c r="L26" s="663">
        <v>1</v>
      </c>
      <c r="M26" s="1171">
        <v>1</v>
      </c>
      <c r="N26" s="660">
        <v>3</v>
      </c>
      <c r="O26" s="661">
        <v>1</v>
      </c>
      <c r="P26" s="3163">
        <v>4</v>
      </c>
    </row>
    <row r="27" spans="1:16" ht="24.75" customHeight="1" thickBot="1" x14ac:dyDescent="0.35">
      <c r="A27" s="2648" t="s">
        <v>310</v>
      </c>
      <c r="B27" s="1195">
        <v>0</v>
      </c>
      <c r="C27" s="1195">
        <v>0</v>
      </c>
      <c r="D27" s="1195">
        <v>0</v>
      </c>
      <c r="E27" s="665">
        <v>0</v>
      </c>
      <c r="F27" s="3169">
        <v>0</v>
      </c>
      <c r="G27" s="3170">
        <v>0</v>
      </c>
      <c r="H27" s="665">
        <v>0</v>
      </c>
      <c r="I27" s="3169">
        <v>0</v>
      </c>
      <c r="J27" s="666">
        <v>0</v>
      </c>
      <c r="K27" s="3171">
        <v>0</v>
      </c>
      <c r="L27" s="3169">
        <v>0</v>
      </c>
      <c r="M27" s="666">
        <v>0</v>
      </c>
      <c r="N27" s="3172">
        <v>0</v>
      </c>
      <c r="O27" s="3173">
        <v>0</v>
      </c>
      <c r="P27" s="662">
        <v>0</v>
      </c>
    </row>
    <row r="28" spans="1:16" ht="26.25" customHeight="1" thickBot="1" x14ac:dyDescent="0.35">
      <c r="A28" s="3174" t="s">
        <v>13</v>
      </c>
      <c r="B28" s="3151">
        <v>4</v>
      </c>
      <c r="C28" s="3151">
        <v>0</v>
      </c>
      <c r="D28" s="3151">
        <v>4</v>
      </c>
      <c r="E28" s="3166">
        <v>1</v>
      </c>
      <c r="F28" s="3166">
        <v>2</v>
      </c>
      <c r="G28" s="3139">
        <v>3</v>
      </c>
      <c r="H28" s="3166">
        <v>1</v>
      </c>
      <c r="I28" s="3166">
        <v>2</v>
      </c>
      <c r="J28" s="3142">
        <v>3</v>
      </c>
      <c r="K28" s="3166">
        <v>1</v>
      </c>
      <c r="L28" s="3166">
        <v>2</v>
      </c>
      <c r="M28" s="3140">
        <v>3</v>
      </c>
      <c r="N28" s="3175">
        <v>7</v>
      </c>
      <c r="O28" s="3166">
        <v>6</v>
      </c>
      <c r="P28" s="3162">
        <v>13</v>
      </c>
    </row>
    <row r="29" spans="1:16" ht="25.5" customHeight="1" thickBot="1" x14ac:dyDescent="0.35">
      <c r="A29" s="2631" t="s">
        <v>265</v>
      </c>
      <c r="B29" s="3182">
        <v>90</v>
      </c>
      <c r="C29" s="3182">
        <v>0</v>
      </c>
      <c r="D29" s="3182">
        <v>90</v>
      </c>
      <c r="E29" s="3182">
        <v>85</v>
      </c>
      <c r="F29" s="3182">
        <v>18</v>
      </c>
      <c r="G29" s="3182">
        <v>103</v>
      </c>
      <c r="H29" s="3182">
        <v>74</v>
      </c>
      <c r="I29" s="3182">
        <v>3</v>
      </c>
      <c r="J29" s="3182">
        <v>77</v>
      </c>
      <c r="K29" s="3182">
        <v>71</v>
      </c>
      <c r="L29" s="3182">
        <v>11</v>
      </c>
      <c r="M29" s="3182">
        <v>82</v>
      </c>
      <c r="N29" s="3182">
        <v>320</v>
      </c>
      <c r="O29" s="3182">
        <v>32</v>
      </c>
      <c r="P29" s="3182">
        <v>352</v>
      </c>
    </row>
    <row r="30" spans="1:16" x14ac:dyDescent="0.3">
      <c r="A30" s="3874"/>
      <c r="B30" s="3874"/>
      <c r="C30" s="3874"/>
      <c r="D30" s="3874"/>
      <c r="E30" s="3874"/>
      <c r="F30" s="3874"/>
      <c r="G30" s="3874"/>
      <c r="H30" s="3874"/>
      <c r="I30" s="3874"/>
      <c r="J30" s="3874"/>
      <c r="K30" s="3874"/>
      <c r="L30" s="3874"/>
      <c r="M30" s="3874"/>
      <c r="N30" s="3874"/>
      <c r="O30" s="3874"/>
      <c r="P30" s="3874"/>
    </row>
    <row r="31" spans="1:16" x14ac:dyDescent="0.3">
      <c r="A31" s="342"/>
      <c r="B31" s="342"/>
      <c r="C31" s="342"/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342"/>
    </row>
    <row r="32" spans="1:16" x14ac:dyDescent="0.3">
      <c r="A32" s="342"/>
      <c r="B32" s="343"/>
      <c r="C32" s="343"/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3"/>
      <c r="P32" s="343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Y22" sqref="Y22"/>
    </sheetView>
  </sheetViews>
  <sheetFormatPr defaultRowHeight="20.25" x14ac:dyDescent="0.3"/>
  <cols>
    <col min="1" max="1" width="88.42578125" style="341" customWidth="1"/>
    <col min="2" max="18" width="9.42578125" style="341" customWidth="1"/>
    <col min="19" max="19" width="9.42578125" style="344" customWidth="1"/>
    <col min="20" max="256" width="9.140625" style="341"/>
    <col min="257" max="257" width="88.42578125" style="341" customWidth="1"/>
    <col min="258" max="275" width="9.42578125" style="341" customWidth="1"/>
    <col min="276" max="512" width="9.140625" style="341"/>
    <col min="513" max="513" width="88.42578125" style="341" customWidth="1"/>
    <col min="514" max="531" width="9.42578125" style="341" customWidth="1"/>
    <col min="532" max="768" width="9.140625" style="341"/>
    <col min="769" max="769" width="88.42578125" style="341" customWidth="1"/>
    <col min="770" max="787" width="9.42578125" style="341" customWidth="1"/>
    <col min="788" max="1024" width="9.140625" style="341"/>
    <col min="1025" max="1025" width="88.42578125" style="341" customWidth="1"/>
    <col min="1026" max="1043" width="9.42578125" style="341" customWidth="1"/>
    <col min="1044" max="1280" width="9.140625" style="341"/>
    <col min="1281" max="1281" width="88.42578125" style="341" customWidth="1"/>
    <col min="1282" max="1299" width="9.42578125" style="341" customWidth="1"/>
    <col min="1300" max="1536" width="9.140625" style="341"/>
    <col min="1537" max="1537" width="88.42578125" style="341" customWidth="1"/>
    <col min="1538" max="1555" width="9.42578125" style="341" customWidth="1"/>
    <col min="1556" max="1792" width="9.140625" style="341"/>
    <col min="1793" max="1793" width="88.42578125" style="341" customWidth="1"/>
    <col min="1794" max="1811" width="9.42578125" style="341" customWidth="1"/>
    <col min="1812" max="2048" width="9.140625" style="341"/>
    <col min="2049" max="2049" width="88.42578125" style="341" customWidth="1"/>
    <col min="2050" max="2067" width="9.42578125" style="341" customWidth="1"/>
    <col min="2068" max="2304" width="9.140625" style="341"/>
    <col min="2305" max="2305" width="88.42578125" style="341" customWidth="1"/>
    <col min="2306" max="2323" width="9.42578125" style="341" customWidth="1"/>
    <col min="2324" max="2560" width="9.140625" style="341"/>
    <col min="2561" max="2561" width="88.42578125" style="341" customWidth="1"/>
    <col min="2562" max="2579" width="9.42578125" style="341" customWidth="1"/>
    <col min="2580" max="2816" width="9.140625" style="341"/>
    <col min="2817" max="2817" width="88.42578125" style="341" customWidth="1"/>
    <col min="2818" max="2835" width="9.42578125" style="341" customWidth="1"/>
    <col min="2836" max="3072" width="9.140625" style="341"/>
    <col min="3073" max="3073" width="88.42578125" style="341" customWidth="1"/>
    <col min="3074" max="3091" width="9.42578125" style="341" customWidth="1"/>
    <col min="3092" max="3328" width="9.140625" style="341"/>
    <col min="3329" max="3329" width="88.42578125" style="341" customWidth="1"/>
    <col min="3330" max="3347" width="9.42578125" style="341" customWidth="1"/>
    <col min="3348" max="3584" width="9.140625" style="341"/>
    <col min="3585" max="3585" width="88.42578125" style="341" customWidth="1"/>
    <col min="3586" max="3603" width="9.42578125" style="341" customWidth="1"/>
    <col min="3604" max="3840" width="9.140625" style="341"/>
    <col min="3841" max="3841" width="88.42578125" style="341" customWidth="1"/>
    <col min="3842" max="3859" width="9.42578125" style="341" customWidth="1"/>
    <col min="3860" max="4096" width="9.140625" style="341"/>
    <col min="4097" max="4097" width="88.42578125" style="341" customWidth="1"/>
    <col min="4098" max="4115" width="9.42578125" style="341" customWidth="1"/>
    <col min="4116" max="4352" width="9.140625" style="341"/>
    <col min="4353" max="4353" width="88.42578125" style="341" customWidth="1"/>
    <col min="4354" max="4371" width="9.42578125" style="341" customWidth="1"/>
    <col min="4372" max="4608" width="9.140625" style="341"/>
    <col min="4609" max="4609" width="88.42578125" style="341" customWidth="1"/>
    <col min="4610" max="4627" width="9.42578125" style="341" customWidth="1"/>
    <col min="4628" max="4864" width="9.140625" style="341"/>
    <col min="4865" max="4865" width="88.42578125" style="341" customWidth="1"/>
    <col min="4866" max="4883" width="9.42578125" style="341" customWidth="1"/>
    <col min="4884" max="5120" width="9.140625" style="341"/>
    <col min="5121" max="5121" width="88.42578125" style="341" customWidth="1"/>
    <col min="5122" max="5139" width="9.42578125" style="341" customWidth="1"/>
    <col min="5140" max="5376" width="9.140625" style="341"/>
    <col min="5377" max="5377" width="88.42578125" style="341" customWidth="1"/>
    <col min="5378" max="5395" width="9.42578125" style="341" customWidth="1"/>
    <col min="5396" max="5632" width="9.140625" style="341"/>
    <col min="5633" max="5633" width="88.42578125" style="341" customWidth="1"/>
    <col min="5634" max="5651" width="9.42578125" style="341" customWidth="1"/>
    <col min="5652" max="5888" width="9.140625" style="341"/>
    <col min="5889" max="5889" width="88.42578125" style="341" customWidth="1"/>
    <col min="5890" max="5907" width="9.42578125" style="341" customWidth="1"/>
    <col min="5908" max="6144" width="9.140625" style="341"/>
    <col min="6145" max="6145" width="88.42578125" style="341" customWidth="1"/>
    <col min="6146" max="6163" width="9.42578125" style="341" customWidth="1"/>
    <col min="6164" max="6400" width="9.140625" style="341"/>
    <col min="6401" max="6401" width="88.42578125" style="341" customWidth="1"/>
    <col min="6402" max="6419" width="9.42578125" style="341" customWidth="1"/>
    <col min="6420" max="6656" width="9.140625" style="341"/>
    <col min="6657" max="6657" width="88.42578125" style="341" customWidth="1"/>
    <col min="6658" max="6675" width="9.42578125" style="341" customWidth="1"/>
    <col min="6676" max="6912" width="9.140625" style="341"/>
    <col min="6913" max="6913" width="88.42578125" style="341" customWidth="1"/>
    <col min="6914" max="6931" width="9.42578125" style="341" customWidth="1"/>
    <col min="6932" max="7168" width="9.140625" style="341"/>
    <col min="7169" max="7169" width="88.42578125" style="341" customWidth="1"/>
    <col min="7170" max="7187" width="9.42578125" style="341" customWidth="1"/>
    <col min="7188" max="7424" width="9.140625" style="341"/>
    <col min="7425" max="7425" width="88.42578125" style="341" customWidth="1"/>
    <col min="7426" max="7443" width="9.42578125" style="341" customWidth="1"/>
    <col min="7444" max="7680" width="9.140625" style="341"/>
    <col min="7681" max="7681" width="88.42578125" style="341" customWidth="1"/>
    <col min="7682" max="7699" width="9.42578125" style="341" customWidth="1"/>
    <col min="7700" max="7936" width="9.140625" style="341"/>
    <col min="7937" max="7937" width="88.42578125" style="341" customWidth="1"/>
    <col min="7938" max="7955" width="9.42578125" style="341" customWidth="1"/>
    <col min="7956" max="8192" width="9.140625" style="341"/>
    <col min="8193" max="8193" width="88.42578125" style="341" customWidth="1"/>
    <col min="8194" max="8211" width="9.42578125" style="341" customWidth="1"/>
    <col min="8212" max="8448" width="9.140625" style="341"/>
    <col min="8449" max="8449" width="88.42578125" style="341" customWidth="1"/>
    <col min="8450" max="8467" width="9.42578125" style="341" customWidth="1"/>
    <col min="8468" max="8704" width="9.140625" style="341"/>
    <col min="8705" max="8705" width="88.42578125" style="341" customWidth="1"/>
    <col min="8706" max="8723" width="9.42578125" style="341" customWidth="1"/>
    <col min="8724" max="8960" width="9.140625" style="341"/>
    <col min="8961" max="8961" width="88.42578125" style="341" customWidth="1"/>
    <col min="8962" max="8979" width="9.42578125" style="341" customWidth="1"/>
    <col min="8980" max="9216" width="9.140625" style="341"/>
    <col min="9217" max="9217" width="88.42578125" style="341" customWidth="1"/>
    <col min="9218" max="9235" width="9.42578125" style="341" customWidth="1"/>
    <col min="9236" max="9472" width="9.140625" style="341"/>
    <col min="9473" max="9473" width="88.42578125" style="341" customWidth="1"/>
    <col min="9474" max="9491" width="9.42578125" style="341" customWidth="1"/>
    <col min="9492" max="9728" width="9.140625" style="341"/>
    <col min="9729" max="9729" width="88.42578125" style="341" customWidth="1"/>
    <col min="9730" max="9747" width="9.42578125" style="341" customWidth="1"/>
    <col min="9748" max="9984" width="9.140625" style="341"/>
    <col min="9985" max="9985" width="88.42578125" style="341" customWidth="1"/>
    <col min="9986" max="10003" width="9.42578125" style="341" customWidth="1"/>
    <col min="10004" max="10240" width="9.140625" style="341"/>
    <col min="10241" max="10241" width="88.42578125" style="341" customWidth="1"/>
    <col min="10242" max="10259" width="9.42578125" style="341" customWidth="1"/>
    <col min="10260" max="10496" width="9.140625" style="341"/>
    <col min="10497" max="10497" width="88.42578125" style="341" customWidth="1"/>
    <col min="10498" max="10515" width="9.42578125" style="341" customWidth="1"/>
    <col min="10516" max="10752" width="9.140625" style="341"/>
    <col min="10753" max="10753" width="88.42578125" style="341" customWidth="1"/>
    <col min="10754" max="10771" width="9.42578125" style="341" customWidth="1"/>
    <col min="10772" max="11008" width="9.140625" style="341"/>
    <col min="11009" max="11009" width="88.42578125" style="341" customWidth="1"/>
    <col min="11010" max="11027" width="9.42578125" style="341" customWidth="1"/>
    <col min="11028" max="11264" width="9.140625" style="341"/>
    <col min="11265" max="11265" width="88.42578125" style="341" customWidth="1"/>
    <col min="11266" max="11283" width="9.42578125" style="341" customWidth="1"/>
    <col min="11284" max="11520" width="9.140625" style="341"/>
    <col min="11521" max="11521" width="88.42578125" style="341" customWidth="1"/>
    <col min="11522" max="11539" width="9.42578125" style="341" customWidth="1"/>
    <col min="11540" max="11776" width="9.140625" style="341"/>
    <col min="11777" max="11777" width="88.42578125" style="341" customWidth="1"/>
    <col min="11778" max="11795" width="9.42578125" style="341" customWidth="1"/>
    <col min="11796" max="12032" width="9.140625" style="341"/>
    <col min="12033" max="12033" width="88.42578125" style="341" customWidth="1"/>
    <col min="12034" max="12051" width="9.42578125" style="341" customWidth="1"/>
    <col min="12052" max="12288" width="9.140625" style="341"/>
    <col min="12289" max="12289" width="88.42578125" style="341" customWidth="1"/>
    <col min="12290" max="12307" width="9.42578125" style="341" customWidth="1"/>
    <col min="12308" max="12544" width="9.140625" style="341"/>
    <col min="12545" max="12545" width="88.42578125" style="341" customWidth="1"/>
    <col min="12546" max="12563" width="9.42578125" style="341" customWidth="1"/>
    <col min="12564" max="12800" width="9.140625" style="341"/>
    <col min="12801" max="12801" width="88.42578125" style="341" customWidth="1"/>
    <col min="12802" max="12819" width="9.42578125" style="341" customWidth="1"/>
    <col min="12820" max="13056" width="9.140625" style="341"/>
    <col min="13057" max="13057" width="88.42578125" style="341" customWidth="1"/>
    <col min="13058" max="13075" width="9.42578125" style="341" customWidth="1"/>
    <col min="13076" max="13312" width="9.140625" style="341"/>
    <col min="13313" max="13313" width="88.42578125" style="341" customWidth="1"/>
    <col min="13314" max="13331" width="9.42578125" style="341" customWidth="1"/>
    <col min="13332" max="13568" width="9.140625" style="341"/>
    <col min="13569" max="13569" width="88.42578125" style="341" customWidth="1"/>
    <col min="13570" max="13587" width="9.42578125" style="341" customWidth="1"/>
    <col min="13588" max="13824" width="9.140625" style="341"/>
    <col min="13825" max="13825" width="88.42578125" style="341" customWidth="1"/>
    <col min="13826" max="13843" width="9.42578125" style="341" customWidth="1"/>
    <col min="13844" max="14080" width="9.140625" style="341"/>
    <col min="14081" max="14081" width="88.42578125" style="341" customWidth="1"/>
    <col min="14082" max="14099" width="9.42578125" style="341" customWidth="1"/>
    <col min="14100" max="14336" width="9.140625" style="341"/>
    <col min="14337" max="14337" width="88.42578125" style="341" customWidth="1"/>
    <col min="14338" max="14355" width="9.42578125" style="341" customWidth="1"/>
    <col min="14356" max="14592" width="9.140625" style="341"/>
    <col min="14593" max="14593" width="88.42578125" style="341" customWidth="1"/>
    <col min="14594" max="14611" width="9.42578125" style="341" customWidth="1"/>
    <col min="14612" max="14848" width="9.140625" style="341"/>
    <col min="14849" max="14849" width="88.42578125" style="341" customWidth="1"/>
    <col min="14850" max="14867" width="9.42578125" style="341" customWidth="1"/>
    <col min="14868" max="15104" width="9.140625" style="341"/>
    <col min="15105" max="15105" width="88.42578125" style="341" customWidth="1"/>
    <col min="15106" max="15123" width="9.42578125" style="341" customWidth="1"/>
    <col min="15124" max="15360" width="9.140625" style="341"/>
    <col min="15361" max="15361" width="88.42578125" style="341" customWidth="1"/>
    <col min="15362" max="15379" width="9.42578125" style="341" customWidth="1"/>
    <col min="15380" max="15616" width="9.140625" style="341"/>
    <col min="15617" max="15617" width="88.42578125" style="341" customWidth="1"/>
    <col min="15618" max="15635" width="9.42578125" style="341" customWidth="1"/>
    <col min="15636" max="15872" width="9.140625" style="341"/>
    <col min="15873" max="15873" width="88.42578125" style="341" customWidth="1"/>
    <col min="15874" max="15891" width="9.42578125" style="341" customWidth="1"/>
    <col min="15892" max="16128" width="9.140625" style="341"/>
    <col min="16129" max="16129" width="88.42578125" style="341" customWidth="1"/>
    <col min="16130" max="16147" width="9.42578125" style="341" customWidth="1"/>
    <col min="16148" max="16384" width="9.140625" style="341"/>
  </cols>
  <sheetData>
    <row r="1" spans="1:29" ht="55.5" customHeight="1" x14ac:dyDescent="0.3">
      <c r="A1" s="3892" t="s">
        <v>337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</row>
    <row r="2" spans="1:29" ht="27.75" customHeight="1" x14ac:dyDescent="0.3">
      <c r="A2" s="3892" t="s">
        <v>382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3892"/>
      <c r="O2" s="3892"/>
      <c r="P2" s="3892"/>
      <c r="Q2" s="3892"/>
      <c r="R2" s="3892"/>
      <c r="S2" s="3892"/>
    </row>
    <row r="3" spans="1:29" ht="33" customHeight="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67"/>
    </row>
    <row r="4" spans="1:29" ht="33" customHeight="1" x14ac:dyDescent="0.3">
      <c r="A4" s="3893" t="s">
        <v>9</v>
      </c>
      <c r="B4" s="3896" t="s">
        <v>0</v>
      </c>
      <c r="C4" s="3909"/>
      <c r="D4" s="3909"/>
      <c r="E4" s="3896" t="s">
        <v>1</v>
      </c>
      <c r="F4" s="3909"/>
      <c r="G4" s="3912"/>
      <c r="H4" s="3897" t="s">
        <v>2</v>
      </c>
      <c r="I4" s="3909"/>
      <c r="J4" s="3909"/>
      <c r="K4" s="3896" t="s">
        <v>3</v>
      </c>
      <c r="L4" s="3909"/>
      <c r="M4" s="3912"/>
      <c r="N4" s="3896">
        <v>5</v>
      </c>
      <c r="O4" s="3909"/>
      <c r="P4" s="3909"/>
      <c r="Q4" s="3886" t="s">
        <v>6</v>
      </c>
      <c r="R4" s="3887"/>
      <c r="S4" s="3888"/>
    </row>
    <row r="5" spans="1:29" ht="33" customHeight="1" thickBot="1" x14ac:dyDescent="0.35">
      <c r="A5" s="3894"/>
      <c r="B5" s="3910"/>
      <c r="C5" s="3911"/>
      <c r="D5" s="3911"/>
      <c r="E5" s="3913"/>
      <c r="F5" s="3914"/>
      <c r="G5" s="3915"/>
      <c r="H5" s="3914"/>
      <c r="I5" s="3914"/>
      <c r="J5" s="3914"/>
      <c r="K5" s="3916"/>
      <c r="L5" s="3917"/>
      <c r="M5" s="3918"/>
      <c r="N5" s="3910"/>
      <c r="O5" s="3911"/>
      <c r="P5" s="3911"/>
      <c r="Q5" s="3889"/>
      <c r="R5" s="3890"/>
      <c r="S5" s="3891"/>
    </row>
    <row r="6" spans="1:29" ht="174" customHeight="1" thickBot="1" x14ac:dyDescent="0.35">
      <c r="A6" s="3903"/>
      <c r="B6" s="2716" t="s">
        <v>26</v>
      </c>
      <c r="C6" s="2716" t="s">
        <v>27</v>
      </c>
      <c r="D6" s="2716" t="s">
        <v>4</v>
      </c>
      <c r="E6" s="2716" t="s">
        <v>26</v>
      </c>
      <c r="F6" s="2716" t="s">
        <v>27</v>
      </c>
      <c r="G6" s="2716" t="s">
        <v>4</v>
      </c>
      <c r="H6" s="2716" t="s">
        <v>26</v>
      </c>
      <c r="I6" s="2716" t="s">
        <v>27</v>
      </c>
      <c r="J6" s="2716" t="s">
        <v>4</v>
      </c>
      <c r="K6" s="2716" t="s">
        <v>26</v>
      </c>
      <c r="L6" s="2716" t="s">
        <v>27</v>
      </c>
      <c r="M6" s="2716" t="s">
        <v>4</v>
      </c>
      <c r="N6" s="2716" t="s">
        <v>26</v>
      </c>
      <c r="O6" s="2716" t="s">
        <v>27</v>
      </c>
      <c r="P6" s="2716" t="s">
        <v>4</v>
      </c>
      <c r="Q6" s="2716" t="s">
        <v>26</v>
      </c>
      <c r="R6" s="2716" t="s">
        <v>27</v>
      </c>
      <c r="S6" s="3199" t="s">
        <v>4</v>
      </c>
    </row>
    <row r="7" spans="1:29" ht="34.5" customHeight="1" thickBot="1" x14ac:dyDescent="0.35">
      <c r="A7" s="2717" t="s">
        <v>22</v>
      </c>
      <c r="B7" s="2792"/>
      <c r="C7" s="2793"/>
      <c r="D7" s="2794"/>
      <c r="E7" s="2795"/>
      <c r="F7" s="2795"/>
      <c r="G7" s="1243"/>
      <c r="H7" s="2792"/>
      <c r="I7" s="2795"/>
      <c r="J7" s="2796"/>
      <c r="K7" s="2795"/>
      <c r="L7" s="2795"/>
      <c r="M7" s="1243"/>
      <c r="N7" s="2792"/>
      <c r="O7" s="2795"/>
      <c r="P7" s="2796"/>
      <c r="Q7" s="2797"/>
      <c r="R7" s="2797"/>
      <c r="S7" s="2798"/>
    </row>
    <row r="8" spans="1:29" ht="27.75" customHeight="1" thickBot="1" x14ac:dyDescent="0.35">
      <c r="A8" s="2857" t="s">
        <v>153</v>
      </c>
      <c r="B8" s="3200"/>
      <c r="C8" s="3201"/>
      <c r="D8" s="2873"/>
      <c r="E8" s="3202"/>
      <c r="F8" s="3203"/>
      <c r="G8" s="2873"/>
      <c r="H8" s="3204"/>
      <c r="I8" s="3203"/>
      <c r="J8" s="2873"/>
      <c r="K8" s="3202"/>
      <c r="L8" s="3203"/>
      <c r="M8" s="2873"/>
      <c r="N8" s="3204"/>
      <c r="O8" s="3203"/>
      <c r="P8" s="2873"/>
      <c r="Q8" s="2868"/>
      <c r="R8" s="2868"/>
      <c r="S8" s="2873"/>
      <c r="T8" s="366"/>
      <c r="U8" s="366"/>
      <c r="V8" s="366"/>
      <c r="W8" s="366"/>
      <c r="X8" s="366"/>
      <c r="Y8" s="366"/>
      <c r="Z8" s="364"/>
      <c r="AA8" s="364"/>
      <c r="AB8" s="364"/>
      <c r="AC8" s="364"/>
    </row>
    <row r="9" spans="1:29" ht="23.25" customHeight="1" x14ac:dyDescent="0.3">
      <c r="A9" s="613" t="s">
        <v>307</v>
      </c>
      <c r="B9" s="3239">
        <v>16</v>
      </c>
      <c r="C9" s="3240">
        <v>3</v>
      </c>
      <c r="D9" s="3205">
        <v>19</v>
      </c>
      <c r="E9" s="3239">
        <v>8</v>
      </c>
      <c r="F9" s="3240">
        <v>2</v>
      </c>
      <c r="G9" s="3205">
        <v>10</v>
      </c>
      <c r="H9" s="3241">
        <v>9</v>
      </c>
      <c r="I9" s="3240">
        <v>3</v>
      </c>
      <c r="J9" s="3205">
        <v>12</v>
      </c>
      <c r="K9" s="3239">
        <v>11</v>
      </c>
      <c r="L9" s="3240">
        <v>17</v>
      </c>
      <c r="M9" s="3205">
        <v>28</v>
      </c>
      <c r="N9" s="3241">
        <v>10</v>
      </c>
      <c r="O9" s="3240">
        <v>15</v>
      </c>
      <c r="P9" s="3205">
        <v>25</v>
      </c>
      <c r="Q9" s="3206">
        <v>54</v>
      </c>
      <c r="R9" s="3206">
        <v>40</v>
      </c>
      <c r="S9" s="3205">
        <v>94</v>
      </c>
    </row>
    <row r="10" spans="1:29" ht="23.25" customHeight="1" thickBot="1" x14ac:dyDescent="0.35">
      <c r="A10" s="613" t="s">
        <v>309</v>
      </c>
      <c r="B10" s="3242">
        <v>0</v>
      </c>
      <c r="C10" s="3243">
        <v>0</v>
      </c>
      <c r="D10" s="3207">
        <v>0</v>
      </c>
      <c r="E10" s="3242">
        <v>0</v>
      </c>
      <c r="F10" s="3243">
        <v>0</v>
      </c>
      <c r="G10" s="3207">
        <v>0</v>
      </c>
      <c r="H10" s="3244">
        <v>0</v>
      </c>
      <c r="I10" s="3243">
        <v>0</v>
      </c>
      <c r="J10" s="3207">
        <v>0</v>
      </c>
      <c r="K10" s="3242">
        <v>0</v>
      </c>
      <c r="L10" s="3243">
        <v>2</v>
      </c>
      <c r="M10" s="3207">
        <v>2</v>
      </c>
      <c r="N10" s="3244">
        <v>0</v>
      </c>
      <c r="O10" s="3243">
        <v>3</v>
      </c>
      <c r="P10" s="3207">
        <v>3</v>
      </c>
      <c r="Q10" s="3208">
        <v>0</v>
      </c>
      <c r="R10" s="3208">
        <v>5</v>
      </c>
      <c r="S10" s="3207">
        <v>5</v>
      </c>
    </row>
    <row r="11" spans="1:29" ht="34.5" customHeight="1" thickBot="1" x14ac:dyDescent="0.35">
      <c r="A11" s="2717" t="s">
        <v>16</v>
      </c>
      <c r="B11" s="2876">
        <v>16</v>
      </c>
      <c r="C11" s="2876">
        <v>3</v>
      </c>
      <c r="D11" s="3209">
        <v>19</v>
      </c>
      <c r="E11" s="2876">
        <v>8</v>
      </c>
      <c r="F11" s="2876">
        <v>2</v>
      </c>
      <c r="G11" s="3209">
        <v>10</v>
      </c>
      <c r="H11" s="2876">
        <v>9</v>
      </c>
      <c r="I11" s="2876">
        <v>3</v>
      </c>
      <c r="J11" s="3209">
        <v>12</v>
      </c>
      <c r="K11" s="2876">
        <v>11</v>
      </c>
      <c r="L11" s="2876">
        <v>19</v>
      </c>
      <c r="M11" s="3209">
        <v>30</v>
      </c>
      <c r="N11" s="2876">
        <v>10</v>
      </c>
      <c r="O11" s="2876">
        <v>18</v>
      </c>
      <c r="P11" s="3209">
        <v>28</v>
      </c>
      <c r="Q11" s="2876">
        <v>54</v>
      </c>
      <c r="R11" s="2868">
        <v>45</v>
      </c>
      <c r="S11" s="3209">
        <v>99</v>
      </c>
    </row>
    <row r="12" spans="1:29" ht="30.75" customHeight="1" thickBot="1" x14ac:dyDescent="0.35">
      <c r="A12" s="575" t="s">
        <v>23</v>
      </c>
      <c r="B12" s="3210"/>
      <c r="C12" s="3211"/>
      <c r="D12" s="3212"/>
      <c r="E12" s="3213"/>
      <c r="F12" s="3211"/>
      <c r="G12" s="3214"/>
      <c r="H12" s="3210"/>
      <c r="I12" s="3211"/>
      <c r="J12" s="3214"/>
      <c r="K12" s="3210"/>
      <c r="L12" s="3211"/>
      <c r="M12" s="3214"/>
      <c r="N12" s="3210"/>
      <c r="O12" s="3211"/>
      <c r="P12" s="3214"/>
      <c r="Q12" s="3215"/>
      <c r="R12" s="3216"/>
      <c r="S12" s="3217"/>
    </row>
    <row r="13" spans="1:29" ht="30.75" customHeight="1" thickBot="1" x14ac:dyDescent="0.35">
      <c r="A13" s="2736" t="s">
        <v>11</v>
      </c>
      <c r="B13" s="3228"/>
      <c r="C13" s="3229"/>
      <c r="D13" s="2865"/>
      <c r="E13" s="3230"/>
      <c r="F13" s="3229"/>
      <c r="G13" s="2867"/>
      <c r="H13" s="3228"/>
      <c r="I13" s="3229"/>
      <c r="J13" s="2867"/>
      <c r="K13" s="3228"/>
      <c r="L13" s="3229"/>
      <c r="M13" s="2867"/>
      <c r="N13" s="2863"/>
      <c r="O13" s="2864"/>
      <c r="P13" s="2867"/>
      <c r="Q13" s="3206"/>
      <c r="R13" s="3231"/>
      <c r="S13" s="2870"/>
    </row>
    <row r="14" spans="1:29" ht="26.25" customHeight="1" thickBot="1" x14ac:dyDescent="0.35">
      <c r="A14" s="2823" t="s">
        <v>153</v>
      </c>
      <c r="B14" s="3218"/>
      <c r="C14" s="3219"/>
      <c r="D14" s="3220"/>
      <c r="E14" s="3218"/>
      <c r="F14" s="3219"/>
      <c r="G14" s="3221"/>
      <c r="H14" s="3222"/>
      <c r="I14" s="3219"/>
      <c r="J14" s="3220"/>
      <c r="K14" s="3218"/>
      <c r="L14" s="3219"/>
      <c r="M14" s="3221"/>
      <c r="N14" s="3222"/>
      <c r="O14" s="3219"/>
      <c r="P14" s="3220"/>
      <c r="Q14" s="2868"/>
      <c r="R14" s="2869"/>
      <c r="S14" s="3223"/>
      <c r="T14" s="364"/>
      <c r="U14" s="364"/>
      <c r="V14" s="364"/>
      <c r="W14" s="364"/>
    </row>
    <row r="15" spans="1:29" ht="26.25" customHeight="1" x14ac:dyDescent="0.3">
      <c r="A15" s="612" t="s">
        <v>307</v>
      </c>
      <c r="B15" s="3239">
        <v>14</v>
      </c>
      <c r="C15" s="3240">
        <v>2</v>
      </c>
      <c r="D15" s="3205">
        <v>16</v>
      </c>
      <c r="E15" s="3239">
        <v>8</v>
      </c>
      <c r="F15" s="3240">
        <v>2</v>
      </c>
      <c r="G15" s="3224">
        <v>10</v>
      </c>
      <c r="H15" s="3245">
        <v>8</v>
      </c>
      <c r="I15" s="3246">
        <v>3</v>
      </c>
      <c r="J15" s="3247">
        <v>11</v>
      </c>
      <c r="K15" s="3248">
        <v>11</v>
      </c>
      <c r="L15" s="3246">
        <v>15</v>
      </c>
      <c r="M15" s="3249">
        <v>26</v>
      </c>
      <c r="N15" s="3245">
        <v>10</v>
      </c>
      <c r="O15" s="3246">
        <v>13</v>
      </c>
      <c r="P15" s="3247">
        <v>23</v>
      </c>
      <c r="Q15" s="3250">
        <v>51</v>
      </c>
      <c r="R15" s="3251">
        <v>35</v>
      </c>
      <c r="S15" s="3249">
        <v>86</v>
      </c>
    </row>
    <row r="16" spans="1:29" ht="26.25" customHeight="1" thickBot="1" x14ac:dyDescent="0.35">
      <c r="A16" s="670" t="s">
        <v>309</v>
      </c>
      <c r="B16" s="3252">
        <v>0</v>
      </c>
      <c r="C16" s="3253">
        <v>0</v>
      </c>
      <c r="D16" s="671">
        <v>0</v>
      </c>
      <c r="E16" s="3252">
        <v>0</v>
      </c>
      <c r="F16" s="3253">
        <v>0</v>
      </c>
      <c r="G16" s="3234">
        <v>0</v>
      </c>
      <c r="H16" s="3254">
        <v>0</v>
      </c>
      <c r="I16" s="3255">
        <v>0</v>
      </c>
      <c r="J16" s="3256">
        <v>0</v>
      </c>
      <c r="K16" s="3252">
        <v>0</v>
      </c>
      <c r="L16" s="3253">
        <v>2</v>
      </c>
      <c r="M16" s="671">
        <v>2</v>
      </c>
      <c r="N16" s="3254">
        <v>0</v>
      </c>
      <c r="O16" s="3255">
        <v>2</v>
      </c>
      <c r="P16" s="3256">
        <v>2</v>
      </c>
      <c r="Q16" s="672">
        <v>0</v>
      </c>
      <c r="R16" s="3257">
        <v>4</v>
      </c>
      <c r="S16" s="673">
        <v>4</v>
      </c>
    </row>
    <row r="17" spans="1:19" ht="33.75" customHeight="1" thickBot="1" x14ac:dyDescent="0.35">
      <c r="A17" s="2736" t="s">
        <v>8</v>
      </c>
      <c r="B17" s="2876">
        <v>14</v>
      </c>
      <c r="C17" s="2876">
        <v>2</v>
      </c>
      <c r="D17" s="3209">
        <v>16</v>
      </c>
      <c r="E17" s="2876">
        <v>8</v>
      </c>
      <c r="F17" s="2876">
        <v>2</v>
      </c>
      <c r="G17" s="3209">
        <v>10</v>
      </c>
      <c r="H17" s="3258">
        <v>8</v>
      </c>
      <c r="I17" s="3259">
        <v>3</v>
      </c>
      <c r="J17" s="3260">
        <v>11</v>
      </c>
      <c r="K17" s="2876">
        <v>11</v>
      </c>
      <c r="L17" s="2876">
        <v>17</v>
      </c>
      <c r="M17" s="2876">
        <v>28</v>
      </c>
      <c r="N17" s="2876">
        <v>10</v>
      </c>
      <c r="O17" s="2876">
        <v>15</v>
      </c>
      <c r="P17" s="2876">
        <v>25</v>
      </c>
      <c r="Q17" s="2876">
        <v>51</v>
      </c>
      <c r="R17" s="2876">
        <v>39</v>
      </c>
      <c r="S17" s="3225">
        <v>90</v>
      </c>
    </row>
    <row r="18" spans="1:19" ht="31.5" customHeight="1" thickBot="1" x14ac:dyDescent="0.35">
      <c r="A18" s="3235" t="s">
        <v>25</v>
      </c>
      <c r="B18" s="2881"/>
      <c r="C18" s="3232"/>
      <c r="D18" s="3233"/>
      <c r="E18" s="2881"/>
      <c r="F18" s="3232"/>
      <c r="G18" s="3233"/>
      <c r="H18" s="2881"/>
      <c r="I18" s="3232"/>
      <c r="J18" s="3233"/>
      <c r="K18" s="2881"/>
      <c r="L18" s="3232"/>
      <c r="M18" s="3233"/>
      <c r="N18" s="2881"/>
      <c r="O18" s="3232"/>
      <c r="P18" s="3233"/>
      <c r="Q18" s="3215"/>
      <c r="R18" s="3216"/>
      <c r="S18" s="3217"/>
    </row>
    <row r="19" spans="1:19" ht="24.95" customHeight="1" thickBot="1" x14ac:dyDescent="0.35">
      <c r="A19" s="2823" t="s">
        <v>153</v>
      </c>
      <c r="B19" s="3226"/>
      <c r="C19" s="3226"/>
      <c r="D19" s="3226"/>
      <c r="E19" s="3226"/>
      <c r="F19" s="3226"/>
      <c r="G19" s="3226"/>
      <c r="H19" s="3226"/>
      <c r="I19" s="3226"/>
      <c r="J19" s="3226"/>
      <c r="K19" s="3226"/>
      <c r="L19" s="3226"/>
      <c r="M19" s="3226"/>
      <c r="N19" s="3226"/>
      <c r="O19" s="3226"/>
      <c r="P19" s="3226"/>
      <c r="Q19" s="3226"/>
      <c r="R19" s="3226"/>
      <c r="S19" s="3227"/>
    </row>
    <row r="20" spans="1:19" ht="42" customHeight="1" thickBot="1" x14ac:dyDescent="0.35">
      <c r="A20" s="3237" t="s">
        <v>307</v>
      </c>
      <c r="B20" s="3261">
        <v>2</v>
      </c>
      <c r="C20" s="3261">
        <v>1</v>
      </c>
      <c r="D20" s="3261">
        <v>3</v>
      </c>
      <c r="E20" s="3261">
        <v>0</v>
      </c>
      <c r="F20" s="3261">
        <v>0</v>
      </c>
      <c r="G20" s="3261">
        <v>0</v>
      </c>
      <c r="H20" s="3262">
        <v>1</v>
      </c>
      <c r="I20" s="3263">
        <v>0</v>
      </c>
      <c r="J20" s="3264">
        <v>1</v>
      </c>
      <c r="K20" s="3261">
        <v>0</v>
      </c>
      <c r="L20" s="3263">
        <v>2</v>
      </c>
      <c r="M20" s="3265">
        <v>2</v>
      </c>
      <c r="N20" s="3262">
        <v>0</v>
      </c>
      <c r="O20" s="3263">
        <v>2</v>
      </c>
      <c r="P20" s="3264">
        <v>2</v>
      </c>
      <c r="Q20" s="3266">
        <v>3</v>
      </c>
      <c r="R20" s="3259">
        <v>5</v>
      </c>
      <c r="S20" s="3267">
        <v>8</v>
      </c>
    </row>
    <row r="21" spans="1:19" ht="28.5" customHeight="1" thickBot="1" x14ac:dyDescent="0.35">
      <c r="A21" s="3237" t="s">
        <v>309</v>
      </c>
      <c r="B21" s="3261">
        <v>0</v>
      </c>
      <c r="C21" s="3261">
        <v>0</v>
      </c>
      <c r="D21" s="3261">
        <v>0</v>
      </c>
      <c r="E21" s="3261">
        <v>0</v>
      </c>
      <c r="F21" s="3261">
        <v>0</v>
      </c>
      <c r="G21" s="3261">
        <v>0</v>
      </c>
      <c r="H21" s="3262">
        <v>0</v>
      </c>
      <c r="I21" s="3263">
        <v>0</v>
      </c>
      <c r="J21" s="3264">
        <v>0</v>
      </c>
      <c r="K21" s="3261">
        <v>0</v>
      </c>
      <c r="L21" s="3263">
        <v>0</v>
      </c>
      <c r="M21" s="3265">
        <v>0</v>
      </c>
      <c r="N21" s="3262">
        <v>0</v>
      </c>
      <c r="O21" s="3263">
        <v>1</v>
      </c>
      <c r="P21" s="3264">
        <v>1</v>
      </c>
      <c r="Q21" s="3266">
        <v>0</v>
      </c>
      <c r="R21" s="3259">
        <v>1</v>
      </c>
      <c r="S21" s="3267">
        <v>1</v>
      </c>
    </row>
    <row r="22" spans="1:19" ht="33.75" customHeight="1" thickBot="1" x14ac:dyDescent="0.35">
      <c r="A22" s="3236" t="s">
        <v>13</v>
      </c>
      <c r="B22" s="434">
        <v>2</v>
      </c>
      <c r="C22" s="434">
        <v>1</v>
      </c>
      <c r="D22" s="434">
        <v>3</v>
      </c>
      <c r="E22" s="434">
        <v>0</v>
      </c>
      <c r="F22" s="434">
        <v>0</v>
      </c>
      <c r="G22" s="434">
        <v>0</v>
      </c>
      <c r="H22" s="434">
        <v>1</v>
      </c>
      <c r="I22" s="434">
        <v>0</v>
      </c>
      <c r="J22" s="434">
        <v>1</v>
      </c>
      <c r="K22" s="434">
        <v>0</v>
      </c>
      <c r="L22" s="434">
        <v>2</v>
      </c>
      <c r="M22" s="434">
        <v>2</v>
      </c>
      <c r="N22" s="434">
        <v>0</v>
      </c>
      <c r="O22" s="434">
        <v>3</v>
      </c>
      <c r="P22" s="434">
        <v>3</v>
      </c>
      <c r="Q22" s="434">
        <v>3</v>
      </c>
      <c r="R22" s="434">
        <v>6</v>
      </c>
      <c r="S22" s="434">
        <v>9</v>
      </c>
    </row>
    <row r="23" spans="1:19" ht="36" customHeight="1" thickBot="1" x14ac:dyDescent="0.35">
      <c r="A23" s="2631" t="s">
        <v>179</v>
      </c>
      <c r="B23" s="3238">
        <v>16</v>
      </c>
      <c r="C23" s="3238">
        <v>3</v>
      </c>
      <c r="D23" s="3238">
        <v>19</v>
      </c>
      <c r="E23" s="3238">
        <v>8</v>
      </c>
      <c r="F23" s="3238">
        <v>2</v>
      </c>
      <c r="G23" s="3238">
        <v>10</v>
      </c>
      <c r="H23" s="3238">
        <v>9</v>
      </c>
      <c r="I23" s="3238">
        <v>3</v>
      </c>
      <c r="J23" s="3238">
        <v>12</v>
      </c>
      <c r="K23" s="3238">
        <v>11</v>
      </c>
      <c r="L23" s="3238">
        <v>19</v>
      </c>
      <c r="M23" s="3238">
        <v>30</v>
      </c>
      <c r="N23" s="3238">
        <v>10</v>
      </c>
      <c r="O23" s="3238">
        <v>18</v>
      </c>
      <c r="P23" s="3238">
        <v>28</v>
      </c>
      <c r="Q23" s="3238">
        <v>54</v>
      </c>
      <c r="R23" s="3238">
        <v>45</v>
      </c>
      <c r="S23" s="3238">
        <v>99</v>
      </c>
    </row>
    <row r="24" spans="1:19" x14ac:dyDescent="0.3">
      <c r="A24" s="368"/>
      <c r="B24" s="369"/>
      <c r="C24" s="369"/>
      <c r="D24" s="369"/>
      <c r="E24" s="369"/>
      <c r="F24" s="369"/>
      <c r="G24" s="369"/>
      <c r="H24" s="369"/>
      <c r="I24" s="369"/>
      <c r="J24" s="369"/>
      <c r="K24" s="369"/>
      <c r="L24" s="369"/>
      <c r="M24" s="369"/>
      <c r="N24" s="369"/>
      <c r="O24" s="369"/>
      <c r="P24" s="369"/>
      <c r="Q24" s="369"/>
      <c r="R24" s="369"/>
      <c r="S24" s="369"/>
    </row>
    <row r="25" spans="1:19" x14ac:dyDescent="0.3">
      <c r="A25" s="368"/>
      <c r="B25" s="369"/>
      <c r="C25" s="369"/>
      <c r="D25" s="369"/>
      <c r="E25" s="369"/>
      <c r="F25" s="369"/>
      <c r="G25" s="369"/>
      <c r="H25" s="369"/>
      <c r="I25" s="369"/>
      <c r="J25" s="369"/>
      <c r="K25" s="369"/>
      <c r="L25" s="369"/>
      <c r="M25" s="369"/>
      <c r="N25" s="369"/>
      <c r="O25" s="369"/>
      <c r="P25" s="369"/>
      <c r="Q25" s="369"/>
      <c r="R25" s="369"/>
      <c r="S25" s="369"/>
    </row>
    <row r="26" spans="1:19" x14ac:dyDescent="0.3">
      <c r="A26" s="3885"/>
      <c r="B26" s="3885"/>
      <c r="C26" s="3885"/>
      <c r="D26" s="3885"/>
      <c r="E26" s="3885"/>
      <c r="F26" s="3885"/>
      <c r="G26" s="3885"/>
      <c r="H26" s="3885"/>
      <c r="I26" s="3885"/>
      <c r="J26" s="3885"/>
      <c r="K26" s="3885"/>
      <c r="L26" s="3885"/>
      <c r="M26" s="3885"/>
      <c r="N26" s="3885"/>
      <c r="O26" s="3885"/>
      <c r="P26" s="3885"/>
      <c r="Q26" s="3885"/>
      <c r="R26" s="3885"/>
      <c r="S26" s="3885"/>
    </row>
    <row r="27" spans="1:19" x14ac:dyDescent="0.3">
      <c r="A27" s="368"/>
      <c r="B27" s="369"/>
      <c r="C27" s="369"/>
      <c r="D27" s="369"/>
      <c r="E27" s="369"/>
      <c r="F27" s="369"/>
      <c r="G27" s="369"/>
      <c r="H27" s="369"/>
      <c r="I27" s="369"/>
      <c r="J27" s="369"/>
      <c r="K27" s="369"/>
      <c r="L27" s="369"/>
      <c r="M27" s="369"/>
      <c r="N27" s="369"/>
      <c r="O27" s="369"/>
      <c r="P27" s="369"/>
      <c r="Q27" s="369"/>
      <c r="R27" s="369"/>
      <c r="S27" s="369"/>
    </row>
    <row r="29" spans="1:19" x14ac:dyDescent="0.3">
      <c r="A29" s="365"/>
      <c r="B29" s="369"/>
      <c r="C29" s="369"/>
      <c r="D29" s="369"/>
      <c r="E29" s="369"/>
      <c r="F29" s="369"/>
      <c r="G29" s="369"/>
      <c r="H29" s="369"/>
      <c r="I29" s="369"/>
      <c r="J29" s="369"/>
      <c r="K29" s="369"/>
      <c r="L29" s="369"/>
      <c r="M29" s="369"/>
      <c r="N29" s="369"/>
      <c r="O29" s="369"/>
      <c r="P29" s="369"/>
      <c r="Q29" s="369"/>
      <c r="R29" s="369"/>
      <c r="S29" s="36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topLeftCell="A10" zoomScale="60" zoomScaleNormal="60" workbookViewId="0">
      <selection activeCell="J28" sqref="J28"/>
    </sheetView>
  </sheetViews>
  <sheetFormatPr defaultRowHeight="20.25" x14ac:dyDescent="0.3"/>
  <cols>
    <col min="1" max="1" width="89" style="341" customWidth="1"/>
    <col min="2" max="2" width="11.42578125" style="341" customWidth="1"/>
    <col min="3" max="3" width="12.140625" style="341" customWidth="1"/>
    <col min="4" max="4" width="11" style="341" customWidth="1"/>
    <col min="5" max="5" width="11.5703125" style="341" customWidth="1"/>
    <col min="6" max="6" width="11.28515625" style="341" customWidth="1"/>
    <col min="7" max="7" width="11" style="341" customWidth="1"/>
    <col min="8" max="8" width="12.42578125" style="341" customWidth="1"/>
    <col min="9" max="9" width="13.140625" style="341" customWidth="1"/>
    <col min="10" max="10" width="10.7109375" style="341" customWidth="1"/>
    <col min="11" max="256" width="9.140625" style="341"/>
    <col min="257" max="257" width="89" style="341" customWidth="1"/>
    <col min="258" max="258" width="11.42578125" style="341" customWidth="1"/>
    <col min="259" max="259" width="12.140625" style="341" customWidth="1"/>
    <col min="260" max="260" width="11" style="341" customWidth="1"/>
    <col min="261" max="261" width="11.5703125" style="341" customWidth="1"/>
    <col min="262" max="262" width="11.28515625" style="341" customWidth="1"/>
    <col min="263" max="263" width="11" style="341" customWidth="1"/>
    <col min="264" max="264" width="12.42578125" style="341" customWidth="1"/>
    <col min="265" max="265" width="13.140625" style="341" customWidth="1"/>
    <col min="266" max="266" width="10.7109375" style="341" customWidth="1"/>
    <col min="267" max="512" width="9.140625" style="341"/>
    <col min="513" max="513" width="89" style="341" customWidth="1"/>
    <col min="514" max="514" width="11.42578125" style="341" customWidth="1"/>
    <col min="515" max="515" width="12.140625" style="341" customWidth="1"/>
    <col min="516" max="516" width="11" style="341" customWidth="1"/>
    <col min="517" max="517" width="11.5703125" style="341" customWidth="1"/>
    <col min="518" max="518" width="11.28515625" style="341" customWidth="1"/>
    <col min="519" max="519" width="11" style="341" customWidth="1"/>
    <col min="520" max="520" width="12.42578125" style="341" customWidth="1"/>
    <col min="521" max="521" width="13.140625" style="341" customWidth="1"/>
    <col min="522" max="522" width="10.7109375" style="341" customWidth="1"/>
    <col min="523" max="768" width="9.140625" style="341"/>
    <col min="769" max="769" width="89" style="341" customWidth="1"/>
    <col min="770" max="770" width="11.42578125" style="341" customWidth="1"/>
    <col min="771" max="771" width="12.140625" style="341" customWidth="1"/>
    <col min="772" max="772" width="11" style="341" customWidth="1"/>
    <col min="773" max="773" width="11.5703125" style="341" customWidth="1"/>
    <col min="774" max="774" width="11.28515625" style="341" customWidth="1"/>
    <col min="775" max="775" width="11" style="341" customWidth="1"/>
    <col min="776" max="776" width="12.42578125" style="341" customWidth="1"/>
    <col min="777" max="777" width="13.140625" style="341" customWidth="1"/>
    <col min="778" max="778" width="10.7109375" style="341" customWidth="1"/>
    <col min="779" max="1024" width="9.140625" style="341"/>
    <col min="1025" max="1025" width="89" style="341" customWidth="1"/>
    <col min="1026" max="1026" width="11.42578125" style="341" customWidth="1"/>
    <col min="1027" max="1027" width="12.140625" style="341" customWidth="1"/>
    <col min="1028" max="1028" width="11" style="341" customWidth="1"/>
    <col min="1029" max="1029" width="11.5703125" style="341" customWidth="1"/>
    <col min="1030" max="1030" width="11.28515625" style="341" customWidth="1"/>
    <col min="1031" max="1031" width="11" style="341" customWidth="1"/>
    <col min="1032" max="1032" width="12.42578125" style="341" customWidth="1"/>
    <col min="1033" max="1033" width="13.140625" style="341" customWidth="1"/>
    <col min="1034" max="1034" width="10.7109375" style="341" customWidth="1"/>
    <col min="1035" max="1280" width="9.140625" style="341"/>
    <col min="1281" max="1281" width="89" style="341" customWidth="1"/>
    <col min="1282" max="1282" width="11.42578125" style="341" customWidth="1"/>
    <col min="1283" max="1283" width="12.140625" style="341" customWidth="1"/>
    <col min="1284" max="1284" width="11" style="341" customWidth="1"/>
    <col min="1285" max="1285" width="11.5703125" style="341" customWidth="1"/>
    <col min="1286" max="1286" width="11.28515625" style="341" customWidth="1"/>
    <col min="1287" max="1287" width="11" style="341" customWidth="1"/>
    <col min="1288" max="1288" width="12.42578125" style="341" customWidth="1"/>
    <col min="1289" max="1289" width="13.140625" style="341" customWidth="1"/>
    <col min="1290" max="1290" width="10.7109375" style="341" customWidth="1"/>
    <col min="1291" max="1536" width="9.140625" style="341"/>
    <col min="1537" max="1537" width="89" style="341" customWidth="1"/>
    <col min="1538" max="1538" width="11.42578125" style="341" customWidth="1"/>
    <col min="1539" max="1539" width="12.140625" style="341" customWidth="1"/>
    <col min="1540" max="1540" width="11" style="341" customWidth="1"/>
    <col min="1541" max="1541" width="11.5703125" style="341" customWidth="1"/>
    <col min="1542" max="1542" width="11.28515625" style="341" customWidth="1"/>
    <col min="1543" max="1543" width="11" style="341" customWidth="1"/>
    <col min="1544" max="1544" width="12.42578125" style="341" customWidth="1"/>
    <col min="1545" max="1545" width="13.140625" style="341" customWidth="1"/>
    <col min="1546" max="1546" width="10.7109375" style="341" customWidth="1"/>
    <col min="1547" max="1792" width="9.140625" style="341"/>
    <col min="1793" max="1793" width="89" style="341" customWidth="1"/>
    <col min="1794" max="1794" width="11.42578125" style="341" customWidth="1"/>
    <col min="1795" max="1795" width="12.140625" style="341" customWidth="1"/>
    <col min="1796" max="1796" width="11" style="341" customWidth="1"/>
    <col min="1797" max="1797" width="11.5703125" style="341" customWidth="1"/>
    <col min="1798" max="1798" width="11.28515625" style="341" customWidth="1"/>
    <col min="1799" max="1799" width="11" style="341" customWidth="1"/>
    <col min="1800" max="1800" width="12.42578125" style="341" customWidth="1"/>
    <col min="1801" max="1801" width="13.140625" style="341" customWidth="1"/>
    <col min="1802" max="1802" width="10.7109375" style="341" customWidth="1"/>
    <col min="1803" max="2048" width="9.140625" style="341"/>
    <col min="2049" max="2049" width="89" style="341" customWidth="1"/>
    <col min="2050" max="2050" width="11.42578125" style="341" customWidth="1"/>
    <col min="2051" max="2051" width="12.140625" style="341" customWidth="1"/>
    <col min="2052" max="2052" width="11" style="341" customWidth="1"/>
    <col min="2053" max="2053" width="11.5703125" style="341" customWidth="1"/>
    <col min="2054" max="2054" width="11.28515625" style="341" customWidth="1"/>
    <col min="2055" max="2055" width="11" style="341" customWidth="1"/>
    <col min="2056" max="2056" width="12.42578125" style="341" customWidth="1"/>
    <col min="2057" max="2057" width="13.140625" style="341" customWidth="1"/>
    <col min="2058" max="2058" width="10.7109375" style="341" customWidth="1"/>
    <col min="2059" max="2304" width="9.140625" style="341"/>
    <col min="2305" max="2305" width="89" style="341" customWidth="1"/>
    <col min="2306" max="2306" width="11.42578125" style="341" customWidth="1"/>
    <col min="2307" max="2307" width="12.140625" style="341" customWidth="1"/>
    <col min="2308" max="2308" width="11" style="341" customWidth="1"/>
    <col min="2309" max="2309" width="11.5703125" style="341" customWidth="1"/>
    <col min="2310" max="2310" width="11.28515625" style="341" customWidth="1"/>
    <col min="2311" max="2311" width="11" style="341" customWidth="1"/>
    <col min="2312" max="2312" width="12.42578125" style="341" customWidth="1"/>
    <col min="2313" max="2313" width="13.140625" style="341" customWidth="1"/>
    <col min="2314" max="2314" width="10.7109375" style="341" customWidth="1"/>
    <col min="2315" max="2560" width="9.140625" style="341"/>
    <col min="2561" max="2561" width="89" style="341" customWidth="1"/>
    <col min="2562" max="2562" width="11.42578125" style="341" customWidth="1"/>
    <col min="2563" max="2563" width="12.140625" style="341" customWidth="1"/>
    <col min="2564" max="2564" width="11" style="341" customWidth="1"/>
    <col min="2565" max="2565" width="11.5703125" style="341" customWidth="1"/>
    <col min="2566" max="2566" width="11.28515625" style="341" customWidth="1"/>
    <col min="2567" max="2567" width="11" style="341" customWidth="1"/>
    <col min="2568" max="2568" width="12.42578125" style="341" customWidth="1"/>
    <col min="2569" max="2569" width="13.140625" style="341" customWidth="1"/>
    <col min="2570" max="2570" width="10.7109375" style="341" customWidth="1"/>
    <col min="2571" max="2816" width="9.140625" style="341"/>
    <col min="2817" max="2817" width="89" style="341" customWidth="1"/>
    <col min="2818" max="2818" width="11.42578125" style="341" customWidth="1"/>
    <col min="2819" max="2819" width="12.140625" style="341" customWidth="1"/>
    <col min="2820" max="2820" width="11" style="341" customWidth="1"/>
    <col min="2821" max="2821" width="11.5703125" style="341" customWidth="1"/>
    <col min="2822" max="2822" width="11.28515625" style="341" customWidth="1"/>
    <col min="2823" max="2823" width="11" style="341" customWidth="1"/>
    <col min="2824" max="2824" width="12.42578125" style="341" customWidth="1"/>
    <col min="2825" max="2825" width="13.140625" style="341" customWidth="1"/>
    <col min="2826" max="2826" width="10.7109375" style="341" customWidth="1"/>
    <col min="2827" max="3072" width="9.140625" style="341"/>
    <col min="3073" max="3073" width="89" style="341" customWidth="1"/>
    <col min="3074" max="3074" width="11.42578125" style="341" customWidth="1"/>
    <col min="3075" max="3075" width="12.140625" style="341" customWidth="1"/>
    <col min="3076" max="3076" width="11" style="341" customWidth="1"/>
    <col min="3077" max="3077" width="11.5703125" style="341" customWidth="1"/>
    <col min="3078" max="3078" width="11.28515625" style="341" customWidth="1"/>
    <col min="3079" max="3079" width="11" style="341" customWidth="1"/>
    <col min="3080" max="3080" width="12.42578125" style="341" customWidth="1"/>
    <col min="3081" max="3081" width="13.140625" style="341" customWidth="1"/>
    <col min="3082" max="3082" width="10.7109375" style="341" customWidth="1"/>
    <col min="3083" max="3328" width="9.140625" style="341"/>
    <col min="3329" max="3329" width="89" style="341" customWidth="1"/>
    <col min="3330" max="3330" width="11.42578125" style="341" customWidth="1"/>
    <col min="3331" max="3331" width="12.140625" style="341" customWidth="1"/>
    <col min="3332" max="3332" width="11" style="341" customWidth="1"/>
    <col min="3333" max="3333" width="11.5703125" style="341" customWidth="1"/>
    <col min="3334" max="3334" width="11.28515625" style="341" customWidth="1"/>
    <col min="3335" max="3335" width="11" style="341" customWidth="1"/>
    <col min="3336" max="3336" width="12.42578125" style="341" customWidth="1"/>
    <col min="3337" max="3337" width="13.140625" style="341" customWidth="1"/>
    <col min="3338" max="3338" width="10.7109375" style="341" customWidth="1"/>
    <col min="3339" max="3584" width="9.140625" style="341"/>
    <col min="3585" max="3585" width="89" style="341" customWidth="1"/>
    <col min="3586" max="3586" width="11.42578125" style="341" customWidth="1"/>
    <col min="3587" max="3587" width="12.140625" style="341" customWidth="1"/>
    <col min="3588" max="3588" width="11" style="341" customWidth="1"/>
    <col min="3589" max="3589" width="11.5703125" style="341" customWidth="1"/>
    <col min="3590" max="3590" width="11.28515625" style="341" customWidth="1"/>
    <col min="3591" max="3591" width="11" style="341" customWidth="1"/>
    <col min="3592" max="3592" width="12.42578125" style="341" customWidth="1"/>
    <col min="3593" max="3593" width="13.140625" style="341" customWidth="1"/>
    <col min="3594" max="3594" width="10.7109375" style="341" customWidth="1"/>
    <col min="3595" max="3840" width="9.140625" style="341"/>
    <col min="3841" max="3841" width="89" style="341" customWidth="1"/>
    <col min="3842" max="3842" width="11.42578125" style="341" customWidth="1"/>
    <col min="3843" max="3843" width="12.140625" style="341" customWidth="1"/>
    <col min="3844" max="3844" width="11" style="341" customWidth="1"/>
    <col min="3845" max="3845" width="11.5703125" style="341" customWidth="1"/>
    <col min="3846" max="3846" width="11.28515625" style="341" customWidth="1"/>
    <col min="3847" max="3847" width="11" style="341" customWidth="1"/>
    <col min="3848" max="3848" width="12.42578125" style="341" customWidth="1"/>
    <col min="3849" max="3849" width="13.140625" style="341" customWidth="1"/>
    <col min="3850" max="3850" width="10.7109375" style="341" customWidth="1"/>
    <col min="3851" max="4096" width="9.140625" style="341"/>
    <col min="4097" max="4097" width="89" style="341" customWidth="1"/>
    <col min="4098" max="4098" width="11.42578125" style="341" customWidth="1"/>
    <col min="4099" max="4099" width="12.140625" style="341" customWidth="1"/>
    <col min="4100" max="4100" width="11" style="341" customWidth="1"/>
    <col min="4101" max="4101" width="11.5703125" style="341" customWidth="1"/>
    <col min="4102" max="4102" width="11.28515625" style="341" customWidth="1"/>
    <col min="4103" max="4103" width="11" style="341" customWidth="1"/>
    <col min="4104" max="4104" width="12.42578125" style="341" customWidth="1"/>
    <col min="4105" max="4105" width="13.140625" style="341" customWidth="1"/>
    <col min="4106" max="4106" width="10.7109375" style="341" customWidth="1"/>
    <col min="4107" max="4352" width="9.140625" style="341"/>
    <col min="4353" max="4353" width="89" style="341" customWidth="1"/>
    <col min="4354" max="4354" width="11.42578125" style="341" customWidth="1"/>
    <col min="4355" max="4355" width="12.140625" style="341" customWidth="1"/>
    <col min="4356" max="4356" width="11" style="341" customWidth="1"/>
    <col min="4357" max="4357" width="11.5703125" style="341" customWidth="1"/>
    <col min="4358" max="4358" width="11.28515625" style="341" customWidth="1"/>
    <col min="4359" max="4359" width="11" style="341" customWidth="1"/>
    <col min="4360" max="4360" width="12.42578125" style="341" customWidth="1"/>
    <col min="4361" max="4361" width="13.140625" style="341" customWidth="1"/>
    <col min="4362" max="4362" width="10.7109375" style="341" customWidth="1"/>
    <col min="4363" max="4608" width="9.140625" style="341"/>
    <col min="4609" max="4609" width="89" style="341" customWidth="1"/>
    <col min="4610" max="4610" width="11.42578125" style="341" customWidth="1"/>
    <col min="4611" max="4611" width="12.140625" style="341" customWidth="1"/>
    <col min="4612" max="4612" width="11" style="341" customWidth="1"/>
    <col min="4613" max="4613" width="11.5703125" style="341" customWidth="1"/>
    <col min="4614" max="4614" width="11.28515625" style="341" customWidth="1"/>
    <col min="4615" max="4615" width="11" style="341" customWidth="1"/>
    <col min="4616" max="4616" width="12.42578125" style="341" customWidth="1"/>
    <col min="4617" max="4617" width="13.140625" style="341" customWidth="1"/>
    <col min="4618" max="4618" width="10.7109375" style="341" customWidth="1"/>
    <col min="4619" max="4864" width="9.140625" style="341"/>
    <col min="4865" max="4865" width="89" style="341" customWidth="1"/>
    <col min="4866" max="4866" width="11.42578125" style="341" customWidth="1"/>
    <col min="4867" max="4867" width="12.140625" style="341" customWidth="1"/>
    <col min="4868" max="4868" width="11" style="341" customWidth="1"/>
    <col min="4869" max="4869" width="11.5703125" style="341" customWidth="1"/>
    <col min="4870" max="4870" width="11.28515625" style="341" customWidth="1"/>
    <col min="4871" max="4871" width="11" style="341" customWidth="1"/>
    <col min="4872" max="4872" width="12.42578125" style="341" customWidth="1"/>
    <col min="4873" max="4873" width="13.140625" style="341" customWidth="1"/>
    <col min="4874" max="4874" width="10.7109375" style="341" customWidth="1"/>
    <col min="4875" max="5120" width="9.140625" style="341"/>
    <col min="5121" max="5121" width="89" style="341" customWidth="1"/>
    <col min="5122" max="5122" width="11.42578125" style="341" customWidth="1"/>
    <col min="5123" max="5123" width="12.140625" style="341" customWidth="1"/>
    <col min="5124" max="5124" width="11" style="341" customWidth="1"/>
    <col min="5125" max="5125" width="11.5703125" style="341" customWidth="1"/>
    <col min="5126" max="5126" width="11.28515625" style="341" customWidth="1"/>
    <col min="5127" max="5127" width="11" style="341" customWidth="1"/>
    <col min="5128" max="5128" width="12.42578125" style="341" customWidth="1"/>
    <col min="5129" max="5129" width="13.140625" style="341" customWidth="1"/>
    <col min="5130" max="5130" width="10.7109375" style="341" customWidth="1"/>
    <col min="5131" max="5376" width="9.140625" style="341"/>
    <col min="5377" max="5377" width="89" style="341" customWidth="1"/>
    <col min="5378" max="5378" width="11.42578125" style="341" customWidth="1"/>
    <col min="5379" max="5379" width="12.140625" style="341" customWidth="1"/>
    <col min="5380" max="5380" width="11" style="341" customWidth="1"/>
    <col min="5381" max="5381" width="11.5703125" style="341" customWidth="1"/>
    <col min="5382" max="5382" width="11.28515625" style="341" customWidth="1"/>
    <col min="5383" max="5383" width="11" style="341" customWidth="1"/>
    <col min="5384" max="5384" width="12.42578125" style="341" customWidth="1"/>
    <col min="5385" max="5385" width="13.140625" style="341" customWidth="1"/>
    <col min="5386" max="5386" width="10.7109375" style="341" customWidth="1"/>
    <col min="5387" max="5632" width="9.140625" style="341"/>
    <col min="5633" max="5633" width="89" style="341" customWidth="1"/>
    <col min="5634" max="5634" width="11.42578125" style="341" customWidth="1"/>
    <col min="5635" max="5635" width="12.140625" style="341" customWidth="1"/>
    <col min="5636" max="5636" width="11" style="341" customWidth="1"/>
    <col min="5637" max="5637" width="11.5703125" style="341" customWidth="1"/>
    <col min="5638" max="5638" width="11.28515625" style="341" customWidth="1"/>
    <col min="5639" max="5639" width="11" style="341" customWidth="1"/>
    <col min="5640" max="5640" width="12.42578125" style="341" customWidth="1"/>
    <col min="5641" max="5641" width="13.140625" style="341" customWidth="1"/>
    <col min="5642" max="5642" width="10.7109375" style="341" customWidth="1"/>
    <col min="5643" max="5888" width="9.140625" style="341"/>
    <col min="5889" max="5889" width="89" style="341" customWidth="1"/>
    <col min="5890" max="5890" width="11.42578125" style="341" customWidth="1"/>
    <col min="5891" max="5891" width="12.140625" style="341" customWidth="1"/>
    <col min="5892" max="5892" width="11" style="341" customWidth="1"/>
    <col min="5893" max="5893" width="11.5703125" style="341" customWidth="1"/>
    <col min="5894" max="5894" width="11.28515625" style="341" customWidth="1"/>
    <col min="5895" max="5895" width="11" style="341" customWidth="1"/>
    <col min="5896" max="5896" width="12.42578125" style="341" customWidth="1"/>
    <col min="5897" max="5897" width="13.140625" style="341" customWidth="1"/>
    <col min="5898" max="5898" width="10.7109375" style="341" customWidth="1"/>
    <col min="5899" max="6144" width="9.140625" style="341"/>
    <col min="6145" max="6145" width="89" style="341" customWidth="1"/>
    <col min="6146" max="6146" width="11.42578125" style="341" customWidth="1"/>
    <col min="6147" max="6147" width="12.140625" style="341" customWidth="1"/>
    <col min="6148" max="6148" width="11" style="341" customWidth="1"/>
    <col min="6149" max="6149" width="11.5703125" style="341" customWidth="1"/>
    <col min="6150" max="6150" width="11.28515625" style="341" customWidth="1"/>
    <col min="6151" max="6151" width="11" style="341" customWidth="1"/>
    <col min="6152" max="6152" width="12.42578125" style="341" customWidth="1"/>
    <col min="6153" max="6153" width="13.140625" style="341" customWidth="1"/>
    <col min="6154" max="6154" width="10.7109375" style="341" customWidth="1"/>
    <col min="6155" max="6400" width="9.140625" style="341"/>
    <col min="6401" max="6401" width="89" style="341" customWidth="1"/>
    <col min="6402" max="6402" width="11.42578125" style="341" customWidth="1"/>
    <col min="6403" max="6403" width="12.140625" style="341" customWidth="1"/>
    <col min="6404" max="6404" width="11" style="341" customWidth="1"/>
    <col min="6405" max="6405" width="11.5703125" style="341" customWidth="1"/>
    <col min="6406" max="6406" width="11.28515625" style="341" customWidth="1"/>
    <col min="6407" max="6407" width="11" style="341" customWidth="1"/>
    <col min="6408" max="6408" width="12.42578125" style="341" customWidth="1"/>
    <col min="6409" max="6409" width="13.140625" style="341" customWidth="1"/>
    <col min="6410" max="6410" width="10.7109375" style="341" customWidth="1"/>
    <col min="6411" max="6656" width="9.140625" style="341"/>
    <col min="6657" max="6657" width="89" style="341" customWidth="1"/>
    <col min="6658" max="6658" width="11.42578125" style="341" customWidth="1"/>
    <col min="6659" max="6659" width="12.140625" style="341" customWidth="1"/>
    <col min="6660" max="6660" width="11" style="341" customWidth="1"/>
    <col min="6661" max="6661" width="11.5703125" style="341" customWidth="1"/>
    <col min="6662" max="6662" width="11.28515625" style="341" customWidth="1"/>
    <col min="6663" max="6663" width="11" style="341" customWidth="1"/>
    <col min="6664" max="6664" width="12.42578125" style="341" customWidth="1"/>
    <col min="6665" max="6665" width="13.140625" style="341" customWidth="1"/>
    <col min="6666" max="6666" width="10.7109375" style="341" customWidth="1"/>
    <col min="6667" max="6912" width="9.140625" style="341"/>
    <col min="6913" max="6913" width="89" style="341" customWidth="1"/>
    <col min="6914" max="6914" width="11.42578125" style="341" customWidth="1"/>
    <col min="6915" max="6915" width="12.140625" style="341" customWidth="1"/>
    <col min="6916" max="6916" width="11" style="341" customWidth="1"/>
    <col min="6917" max="6917" width="11.5703125" style="341" customWidth="1"/>
    <col min="6918" max="6918" width="11.28515625" style="341" customWidth="1"/>
    <col min="6919" max="6919" width="11" style="341" customWidth="1"/>
    <col min="6920" max="6920" width="12.42578125" style="341" customWidth="1"/>
    <col min="6921" max="6921" width="13.140625" style="341" customWidth="1"/>
    <col min="6922" max="6922" width="10.7109375" style="341" customWidth="1"/>
    <col min="6923" max="7168" width="9.140625" style="341"/>
    <col min="7169" max="7169" width="89" style="341" customWidth="1"/>
    <col min="7170" max="7170" width="11.42578125" style="341" customWidth="1"/>
    <col min="7171" max="7171" width="12.140625" style="341" customWidth="1"/>
    <col min="7172" max="7172" width="11" style="341" customWidth="1"/>
    <col min="7173" max="7173" width="11.5703125" style="341" customWidth="1"/>
    <col min="7174" max="7174" width="11.28515625" style="341" customWidth="1"/>
    <col min="7175" max="7175" width="11" style="341" customWidth="1"/>
    <col min="7176" max="7176" width="12.42578125" style="341" customWidth="1"/>
    <col min="7177" max="7177" width="13.140625" style="341" customWidth="1"/>
    <col min="7178" max="7178" width="10.7109375" style="341" customWidth="1"/>
    <col min="7179" max="7424" width="9.140625" style="341"/>
    <col min="7425" max="7425" width="89" style="341" customWidth="1"/>
    <col min="7426" max="7426" width="11.42578125" style="341" customWidth="1"/>
    <col min="7427" max="7427" width="12.140625" style="341" customWidth="1"/>
    <col min="7428" max="7428" width="11" style="341" customWidth="1"/>
    <col min="7429" max="7429" width="11.5703125" style="341" customWidth="1"/>
    <col min="7430" max="7430" width="11.28515625" style="341" customWidth="1"/>
    <col min="7431" max="7431" width="11" style="341" customWidth="1"/>
    <col min="7432" max="7432" width="12.42578125" style="341" customWidth="1"/>
    <col min="7433" max="7433" width="13.140625" style="341" customWidth="1"/>
    <col min="7434" max="7434" width="10.7109375" style="341" customWidth="1"/>
    <col min="7435" max="7680" width="9.140625" style="341"/>
    <col min="7681" max="7681" width="89" style="341" customWidth="1"/>
    <col min="7682" max="7682" width="11.42578125" style="341" customWidth="1"/>
    <col min="7683" max="7683" width="12.140625" style="341" customWidth="1"/>
    <col min="7684" max="7684" width="11" style="341" customWidth="1"/>
    <col min="7685" max="7685" width="11.5703125" style="341" customWidth="1"/>
    <col min="7686" max="7686" width="11.28515625" style="341" customWidth="1"/>
    <col min="7687" max="7687" width="11" style="341" customWidth="1"/>
    <col min="7688" max="7688" width="12.42578125" style="341" customWidth="1"/>
    <col min="7689" max="7689" width="13.140625" style="341" customWidth="1"/>
    <col min="7690" max="7690" width="10.7109375" style="341" customWidth="1"/>
    <col min="7691" max="7936" width="9.140625" style="341"/>
    <col min="7937" max="7937" width="89" style="341" customWidth="1"/>
    <col min="7938" max="7938" width="11.42578125" style="341" customWidth="1"/>
    <col min="7939" max="7939" width="12.140625" style="341" customWidth="1"/>
    <col min="7940" max="7940" width="11" style="341" customWidth="1"/>
    <col min="7941" max="7941" width="11.5703125" style="341" customWidth="1"/>
    <col min="7942" max="7942" width="11.28515625" style="341" customWidth="1"/>
    <col min="7943" max="7943" width="11" style="341" customWidth="1"/>
    <col min="7944" max="7944" width="12.42578125" style="341" customWidth="1"/>
    <col min="7945" max="7945" width="13.140625" style="341" customWidth="1"/>
    <col min="7946" max="7946" width="10.7109375" style="341" customWidth="1"/>
    <col min="7947" max="8192" width="9.140625" style="341"/>
    <col min="8193" max="8193" width="89" style="341" customWidth="1"/>
    <col min="8194" max="8194" width="11.42578125" style="341" customWidth="1"/>
    <col min="8195" max="8195" width="12.140625" style="341" customWidth="1"/>
    <col min="8196" max="8196" width="11" style="341" customWidth="1"/>
    <col min="8197" max="8197" width="11.5703125" style="341" customWidth="1"/>
    <col min="8198" max="8198" width="11.28515625" style="341" customWidth="1"/>
    <col min="8199" max="8199" width="11" style="341" customWidth="1"/>
    <col min="8200" max="8200" width="12.42578125" style="341" customWidth="1"/>
    <col min="8201" max="8201" width="13.140625" style="341" customWidth="1"/>
    <col min="8202" max="8202" width="10.7109375" style="341" customWidth="1"/>
    <col min="8203" max="8448" width="9.140625" style="341"/>
    <col min="8449" max="8449" width="89" style="341" customWidth="1"/>
    <col min="8450" max="8450" width="11.42578125" style="341" customWidth="1"/>
    <col min="8451" max="8451" width="12.140625" style="341" customWidth="1"/>
    <col min="8452" max="8452" width="11" style="341" customWidth="1"/>
    <col min="8453" max="8453" width="11.5703125" style="341" customWidth="1"/>
    <col min="8454" max="8454" width="11.28515625" style="341" customWidth="1"/>
    <col min="8455" max="8455" width="11" style="341" customWidth="1"/>
    <col min="8456" max="8456" width="12.42578125" style="341" customWidth="1"/>
    <col min="8457" max="8457" width="13.140625" style="341" customWidth="1"/>
    <col min="8458" max="8458" width="10.7109375" style="341" customWidth="1"/>
    <col min="8459" max="8704" width="9.140625" style="341"/>
    <col min="8705" max="8705" width="89" style="341" customWidth="1"/>
    <col min="8706" max="8706" width="11.42578125" style="341" customWidth="1"/>
    <col min="8707" max="8707" width="12.140625" style="341" customWidth="1"/>
    <col min="8708" max="8708" width="11" style="341" customWidth="1"/>
    <col min="8709" max="8709" width="11.5703125" style="341" customWidth="1"/>
    <col min="8710" max="8710" width="11.28515625" style="341" customWidth="1"/>
    <col min="8711" max="8711" width="11" style="341" customWidth="1"/>
    <col min="8712" max="8712" width="12.42578125" style="341" customWidth="1"/>
    <col min="8713" max="8713" width="13.140625" style="341" customWidth="1"/>
    <col min="8714" max="8714" width="10.7109375" style="341" customWidth="1"/>
    <col min="8715" max="8960" width="9.140625" style="341"/>
    <col min="8961" max="8961" width="89" style="341" customWidth="1"/>
    <col min="8962" max="8962" width="11.42578125" style="341" customWidth="1"/>
    <col min="8963" max="8963" width="12.140625" style="341" customWidth="1"/>
    <col min="8964" max="8964" width="11" style="341" customWidth="1"/>
    <col min="8965" max="8965" width="11.5703125" style="341" customWidth="1"/>
    <col min="8966" max="8966" width="11.28515625" style="341" customWidth="1"/>
    <col min="8967" max="8967" width="11" style="341" customWidth="1"/>
    <col min="8968" max="8968" width="12.42578125" style="341" customWidth="1"/>
    <col min="8969" max="8969" width="13.140625" style="341" customWidth="1"/>
    <col min="8970" max="8970" width="10.7109375" style="341" customWidth="1"/>
    <col min="8971" max="9216" width="9.140625" style="341"/>
    <col min="9217" max="9217" width="89" style="341" customWidth="1"/>
    <col min="9218" max="9218" width="11.42578125" style="341" customWidth="1"/>
    <col min="9219" max="9219" width="12.140625" style="341" customWidth="1"/>
    <col min="9220" max="9220" width="11" style="341" customWidth="1"/>
    <col min="9221" max="9221" width="11.5703125" style="341" customWidth="1"/>
    <col min="9222" max="9222" width="11.28515625" style="341" customWidth="1"/>
    <col min="9223" max="9223" width="11" style="341" customWidth="1"/>
    <col min="9224" max="9224" width="12.42578125" style="341" customWidth="1"/>
    <col min="9225" max="9225" width="13.140625" style="341" customWidth="1"/>
    <col min="9226" max="9226" width="10.7109375" style="341" customWidth="1"/>
    <col min="9227" max="9472" width="9.140625" style="341"/>
    <col min="9473" max="9473" width="89" style="341" customWidth="1"/>
    <col min="9474" max="9474" width="11.42578125" style="341" customWidth="1"/>
    <col min="9475" max="9475" width="12.140625" style="341" customWidth="1"/>
    <col min="9476" max="9476" width="11" style="341" customWidth="1"/>
    <col min="9477" max="9477" width="11.5703125" style="341" customWidth="1"/>
    <col min="9478" max="9478" width="11.28515625" style="341" customWidth="1"/>
    <col min="9479" max="9479" width="11" style="341" customWidth="1"/>
    <col min="9480" max="9480" width="12.42578125" style="341" customWidth="1"/>
    <col min="9481" max="9481" width="13.140625" style="341" customWidth="1"/>
    <col min="9482" max="9482" width="10.7109375" style="341" customWidth="1"/>
    <col min="9483" max="9728" width="9.140625" style="341"/>
    <col min="9729" max="9729" width="89" style="341" customWidth="1"/>
    <col min="9730" max="9730" width="11.42578125" style="341" customWidth="1"/>
    <col min="9731" max="9731" width="12.140625" style="341" customWidth="1"/>
    <col min="9732" max="9732" width="11" style="341" customWidth="1"/>
    <col min="9733" max="9733" width="11.5703125" style="341" customWidth="1"/>
    <col min="9734" max="9734" width="11.28515625" style="341" customWidth="1"/>
    <col min="9735" max="9735" width="11" style="341" customWidth="1"/>
    <col min="9736" max="9736" width="12.42578125" style="341" customWidth="1"/>
    <col min="9737" max="9737" width="13.140625" style="341" customWidth="1"/>
    <col min="9738" max="9738" width="10.7109375" style="341" customWidth="1"/>
    <col min="9739" max="9984" width="9.140625" style="341"/>
    <col min="9985" max="9985" width="89" style="341" customWidth="1"/>
    <col min="9986" max="9986" width="11.42578125" style="341" customWidth="1"/>
    <col min="9987" max="9987" width="12.140625" style="341" customWidth="1"/>
    <col min="9988" max="9988" width="11" style="341" customWidth="1"/>
    <col min="9989" max="9989" width="11.5703125" style="341" customWidth="1"/>
    <col min="9990" max="9990" width="11.28515625" style="341" customWidth="1"/>
    <col min="9991" max="9991" width="11" style="341" customWidth="1"/>
    <col min="9992" max="9992" width="12.42578125" style="341" customWidth="1"/>
    <col min="9993" max="9993" width="13.140625" style="341" customWidth="1"/>
    <col min="9994" max="9994" width="10.7109375" style="341" customWidth="1"/>
    <col min="9995" max="10240" width="9.140625" style="341"/>
    <col min="10241" max="10241" width="89" style="341" customWidth="1"/>
    <col min="10242" max="10242" width="11.42578125" style="341" customWidth="1"/>
    <col min="10243" max="10243" width="12.140625" style="341" customWidth="1"/>
    <col min="10244" max="10244" width="11" style="341" customWidth="1"/>
    <col min="10245" max="10245" width="11.5703125" style="341" customWidth="1"/>
    <col min="10246" max="10246" width="11.28515625" style="341" customWidth="1"/>
    <col min="10247" max="10247" width="11" style="341" customWidth="1"/>
    <col min="10248" max="10248" width="12.42578125" style="341" customWidth="1"/>
    <col min="10249" max="10249" width="13.140625" style="341" customWidth="1"/>
    <col min="10250" max="10250" width="10.7109375" style="341" customWidth="1"/>
    <col min="10251" max="10496" width="9.140625" style="341"/>
    <col min="10497" max="10497" width="89" style="341" customWidth="1"/>
    <col min="10498" max="10498" width="11.42578125" style="341" customWidth="1"/>
    <col min="10499" max="10499" width="12.140625" style="341" customWidth="1"/>
    <col min="10500" max="10500" width="11" style="341" customWidth="1"/>
    <col min="10501" max="10501" width="11.5703125" style="341" customWidth="1"/>
    <col min="10502" max="10502" width="11.28515625" style="341" customWidth="1"/>
    <col min="10503" max="10503" width="11" style="341" customWidth="1"/>
    <col min="10504" max="10504" width="12.42578125" style="341" customWidth="1"/>
    <col min="10505" max="10505" width="13.140625" style="341" customWidth="1"/>
    <col min="10506" max="10506" width="10.7109375" style="341" customWidth="1"/>
    <col min="10507" max="10752" width="9.140625" style="341"/>
    <col min="10753" max="10753" width="89" style="341" customWidth="1"/>
    <col min="10754" max="10754" width="11.42578125" style="341" customWidth="1"/>
    <col min="10755" max="10755" width="12.140625" style="341" customWidth="1"/>
    <col min="10756" max="10756" width="11" style="341" customWidth="1"/>
    <col min="10757" max="10757" width="11.5703125" style="341" customWidth="1"/>
    <col min="10758" max="10758" width="11.28515625" style="341" customWidth="1"/>
    <col min="10759" max="10759" width="11" style="341" customWidth="1"/>
    <col min="10760" max="10760" width="12.42578125" style="341" customWidth="1"/>
    <col min="10761" max="10761" width="13.140625" style="341" customWidth="1"/>
    <col min="10762" max="10762" width="10.7109375" style="341" customWidth="1"/>
    <col min="10763" max="11008" width="9.140625" style="341"/>
    <col min="11009" max="11009" width="89" style="341" customWidth="1"/>
    <col min="11010" max="11010" width="11.42578125" style="341" customWidth="1"/>
    <col min="11011" max="11011" width="12.140625" style="341" customWidth="1"/>
    <col min="11012" max="11012" width="11" style="341" customWidth="1"/>
    <col min="11013" max="11013" width="11.5703125" style="341" customWidth="1"/>
    <col min="11014" max="11014" width="11.28515625" style="341" customWidth="1"/>
    <col min="11015" max="11015" width="11" style="341" customWidth="1"/>
    <col min="11016" max="11016" width="12.42578125" style="341" customWidth="1"/>
    <col min="11017" max="11017" width="13.140625" style="341" customWidth="1"/>
    <col min="11018" max="11018" width="10.7109375" style="341" customWidth="1"/>
    <col min="11019" max="11264" width="9.140625" style="341"/>
    <col min="11265" max="11265" width="89" style="341" customWidth="1"/>
    <col min="11266" max="11266" width="11.42578125" style="341" customWidth="1"/>
    <col min="11267" max="11267" width="12.140625" style="341" customWidth="1"/>
    <col min="11268" max="11268" width="11" style="341" customWidth="1"/>
    <col min="11269" max="11269" width="11.5703125" style="341" customWidth="1"/>
    <col min="11270" max="11270" width="11.28515625" style="341" customWidth="1"/>
    <col min="11271" max="11271" width="11" style="341" customWidth="1"/>
    <col min="11272" max="11272" width="12.42578125" style="341" customWidth="1"/>
    <col min="11273" max="11273" width="13.140625" style="341" customWidth="1"/>
    <col min="11274" max="11274" width="10.7109375" style="341" customWidth="1"/>
    <col min="11275" max="11520" width="9.140625" style="341"/>
    <col min="11521" max="11521" width="89" style="341" customWidth="1"/>
    <col min="11522" max="11522" width="11.42578125" style="341" customWidth="1"/>
    <col min="11523" max="11523" width="12.140625" style="341" customWidth="1"/>
    <col min="11524" max="11524" width="11" style="341" customWidth="1"/>
    <col min="11525" max="11525" width="11.5703125" style="341" customWidth="1"/>
    <col min="11526" max="11526" width="11.28515625" style="341" customWidth="1"/>
    <col min="11527" max="11527" width="11" style="341" customWidth="1"/>
    <col min="11528" max="11528" width="12.42578125" style="341" customWidth="1"/>
    <col min="11529" max="11529" width="13.140625" style="341" customWidth="1"/>
    <col min="11530" max="11530" width="10.7109375" style="341" customWidth="1"/>
    <col min="11531" max="11776" width="9.140625" style="341"/>
    <col min="11777" max="11777" width="89" style="341" customWidth="1"/>
    <col min="11778" max="11778" width="11.42578125" style="341" customWidth="1"/>
    <col min="11779" max="11779" width="12.140625" style="341" customWidth="1"/>
    <col min="11780" max="11780" width="11" style="341" customWidth="1"/>
    <col min="11781" max="11781" width="11.5703125" style="341" customWidth="1"/>
    <col min="11782" max="11782" width="11.28515625" style="341" customWidth="1"/>
    <col min="11783" max="11783" width="11" style="341" customWidth="1"/>
    <col min="11784" max="11784" width="12.42578125" style="341" customWidth="1"/>
    <col min="11785" max="11785" width="13.140625" style="341" customWidth="1"/>
    <col min="11786" max="11786" width="10.7109375" style="341" customWidth="1"/>
    <col min="11787" max="12032" width="9.140625" style="341"/>
    <col min="12033" max="12033" width="89" style="341" customWidth="1"/>
    <col min="12034" max="12034" width="11.42578125" style="341" customWidth="1"/>
    <col min="12035" max="12035" width="12.140625" style="341" customWidth="1"/>
    <col min="12036" max="12036" width="11" style="341" customWidth="1"/>
    <col min="12037" max="12037" width="11.5703125" style="341" customWidth="1"/>
    <col min="12038" max="12038" width="11.28515625" style="341" customWidth="1"/>
    <col min="12039" max="12039" width="11" style="341" customWidth="1"/>
    <col min="12040" max="12040" width="12.42578125" style="341" customWidth="1"/>
    <col min="12041" max="12041" width="13.140625" style="341" customWidth="1"/>
    <col min="12042" max="12042" width="10.7109375" style="341" customWidth="1"/>
    <col min="12043" max="12288" width="9.140625" style="341"/>
    <col min="12289" max="12289" width="89" style="341" customWidth="1"/>
    <col min="12290" max="12290" width="11.42578125" style="341" customWidth="1"/>
    <col min="12291" max="12291" width="12.140625" style="341" customWidth="1"/>
    <col min="12292" max="12292" width="11" style="341" customWidth="1"/>
    <col min="12293" max="12293" width="11.5703125" style="341" customWidth="1"/>
    <col min="12294" max="12294" width="11.28515625" style="341" customWidth="1"/>
    <col min="12295" max="12295" width="11" style="341" customWidth="1"/>
    <col min="12296" max="12296" width="12.42578125" style="341" customWidth="1"/>
    <col min="12297" max="12297" width="13.140625" style="341" customWidth="1"/>
    <col min="12298" max="12298" width="10.7109375" style="341" customWidth="1"/>
    <col min="12299" max="12544" width="9.140625" style="341"/>
    <col min="12545" max="12545" width="89" style="341" customWidth="1"/>
    <col min="12546" max="12546" width="11.42578125" style="341" customWidth="1"/>
    <col min="12547" max="12547" width="12.140625" style="341" customWidth="1"/>
    <col min="12548" max="12548" width="11" style="341" customWidth="1"/>
    <col min="12549" max="12549" width="11.5703125" style="341" customWidth="1"/>
    <col min="12550" max="12550" width="11.28515625" style="341" customWidth="1"/>
    <col min="12551" max="12551" width="11" style="341" customWidth="1"/>
    <col min="12552" max="12552" width="12.42578125" style="341" customWidth="1"/>
    <col min="12553" max="12553" width="13.140625" style="341" customWidth="1"/>
    <col min="12554" max="12554" width="10.7109375" style="341" customWidth="1"/>
    <col min="12555" max="12800" width="9.140625" style="341"/>
    <col min="12801" max="12801" width="89" style="341" customWidth="1"/>
    <col min="12802" max="12802" width="11.42578125" style="341" customWidth="1"/>
    <col min="12803" max="12803" width="12.140625" style="341" customWidth="1"/>
    <col min="12804" max="12804" width="11" style="341" customWidth="1"/>
    <col min="12805" max="12805" width="11.5703125" style="341" customWidth="1"/>
    <col min="12806" max="12806" width="11.28515625" style="341" customWidth="1"/>
    <col min="12807" max="12807" width="11" style="341" customWidth="1"/>
    <col min="12808" max="12808" width="12.42578125" style="341" customWidth="1"/>
    <col min="12809" max="12809" width="13.140625" style="341" customWidth="1"/>
    <col min="12810" max="12810" width="10.7109375" style="341" customWidth="1"/>
    <col min="12811" max="13056" width="9.140625" style="341"/>
    <col min="13057" max="13057" width="89" style="341" customWidth="1"/>
    <col min="13058" max="13058" width="11.42578125" style="341" customWidth="1"/>
    <col min="13059" max="13059" width="12.140625" style="341" customWidth="1"/>
    <col min="13060" max="13060" width="11" style="341" customWidth="1"/>
    <col min="13061" max="13061" width="11.5703125" style="341" customWidth="1"/>
    <col min="13062" max="13062" width="11.28515625" style="341" customWidth="1"/>
    <col min="13063" max="13063" width="11" style="341" customWidth="1"/>
    <col min="13064" max="13064" width="12.42578125" style="341" customWidth="1"/>
    <col min="13065" max="13065" width="13.140625" style="341" customWidth="1"/>
    <col min="13066" max="13066" width="10.7109375" style="341" customWidth="1"/>
    <col min="13067" max="13312" width="9.140625" style="341"/>
    <col min="13313" max="13313" width="89" style="341" customWidth="1"/>
    <col min="13314" max="13314" width="11.42578125" style="341" customWidth="1"/>
    <col min="13315" max="13315" width="12.140625" style="341" customWidth="1"/>
    <col min="13316" max="13316" width="11" style="341" customWidth="1"/>
    <col min="13317" max="13317" width="11.5703125" style="341" customWidth="1"/>
    <col min="13318" max="13318" width="11.28515625" style="341" customWidth="1"/>
    <col min="13319" max="13319" width="11" style="341" customWidth="1"/>
    <col min="13320" max="13320" width="12.42578125" style="341" customWidth="1"/>
    <col min="13321" max="13321" width="13.140625" style="341" customWidth="1"/>
    <col min="13322" max="13322" width="10.7109375" style="341" customWidth="1"/>
    <col min="13323" max="13568" width="9.140625" style="341"/>
    <col min="13569" max="13569" width="89" style="341" customWidth="1"/>
    <col min="13570" max="13570" width="11.42578125" style="341" customWidth="1"/>
    <col min="13571" max="13571" width="12.140625" style="341" customWidth="1"/>
    <col min="13572" max="13572" width="11" style="341" customWidth="1"/>
    <col min="13573" max="13573" width="11.5703125" style="341" customWidth="1"/>
    <col min="13574" max="13574" width="11.28515625" style="341" customWidth="1"/>
    <col min="13575" max="13575" width="11" style="341" customWidth="1"/>
    <col min="13576" max="13576" width="12.42578125" style="341" customWidth="1"/>
    <col min="13577" max="13577" width="13.140625" style="341" customWidth="1"/>
    <col min="13578" max="13578" width="10.7109375" style="341" customWidth="1"/>
    <col min="13579" max="13824" width="9.140625" style="341"/>
    <col min="13825" max="13825" width="89" style="341" customWidth="1"/>
    <col min="13826" max="13826" width="11.42578125" style="341" customWidth="1"/>
    <col min="13827" max="13827" width="12.140625" style="341" customWidth="1"/>
    <col min="13828" max="13828" width="11" style="341" customWidth="1"/>
    <col min="13829" max="13829" width="11.5703125" style="341" customWidth="1"/>
    <col min="13830" max="13830" width="11.28515625" style="341" customWidth="1"/>
    <col min="13831" max="13831" width="11" style="341" customWidth="1"/>
    <col min="13832" max="13832" width="12.42578125" style="341" customWidth="1"/>
    <col min="13833" max="13833" width="13.140625" style="341" customWidth="1"/>
    <col min="13834" max="13834" width="10.7109375" style="341" customWidth="1"/>
    <col min="13835" max="14080" width="9.140625" style="341"/>
    <col min="14081" max="14081" width="89" style="341" customWidth="1"/>
    <col min="14082" max="14082" width="11.42578125" style="341" customWidth="1"/>
    <col min="14083" max="14083" width="12.140625" style="341" customWidth="1"/>
    <col min="14084" max="14084" width="11" style="341" customWidth="1"/>
    <col min="14085" max="14085" width="11.5703125" style="341" customWidth="1"/>
    <col min="14086" max="14086" width="11.28515625" style="341" customWidth="1"/>
    <col min="14087" max="14087" width="11" style="341" customWidth="1"/>
    <col min="14088" max="14088" width="12.42578125" style="341" customWidth="1"/>
    <col min="14089" max="14089" width="13.140625" style="341" customWidth="1"/>
    <col min="14090" max="14090" width="10.7109375" style="341" customWidth="1"/>
    <col min="14091" max="14336" width="9.140625" style="341"/>
    <col min="14337" max="14337" width="89" style="341" customWidth="1"/>
    <col min="14338" max="14338" width="11.42578125" style="341" customWidth="1"/>
    <col min="14339" max="14339" width="12.140625" style="341" customWidth="1"/>
    <col min="14340" max="14340" width="11" style="341" customWidth="1"/>
    <col min="14341" max="14341" width="11.5703125" style="341" customWidth="1"/>
    <col min="14342" max="14342" width="11.28515625" style="341" customWidth="1"/>
    <col min="14343" max="14343" width="11" style="341" customWidth="1"/>
    <col min="14344" max="14344" width="12.42578125" style="341" customWidth="1"/>
    <col min="14345" max="14345" width="13.140625" style="341" customWidth="1"/>
    <col min="14346" max="14346" width="10.7109375" style="341" customWidth="1"/>
    <col min="14347" max="14592" width="9.140625" style="341"/>
    <col min="14593" max="14593" width="89" style="341" customWidth="1"/>
    <col min="14594" max="14594" width="11.42578125" style="341" customWidth="1"/>
    <col min="14595" max="14595" width="12.140625" style="341" customWidth="1"/>
    <col min="14596" max="14596" width="11" style="341" customWidth="1"/>
    <col min="14597" max="14597" width="11.5703125" style="341" customWidth="1"/>
    <col min="14598" max="14598" width="11.28515625" style="341" customWidth="1"/>
    <col min="14599" max="14599" width="11" style="341" customWidth="1"/>
    <col min="14600" max="14600" width="12.42578125" style="341" customWidth="1"/>
    <col min="14601" max="14601" width="13.140625" style="341" customWidth="1"/>
    <col min="14602" max="14602" width="10.7109375" style="341" customWidth="1"/>
    <col min="14603" max="14848" width="9.140625" style="341"/>
    <col min="14849" max="14849" width="89" style="341" customWidth="1"/>
    <col min="14850" max="14850" width="11.42578125" style="341" customWidth="1"/>
    <col min="14851" max="14851" width="12.140625" style="341" customWidth="1"/>
    <col min="14852" max="14852" width="11" style="341" customWidth="1"/>
    <col min="14853" max="14853" width="11.5703125" style="341" customWidth="1"/>
    <col min="14854" max="14854" width="11.28515625" style="341" customWidth="1"/>
    <col min="14855" max="14855" width="11" style="341" customWidth="1"/>
    <col min="14856" max="14856" width="12.42578125" style="341" customWidth="1"/>
    <col min="14857" max="14857" width="13.140625" style="341" customWidth="1"/>
    <col min="14858" max="14858" width="10.7109375" style="341" customWidth="1"/>
    <col min="14859" max="15104" width="9.140625" style="341"/>
    <col min="15105" max="15105" width="89" style="341" customWidth="1"/>
    <col min="15106" max="15106" width="11.42578125" style="341" customWidth="1"/>
    <col min="15107" max="15107" width="12.140625" style="341" customWidth="1"/>
    <col min="15108" max="15108" width="11" style="341" customWidth="1"/>
    <col min="15109" max="15109" width="11.5703125" style="341" customWidth="1"/>
    <col min="15110" max="15110" width="11.28515625" style="341" customWidth="1"/>
    <col min="15111" max="15111" width="11" style="341" customWidth="1"/>
    <col min="15112" max="15112" width="12.42578125" style="341" customWidth="1"/>
    <col min="15113" max="15113" width="13.140625" style="341" customWidth="1"/>
    <col min="15114" max="15114" width="10.7109375" style="341" customWidth="1"/>
    <col min="15115" max="15360" width="9.140625" style="341"/>
    <col min="15361" max="15361" width="89" style="341" customWidth="1"/>
    <col min="15362" max="15362" width="11.42578125" style="341" customWidth="1"/>
    <col min="15363" max="15363" width="12.140625" style="341" customWidth="1"/>
    <col min="15364" max="15364" width="11" style="341" customWidth="1"/>
    <col min="15365" max="15365" width="11.5703125" style="341" customWidth="1"/>
    <col min="15366" max="15366" width="11.28515625" style="341" customWidth="1"/>
    <col min="15367" max="15367" width="11" style="341" customWidth="1"/>
    <col min="15368" max="15368" width="12.42578125" style="341" customWidth="1"/>
    <col min="15369" max="15369" width="13.140625" style="341" customWidth="1"/>
    <col min="15370" max="15370" width="10.7109375" style="341" customWidth="1"/>
    <col min="15371" max="15616" width="9.140625" style="341"/>
    <col min="15617" max="15617" width="89" style="341" customWidth="1"/>
    <col min="15618" max="15618" width="11.42578125" style="341" customWidth="1"/>
    <col min="15619" max="15619" width="12.140625" style="341" customWidth="1"/>
    <col min="15620" max="15620" width="11" style="341" customWidth="1"/>
    <col min="15621" max="15621" width="11.5703125" style="341" customWidth="1"/>
    <col min="15622" max="15622" width="11.28515625" style="341" customWidth="1"/>
    <col min="15623" max="15623" width="11" style="341" customWidth="1"/>
    <col min="15624" max="15624" width="12.42578125" style="341" customWidth="1"/>
    <col min="15625" max="15625" width="13.140625" style="341" customWidth="1"/>
    <col min="15626" max="15626" width="10.7109375" style="341" customWidth="1"/>
    <col min="15627" max="15872" width="9.140625" style="341"/>
    <col min="15873" max="15873" width="89" style="341" customWidth="1"/>
    <col min="15874" max="15874" width="11.42578125" style="341" customWidth="1"/>
    <col min="15875" max="15875" width="12.140625" style="341" customWidth="1"/>
    <col min="15876" max="15876" width="11" style="341" customWidth="1"/>
    <col min="15877" max="15877" width="11.5703125" style="341" customWidth="1"/>
    <col min="15878" max="15878" width="11.28515625" style="341" customWidth="1"/>
    <col min="15879" max="15879" width="11" style="341" customWidth="1"/>
    <col min="15880" max="15880" width="12.42578125" style="341" customWidth="1"/>
    <col min="15881" max="15881" width="13.140625" style="341" customWidth="1"/>
    <col min="15882" max="15882" width="10.7109375" style="341" customWidth="1"/>
    <col min="15883" max="16128" width="9.140625" style="341"/>
    <col min="16129" max="16129" width="89" style="341" customWidth="1"/>
    <col min="16130" max="16130" width="11.42578125" style="341" customWidth="1"/>
    <col min="16131" max="16131" width="12.140625" style="341" customWidth="1"/>
    <col min="16132" max="16132" width="11" style="341" customWidth="1"/>
    <col min="16133" max="16133" width="11.5703125" style="341" customWidth="1"/>
    <col min="16134" max="16134" width="11.28515625" style="341" customWidth="1"/>
    <col min="16135" max="16135" width="11" style="341" customWidth="1"/>
    <col min="16136" max="16136" width="12.42578125" style="341" customWidth="1"/>
    <col min="16137" max="16137" width="13.140625" style="341" customWidth="1"/>
    <col min="16138" max="16138" width="10.7109375" style="341" customWidth="1"/>
    <col min="16139" max="16384" width="9.140625" style="341"/>
  </cols>
  <sheetData>
    <row r="1" spans="1:12" ht="84.75" customHeight="1" x14ac:dyDescent="0.3">
      <c r="A1" s="3892" t="s">
        <v>336</v>
      </c>
      <c r="B1" s="3892"/>
      <c r="C1" s="3892"/>
      <c r="D1" s="3892"/>
      <c r="E1" s="3892"/>
      <c r="F1" s="3892"/>
      <c r="G1" s="3892"/>
      <c r="H1" s="3892"/>
      <c r="I1" s="3892"/>
      <c r="J1" s="3892"/>
    </row>
    <row r="2" spans="1:12" ht="31.5" customHeight="1" x14ac:dyDescent="0.3">
      <c r="A2" s="3892" t="s">
        <v>380</v>
      </c>
      <c r="B2" s="3892"/>
      <c r="C2" s="3892"/>
      <c r="D2" s="3892"/>
      <c r="E2" s="3892"/>
      <c r="F2" s="3892"/>
      <c r="G2" s="3892"/>
      <c r="H2" s="3892"/>
      <c r="I2" s="3892"/>
      <c r="J2" s="3892"/>
    </row>
    <row r="3" spans="1:12" ht="33" customHeight="1" thickBot="1" x14ac:dyDescent="0.35">
      <c r="A3" s="2537"/>
      <c r="B3" s="370"/>
      <c r="C3" s="370"/>
      <c r="D3" s="370"/>
      <c r="E3" s="370"/>
      <c r="F3" s="370"/>
      <c r="G3" s="370"/>
      <c r="H3" s="370"/>
      <c r="I3" s="370"/>
      <c r="J3" s="370"/>
    </row>
    <row r="4" spans="1:12" ht="33" customHeight="1" thickBot="1" x14ac:dyDescent="0.35">
      <c r="A4" s="3893" t="s">
        <v>9</v>
      </c>
      <c r="B4" s="3905" t="s">
        <v>19</v>
      </c>
      <c r="C4" s="3906"/>
      <c r="D4" s="3907"/>
      <c r="E4" s="3905" t="s">
        <v>20</v>
      </c>
      <c r="F4" s="3906"/>
      <c r="G4" s="3907"/>
      <c r="H4" s="3886" t="s">
        <v>21</v>
      </c>
      <c r="I4" s="3887"/>
      <c r="J4" s="3888"/>
    </row>
    <row r="5" spans="1:12" ht="166.5" customHeight="1" thickBot="1" x14ac:dyDescent="0.35">
      <c r="A5" s="3903"/>
      <c r="B5" s="2760" t="s">
        <v>26</v>
      </c>
      <c r="C5" s="2760" t="s">
        <v>27</v>
      </c>
      <c r="D5" s="2760" t="s">
        <v>4</v>
      </c>
      <c r="E5" s="2760" t="s">
        <v>26</v>
      </c>
      <c r="F5" s="2760" t="s">
        <v>27</v>
      </c>
      <c r="G5" s="2760" t="s">
        <v>4</v>
      </c>
      <c r="H5" s="2760" t="s">
        <v>26</v>
      </c>
      <c r="I5" s="2760" t="s">
        <v>27</v>
      </c>
      <c r="J5" s="2961" t="s">
        <v>4</v>
      </c>
    </row>
    <row r="6" spans="1:12" ht="31.5" customHeight="1" thickBot="1" x14ac:dyDescent="0.35">
      <c r="A6" s="2761" t="s">
        <v>22</v>
      </c>
      <c r="B6" s="2762"/>
      <c r="C6" s="2763"/>
      <c r="D6" s="2764"/>
      <c r="E6" s="2762"/>
      <c r="F6" s="2763"/>
      <c r="G6" s="2765"/>
      <c r="H6" s="2766"/>
      <c r="I6" s="2767"/>
      <c r="J6" s="2768"/>
    </row>
    <row r="7" spans="1:12" ht="23.25" customHeight="1" x14ac:dyDescent="0.3">
      <c r="A7" s="2823" t="s">
        <v>167</v>
      </c>
      <c r="B7" s="3268"/>
      <c r="C7" s="3268"/>
      <c r="D7" s="2780"/>
      <c r="E7" s="3268"/>
      <c r="F7" s="3268"/>
      <c r="G7" s="2780"/>
      <c r="H7" s="3268"/>
      <c r="I7" s="3268"/>
      <c r="J7" s="3269"/>
      <c r="K7" s="264"/>
      <c r="L7" s="264"/>
    </row>
    <row r="8" spans="1:12" x14ac:dyDescent="0.3">
      <c r="A8" s="623" t="s">
        <v>307</v>
      </c>
      <c r="B8" s="1335">
        <v>33</v>
      </c>
      <c r="C8" s="1335">
        <v>2</v>
      </c>
      <c r="D8" s="1335">
        <v>35</v>
      </c>
      <c r="E8" s="1335">
        <v>18</v>
      </c>
      <c r="F8" s="667">
        <v>1</v>
      </c>
      <c r="G8" s="1359">
        <f t="shared" ref="G8:G14" si="0">SUM(E8:F8)</f>
        <v>19</v>
      </c>
      <c r="H8" s="1335">
        <v>51</v>
      </c>
      <c r="I8" s="667">
        <v>3</v>
      </c>
      <c r="J8" s="1318">
        <v>54</v>
      </c>
    </row>
    <row r="9" spans="1:12" x14ac:dyDescent="0.3">
      <c r="A9" s="623" t="s">
        <v>308</v>
      </c>
      <c r="B9" s="1335">
        <v>5</v>
      </c>
      <c r="C9" s="1335">
        <v>0</v>
      </c>
      <c r="D9" s="1335">
        <v>5</v>
      </c>
      <c r="E9" s="1335">
        <v>7</v>
      </c>
      <c r="F9" s="667">
        <v>0</v>
      </c>
      <c r="G9" s="1359">
        <f t="shared" si="0"/>
        <v>7</v>
      </c>
      <c r="H9" s="1335">
        <v>12</v>
      </c>
      <c r="I9" s="667">
        <v>0</v>
      </c>
      <c r="J9" s="1318">
        <f t="shared" ref="J9:J14" si="1">SUM(H9:I9)</f>
        <v>12</v>
      </c>
    </row>
    <row r="10" spans="1:12" x14ac:dyDescent="0.3">
      <c r="A10" s="623" t="s">
        <v>309</v>
      </c>
      <c r="B10" s="1335">
        <v>16</v>
      </c>
      <c r="C10" s="1335">
        <v>0</v>
      </c>
      <c r="D10" s="1335">
        <v>16</v>
      </c>
      <c r="E10" s="1335">
        <v>10</v>
      </c>
      <c r="F10" s="667">
        <v>0</v>
      </c>
      <c r="G10" s="1359">
        <f t="shared" si="0"/>
        <v>10</v>
      </c>
      <c r="H10" s="1335">
        <v>26</v>
      </c>
      <c r="I10" s="667">
        <v>0</v>
      </c>
      <c r="J10" s="1318">
        <v>26</v>
      </c>
    </row>
    <row r="11" spans="1:12" x14ac:dyDescent="0.3">
      <c r="A11" s="623" t="s">
        <v>310</v>
      </c>
      <c r="B11" s="1335">
        <v>8</v>
      </c>
      <c r="C11" s="1335">
        <v>0</v>
      </c>
      <c r="D11" s="1335">
        <v>8</v>
      </c>
      <c r="E11" s="1335">
        <v>8</v>
      </c>
      <c r="F11" s="667">
        <v>0</v>
      </c>
      <c r="G11" s="1359">
        <f t="shared" si="0"/>
        <v>8</v>
      </c>
      <c r="H11" s="1335">
        <v>16</v>
      </c>
      <c r="I11" s="667">
        <v>0</v>
      </c>
      <c r="J11" s="1318">
        <v>16</v>
      </c>
    </row>
    <row r="12" spans="1:12" x14ac:dyDescent="0.3">
      <c r="A12" s="623" t="s">
        <v>311</v>
      </c>
      <c r="B12" s="1335">
        <v>0</v>
      </c>
      <c r="C12" s="1335">
        <v>0</v>
      </c>
      <c r="D12" s="1335">
        <v>0</v>
      </c>
      <c r="E12" s="1335">
        <v>13</v>
      </c>
      <c r="F12" s="667">
        <v>0</v>
      </c>
      <c r="G12" s="1359">
        <f t="shared" si="0"/>
        <v>13</v>
      </c>
      <c r="H12" s="1335">
        <v>13</v>
      </c>
      <c r="I12" s="667">
        <v>0</v>
      </c>
      <c r="J12" s="1318">
        <f t="shared" si="1"/>
        <v>13</v>
      </c>
    </row>
    <row r="13" spans="1:12" x14ac:dyDescent="0.3">
      <c r="A13" s="623" t="s">
        <v>312</v>
      </c>
      <c r="B13" s="1335">
        <v>0</v>
      </c>
      <c r="C13" s="1335">
        <v>0</v>
      </c>
      <c r="D13" s="1335">
        <v>0</v>
      </c>
      <c r="E13" s="1335">
        <v>6</v>
      </c>
      <c r="F13" s="667">
        <v>0</v>
      </c>
      <c r="G13" s="1359">
        <f t="shared" si="0"/>
        <v>6</v>
      </c>
      <c r="H13" s="1335">
        <v>6</v>
      </c>
      <c r="I13" s="667">
        <v>0</v>
      </c>
      <c r="J13" s="1318">
        <f t="shared" si="1"/>
        <v>6</v>
      </c>
    </row>
    <row r="14" spans="1:12" ht="21" thickBot="1" x14ac:dyDescent="0.35">
      <c r="A14" s="2648" t="s">
        <v>313</v>
      </c>
      <c r="B14" s="1336">
        <v>0</v>
      </c>
      <c r="C14" s="1336">
        <v>0</v>
      </c>
      <c r="D14" s="1336">
        <v>0</v>
      </c>
      <c r="E14" s="1336">
        <v>4</v>
      </c>
      <c r="F14" s="1220">
        <v>0</v>
      </c>
      <c r="G14" s="506">
        <f t="shared" si="0"/>
        <v>4</v>
      </c>
      <c r="H14" s="1336">
        <v>4</v>
      </c>
      <c r="I14" s="1220">
        <v>0</v>
      </c>
      <c r="J14" s="1321">
        <f t="shared" si="1"/>
        <v>4</v>
      </c>
    </row>
    <row r="15" spans="1:12" ht="31.5" customHeight="1" thickBot="1" x14ac:dyDescent="0.35">
      <c r="A15" s="575" t="s">
        <v>12</v>
      </c>
      <c r="B15" s="1203">
        <v>62</v>
      </c>
      <c r="C15" s="1203">
        <v>2</v>
      </c>
      <c r="D15" s="1203">
        <v>64</v>
      </c>
      <c r="E15" s="1203">
        <f t="shared" ref="E15:J15" si="2">SUM(E8:E14)</f>
        <v>66</v>
      </c>
      <c r="F15" s="1203">
        <f t="shared" si="2"/>
        <v>1</v>
      </c>
      <c r="G15" s="1203">
        <f t="shared" si="2"/>
        <v>67</v>
      </c>
      <c r="H15" s="1203">
        <f t="shared" si="2"/>
        <v>128</v>
      </c>
      <c r="I15" s="1203">
        <f t="shared" si="2"/>
        <v>3</v>
      </c>
      <c r="J15" s="433">
        <f t="shared" si="2"/>
        <v>131</v>
      </c>
    </row>
    <row r="16" spans="1:12" ht="27" customHeight="1" thickBot="1" x14ac:dyDescent="0.35">
      <c r="A16" s="2728" t="s">
        <v>23</v>
      </c>
      <c r="B16" s="2729"/>
      <c r="C16" s="2770"/>
      <c r="D16" s="2771"/>
      <c r="E16" s="2729"/>
      <c r="F16" s="2770"/>
      <c r="G16" s="2771"/>
      <c r="H16" s="2731"/>
      <c r="I16" s="2732"/>
      <c r="J16" s="2735"/>
    </row>
    <row r="17" spans="1:10" ht="31.5" customHeight="1" thickBot="1" x14ac:dyDescent="0.35">
      <c r="A17" s="2772" t="s">
        <v>11</v>
      </c>
      <c r="B17" s="2773"/>
      <c r="C17" s="2774"/>
      <c r="D17" s="2775"/>
      <c r="E17" s="2773"/>
      <c r="F17" s="2774"/>
      <c r="G17" s="2775"/>
      <c r="H17" s="576"/>
      <c r="I17" s="2805"/>
      <c r="J17" s="577"/>
    </row>
    <row r="18" spans="1:10" ht="24.95" customHeight="1" thickBot="1" x14ac:dyDescent="0.35">
      <c r="A18" s="2857" t="s">
        <v>167</v>
      </c>
      <c r="B18" s="3271"/>
      <c r="C18" s="3271"/>
      <c r="D18" s="3271"/>
      <c r="E18" s="3271"/>
      <c r="F18" s="3271"/>
      <c r="G18" s="3271"/>
      <c r="H18" s="3271"/>
      <c r="I18" s="3271"/>
      <c r="J18" s="3270"/>
    </row>
    <row r="19" spans="1:10" ht="21" customHeight="1" x14ac:dyDescent="0.3">
      <c r="A19" s="1222" t="s">
        <v>307</v>
      </c>
      <c r="B19" s="1333">
        <v>31</v>
      </c>
      <c r="C19" s="1333">
        <v>2</v>
      </c>
      <c r="D19" s="1333">
        <v>33</v>
      </c>
      <c r="E19" s="1333">
        <v>16</v>
      </c>
      <c r="F19" s="1211">
        <v>1</v>
      </c>
      <c r="G19" s="2788">
        <v>17</v>
      </c>
      <c r="H19" s="1333">
        <v>47</v>
      </c>
      <c r="I19" s="1211">
        <v>3</v>
      </c>
      <c r="J19" s="2788">
        <v>50</v>
      </c>
    </row>
    <row r="20" spans="1:10" ht="21" customHeight="1" x14ac:dyDescent="0.3">
      <c r="A20" s="623" t="s">
        <v>308</v>
      </c>
      <c r="B20" s="1335">
        <v>4</v>
      </c>
      <c r="C20" s="1335">
        <v>0</v>
      </c>
      <c r="D20" s="1335">
        <v>4</v>
      </c>
      <c r="E20" s="1335">
        <v>6</v>
      </c>
      <c r="F20" s="667">
        <v>0</v>
      </c>
      <c r="G20" s="1318">
        <v>6</v>
      </c>
      <c r="H20" s="1335">
        <v>10</v>
      </c>
      <c r="I20" s="667">
        <v>0</v>
      </c>
      <c r="J20" s="1318">
        <v>10</v>
      </c>
    </row>
    <row r="21" spans="1:10" ht="21" customHeight="1" x14ac:dyDescent="0.3">
      <c r="A21" s="623" t="s">
        <v>309</v>
      </c>
      <c r="B21" s="1335">
        <v>15</v>
      </c>
      <c r="C21" s="1335">
        <v>0</v>
      </c>
      <c r="D21" s="1335">
        <v>15</v>
      </c>
      <c r="E21" s="1335">
        <v>7</v>
      </c>
      <c r="F21" s="667">
        <v>0</v>
      </c>
      <c r="G21" s="1318">
        <v>7</v>
      </c>
      <c r="H21" s="1335">
        <v>22</v>
      </c>
      <c r="I21" s="667">
        <v>0</v>
      </c>
      <c r="J21" s="1318">
        <v>22</v>
      </c>
    </row>
    <row r="22" spans="1:10" ht="21" customHeight="1" x14ac:dyDescent="0.3">
      <c r="A22" s="623" t="s">
        <v>310</v>
      </c>
      <c r="B22" s="1335">
        <v>8</v>
      </c>
      <c r="C22" s="1335">
        <v>0</v>
      </c>
      <c r="D22" s="1335">
        <v>8</v>
      </c>
      <c r="E22" s="1335">
        <v>7</v>
      </c>
      <c r="F22" s="667">
        <v>0</v>
      </c>
      <c r="G22" s="1318">
        <v>7</v>
      </c>
      <c r="H22" s="1335">
        <v>15</v>
      </c>
      <c r="I22" s="667">
        <v>0</v>
      </c>
      <c r="J22" s="1318">
        <v>15</v>
      </c>
    </row>
    <row r="23" spans="1:10" ht="21" customHeight="1" x14ac:dyDescent="0.3">
      <c r="A23" s="623" t="s">
        <v>311</v>
      </c>
      <c r="B23" s="1335">
        <v>0</v>
      </c>
      <c r="C23" s="1335">
        <v>0</v>
      </c>
      <c r="D23" s="1335">
        <v>0</v>
      </c>
      <c r="E23" s="1335">
        <v>12</v>
      </c>
      <c r="F23" s="667">
        <v>0</v>
      </c>
      <c r="G23" s="1318">
        <v>12</v>
      </c>
      <c r="H23" s="1335">
        <v>12</v>
      </c>
      <c r="I23" s="667">
        <v>0</v>
      </c>
      <c r="J23" s="1318">
        <v>12</v>
      </c>
    </row>
    <row r="24" spans="1:10" ht="21" customHeight="1" x14ac:dyDescent="0.3">
      <c r="A24" s="623" t="s">
        <v>312</v>
      </c>
      <c r="B24" s="1335">
        <v>0</v>
      </c>
      <c r="C24" s="1335">
        <v>0</v>
      </c>
      <c r="D24" s="1335">
        <v>0</v>
      </c>
      <c r="E24" s="1335">
        <v>5</v>
      </c>
      <c r="F24" s="667">
        <v>0</v>
      </c>
      <c r="G24" s="1318">
        <v>5</v>
      </c>
      <c r="H24" s="1335">
        <v>5</v>
      </c>
      <c r="I24" s="667">
        <v>0</v>
      </c>
      <c r="J24" s="1318">
        <v>5</v>
      </c>
    </row>
    <row r="25" spans="1:10" ht="21" customHeight="1" thickBot="1" x14ac:dyDescent="0.35">
      <c r="A25" s="613" t="s">
        <v>313</v>
      </c>
      <c r="B25" s="1336">
        <v>0</v>
      </c>
      <c r="C25" s="1336">
        <v>0</v>
      </c>
      <c r="D25" s="1336">
        <v>0</v>
      </c>
      <c r="E25" s="668">
        <v>4</v>
      </c>
      <c r="F25" s="1221">
        <v>0</v>
      </c>
      <c r="G25" s="669">
        <v>4</v>
      </c>
      <c r="H25" s="668">
        <v>4</v>
      </c>
      <c r="I25" s="1221">
        <v>0</v>
      </c>
      <c r="J25" s="669">
        <v>4</v>
      </c>
    </row>
    <row r="26" spans="1:10" ht="24.95" customHeight="1" thickBot="1" x14ac:dyDescent="0.35">
      <c r="A26" s="2717" t="s">
        <v>8</v>
      </c>
      <c r="B26" s="1203">
        <v>58</v>
      </c>
      <c r="C26" s="1203">
        <v>2</v>
      </c>
      <c r="D26" s="1203">
        <v>60</v>
      </c>
      <c r="E26" s="3271">
        <f t="shared" ref="E26:J26" si="3">SUM(E19:E25)</f>
        <v>57</v>
      </c>
      <c r="F26" s="3271">
        <f t="shared" si="3"/>
        <v>1</v>
      </c>
      <c r="G26" s="3271">
        <f t="shared" si="3"/>
        <v>58</v>
      </c>
      <c r="H26" s="3271">
        <f t="shared" si="3"/>
        <v>115</v>
      </c>
      <c r="I26" s="3271">
        <f t="shared" si="3"/>
        <v>3</v>
      </c>
      <c r="J26" s="3270">
        <f t="shared" si="3"/>
        <v>118</v>
      </c>
    </row>
    <row r="27" spans="1:10" ht="24.95" customHeight="1" thickBot="1" x14ac:dyDescent="0.35">
      <c r="A27" s="2789" t="s">
        <v>25</v>
      </c>
      <c r="B27" s="3274"/>
      <c r="C27" s="3275"/>
      <c r="D27" s="3276"/>
      <c r="E27" s="3274"/>
      <c r="F27" s="3275"/>
      <c r="G27" s="3277"/>
      <c r="H27" s="3278"/>
      <c r="I27" s="3279"/>
      <c r="J27" s="3280"/>
    </row>
    <row r="28" spans="1:10" ht="24.95" customHeight="1" thickBot="1" x14ac:dyDescent="0.35">
      <c r="A28" s="2857" t="s">
        <v>167</v>
      </c>
      <c r="B28" s="3273"/>
      <c r="C28" s="3273"/>
      <c r="D28" s="3273"/>
      <c r="E28" s="3273"/>
      <c r="F28" s="3273"/>
      <c r="G28" s="3273"/>
      <c r="H28" s="3273"/>
      <c r="I28" s="3273"/>
      <c r="J28" s="3270"/>
    </row>
    <row r="29" spans="1:10" ht="24" customHeight="1" x14ac:dyDescent="0.3">
      <c r="A29" s="1222" t="s">
        <v>307</v>
      </c>
      <c r="B29" s="1333">
        <v>2</v>
      </c>
      <c r="C29" s="1333">
        <v>0</v>
      </c>
      <c r="D29" s="1333">
        <v>2</v>
      </c>
      <c r="E29" s="1333">
        <v>2</v>
      </c>
      <c r="F29" s="1211">
        <v>0</v>
      </c>
      <c r="G29" s="2788">
        <v>2</v>
      </c>
      <c r="H29" s="1333">
        <v>4</v>
      </c>
      <c r="I29" s="1211">
        <v>0</v>
      </c>
      <c r="J29" s="2788">
        <v>4</v>
      </c>
    </row>
    <row r="30" spans="1:10" ht="24" customHeight="1" x14ac:dyDescent="0.3">
      <c r="A30" s="623" t="s">
        <v>308</v>
      </c>
      <c r="B30" s="1335">
        <v>1</v>
      </c>
      <c r="C30" s="1335">
        <v>0</v>
      </c>
      <c r="D30" s="1335">
        <v>1</v>
      </c>
      <c r="E30" s="1335">
        <v>1</v>
      </c>
      <c r="F30" s="667">
        <v>0</v>
      </c>
      <c r="G30" s="1318">
        <v>1</v>
      </c>
      <c r="H30" s="1335">
        <v>2</v>
      </c>
      <c r="I30" s="667">
        <v>0</v>
      </c>
      <c r="J30" s="1318">
        <v>2</v>
      </c>
    </row>
    <row r="31" spans="1:10" ht="24" customHeight="1" x14ac:dyDescent="0.3">
      <c r="A31" s="623" t="s">
        <v>309</v>
      </c>
      <c r="B31" s="1335">
        <v>1</v>
      </c>
      <c r="C31" s="1335">
        <v>0</v>
      </c>
      <c r="D31" s="1335">
        <v>1</v>
      </c>
      <c r="E31" s="1335">
        <v>3</v>
      </c>
      <c r="F31" s="667">
        <v>0</v>
      </c>
      <c r="G31" s="1318">
        <v>3</v>
      </c>
      <c r="H31" s="1335">
        <v>4</v>
      </c>
      <c r="I31" s="667">
        <v>0</v>
      </c>
      <c r="J31" s="1318">
        <v>4</v>
      </c>
    </row>
    <row r="32" spans="1:10" ht="24" customHeight="1" x14ac:dyDescent="0.3">
      <c r="A32" s="623" t="s">
        <v>310</v>
      </c>
      <c r="B32" s="1335">
        <v>0</v>
      </c>
      <c r="C32" s="1335">
        <v>0</v>
      </c>
      <c r="D32" s="1335">
        <v>0</v>
      </c>
      <c r="E32" s="1335">
        <v>1</v>
      </c>
      <c r="F32" s="667">
        <v>0</v>
      </c>
      <c r="G32" s="1318">
        <v>1</v>
      </c>
      <c r="H32" s="1335">
        <v>1</v>
      </c>
      <c r="I32" s="667">
        <v>0</v>
      </c>
      <c r="J32" s="1318">
        <v>1</v>
      </c>
    </row>
    <row r="33" spans="1:10" ht="24" customHeight="1" x14ac:dyDescent="0.3">
      <c r="A33" s="623" t="s">
        <v>311</v>
      </c>
      <c r="B33" s="1335">
        <v>0</v>
      </c>
      <c r="C33" s="1335">
        <v>0</v>
      </c>
      <c r="D33" s="1335">
        <v>0</v>
      </c>
      <c r="E33" s="1335">
        <v>1</v>
      </c>
      <c r="F33" s="667">
        <v>0</v>
      </c>
      <c r="G33" s="1318">
        <v>1</v>
      </c>
      <c r="H33" s="1335">
        <v>1</v>
      </c>
      <c r="I33" s="667">
        <v>0</v>
      </c>
      <c r="J33" s="1318">
        <v>1</v>
      </c>
    </row>
    <row r="34" spans="1:10" ht="24" customHeight="1" x14ac:dyDescent="0.3">
      <c r="A34" s="623" t="s">
        <v>312</v>
      </c>
      <c r="B34" s="1335">
        <v>0</v>
      </c>
      <c r="C34" s="1335">
        <v>0</v>
      </c>
      <c r="D34" s="1335">
        <v>0</v>
      </c>
      <c r="E34" s="1335">
        <v>1</v>
      </c>
      <c r="F34" s="667">
        <v>0</v>
      </c>
      <c r="G34" s="1318">
        <v>1</v>
      </c>
      <c r="H34" s="1335">
        <v>1</v>
      </c>
      <c r="I34" s="667">
        <v>0</v>
      </c>
      <c r="J34" s="1318">
        <v>1</v>
      </c>
    </row>
    <row r="35" spans="1:10" ht="24" customHeight="1" thickBot="1" x14ac:dyDescent="0.35">
      <c r="A35" s="2648" t="s">
        <v>313</v>
      </c>
      <c r="B35" s="1336">
        <v>0</v>
      </c>
      <c r="C35" s="1336">
        <v>0</v>
      </c>
      <c r="D35" s="1336">
        <v>0</v>
      </c>
      <c r="E35" s="1336">
        <v>0</v>
      </c>
      <c r="F35" s="1220">
        <v>0</v>
      </c>
      <c r="G35" s="1321">
        <v>0</v>
      </c>
      <c r="H35" s="1336">
        <v>0</v>
      </c>
      <c r="I35" s="1220">
        <v>0</v>
      </c>
      <c r="J35" s="1321">
        <v>0</v>
      </c>
    </row>
    <row r="36" spans="1:10" ht="29.25" customHeight="1" thickBot="1" x14ac:dyDescent="0.35">
      <c r="A36" s="2717" t="s">
        <v>13</v>
      </c>
      <c r="B36" s="1203">
        <v>4</v>
      </c>
      <c r="C36" s="1203">
        <v>0</v>
      </c>
      <c r="D36" s="1203">
        <v>4</v>
      </c>
      <c r="E36" s="3273">
        <f t="shared" ref="E36:J36" si="4">SUM(E29:E35)</f>
        <v>9</v>
      </c>
      <c r="F36" s="3273">
        <f t="shared" si="4"/>
        <v>0</v>
      </c>
      <c r="G36" s="3273">
        <f t="shared" si="4"/>
        <v>9</v>
      </c>
      <c r="H36" s="3273">
        <f t="shared" si="4"/>
        <v>13</v>
      </c>
      <c r="I36" s="3273">
        <f t="shared" si="4"/>
        <v>0</v>
      </c>
      <c r="J36" s="3270">
        <f t="shared" si="4"/>
        <v>13</v>
      </c>
    </row>
    <row r="37" spans="1:10" ht="35.25" customHeight="1" thickBot="1" x14ac:dyDescent="0.35">
      <c r="A37" s="2631" t="s">
        <v>282</v>
      </c>
      <c r="B37" s="3281">
        <f>B26+B36</f>
        <v>62</v>
      </c>
      <c r="C37" s="3281">
        <f>C26+C36</f>
        <v>2</v>
      </c>
      <c r="D37" s="3281">
        <f>D26+D36</f>
        <v>64</v>
      </c>
      <c r="E37" s="3281">
        <v>66</v>
      </c>
      <c r="F37" s="3281">
        <v>1</v>
      </c>
      <c r="G37" s="3281">
        <v>67</v>
      </c>
      <c r="H37" s="3281">
        <v>128</v>
      </c>
      <c r="I37" s="3281">
        <v>3</v>
      </c>
      <c r="J37" s="3282">
        <v>131</v>
      </c>
    </row>
    <row r="38" spans="1:10" ht="25.5" hidden="1" customHeight="1" x14ac:dyDescent="0.3">
      <c r="A38" s="368"/>
      <c r="B38" s="369"/>
      <c r="C38" s="369"/>
      <c r="D38" s="369"/>
      <c r="E38" s="369"/>
      <c r="F38" s="369"/>
      <c r="G38" s="369"/>
      <c r="H38" s="369"/>
      <c r="I38" s="369"/>
      <c r="J38" s="369"/>
    </row>
    <row r="39" spans="1:10" ht="51" customHeight="1" x14ac:dyDescent="0.3">
      <c r="A39" s="3904"/>
      <c r="B39" s="3904"/>
      <c r="C39" s="3904"/>
      <c r="D39" s="3904"/>
      <c r="E39" s="3904"/>
      <c r="F39" s="3904"/>
      <c r="G39" s="3904"/>
      <c r="H39" s="3904"/>
      <c r="I39" s="3904"/>
      <c r="J39" s="3904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60" zoomScaleNormal="60" workbookViewId="0">
      <selection activeCell="A2" sqref="A2:M2"/>
    </sheetView>
  </sheetViews>
  <sheetFormatPr defaultRowHeight="20.25" x14ac:dyDescent="0.3"/>
  <cols>
    <col min="1" max="1" width="91.42578125" style="341" customWidth="1"/>
    <col min="2" max="2" width="13.85546875" style="341" customWidth="1"/>
    <col min="3" max="3" width="12.140625" style="341" customWidth="1"/>
    <col min="4" max="4" width="11" style="341" customWidth="1"/>
    <col min="5" max="5" width="14.140625" style="341" customWidth="1"/>
    <col min="6" max="6" width="11.85546875" style="341" customWidth="1"/>
    <col min="7" max="7" width="9.5703125" style="341" customWidth="1"/>
    <col min="8" max="8" width="14.7109375" style="341" customWidth="1"/>
    <col min="9" max="10" width="9.5703125" style="341" customWidth="1"/>
    <col min="11" max="11" width="14.28515625" style="341" customWidth="1"/>
    <col min="12" max="12" width="13.140625" style="341" customWidth="1"/>
    <col min="13" max="13" width="12.28515625" style="341" customWidth="1"/>
    <col min="14" max="256" width="9.140625" style="341"/>
    <col min="257" max="257" width="91.42578125" style="341" customWidth="1"/>
    <col min="258" max="258" width="13.85546875" style="341" customWidth="1"/>
    <col min="259" max="259" width="12.140625" style="341" customWidth="1"/>
    <col min="260" max="260" width="11" style="341" customWidth="1"/>
    <col min="261" max="261" width="14.140625" style="341" customWidth="1"/>
    <col min="262" max="262" width="11.85546875" style="341" customWidth="1"/>
    <col min="263" max="263" width="9.5703125" style="341" customWidth="1"/>
    <col min="264" max="264" width="14.7109375" style="341" customWidth="1"/>
    <col min="265" max="266" width="9.5703125" style="341" customWidth="1"/>
    <col min="267" max="267" width="14.28515625" style="341" customWidth="1"/>
    <col min="268" max="268" width="13.140625" style="341" customWidth="1"/>
    <col min="269" max="269" width="12.28515625" style="341" customWidth="1"/>
    <col min="270" max="512" width="9.140625" style="341"/>
    <col min="513" max="513" width="91.42578125" style="341" customWidth="1"/>
    <col min="514" max="514" width="13.85546875" style="341" customWidth="1"/>
    <col min="515" max="515" width="12.140625" style="341" customWidth="1"/>
    <col min="516" max="516" width="11" style="341" customWidth="1"/>
    <col min="517" max="517" width="14.140625" style="341" customWidth="1"/>
    <col min="518" max="518" width="11.85546875" style="341" customWidth="1"/>
    <col min="519" max="519" width="9.5703125" style="341" customWidth="1"/>
    <col min="520" max="520" width="14.7109375" style="341" customWidth="1"/>
    <col min="521" max="522" width="9.5703125" style="341" customWidth="1"/>
    <col min="523" max="523" width="14.28515625" style="341" customWidth="1"/>
    <col min="524" max="524" width="13.140625" style="341" customWidth="1"/>
    <col min="525" max="525" width="12.28515625" style="341" customWidth="1"/>
    <col min="526" max="768" width="9.140625" style="341"/>
    <col min="769" max="769" width="91.42578125" style="341" customWidth="1"/>
    <col min="770" max="770" width="13.85546875" style="341" customWidth="1"/>
    <col min="771" max="771" width="12.140625" style="341" customWidth="1"/>
    <col min="772" max="772" width="11" style="341" customWidth="1"/>
    <col min="773" max="773" width="14.140625" style="341" customWidth="1"/>
    <col min="774" max="774" width="11.85546875" style="341" customWidth="1"/>
    <col min="775" max="775" width="9.5703125" style="341" customWidth="1"/>
    <col min="776" max="776" width="14.7109375" style="341" customWidth="1"/>
    <col min="777" max="778" width="9.5703125" style="341" customWidth="1"/>
    <col min="779" max="779" width="14.28515625" style="341" customWidth="1"/>
    <col min="780" max="780" width="13.140625" style="341" customWidth="1"/>
    <col min="781" max="781" width="12.28515625" style="341" customWidth="1"/>
    <col min="782" max="1024" width="9.140625" style="341"/>
    <col min="1025" max="1025" width="91.42578125" style="341" customWidth="1"/>
    <col min="1026" max="1026" width="13.85546875" style="341" customWidth="1"/>
    <col min="1027" max="1027" width="12.140625" style="341" customWidth="1"/>
    <col min="1028" max="1028" width="11" style="341" customWidth="1"/>
    <col min="1029" max="1029" width="14.140625" style="341" customWidth="1"/>
    <col min="1030" max="1030" width="11.85546875" style="341" customWidth="1"/>
    <col min="1031" max="1031" width="9.5703125" style="341" customWidth="1"/>
    <col min="1032" max="1032" width="14.7109375" style="341" customWidth="1"/>
    <col min="1033" max="1034" width="9.5703125" style="341" customWidth="1"/>
    <col min="1035" max="1035" width="14.28515625" style="341" customWidth="1"/>
    <col min="1036" max="1036" width="13.140625" style="341" customWidth="1"/>
    <col min="1037" max="1037" width="12.28515625" style="341" customWidth="1"/>
    <col min="1038" max="1280" width="9.140625" style="341"/>
    <col min="1281" max="1281" width="91.42578125" style="341" customWidth="1"/>
    <col min="1282" max="1282" width="13.85546875" style="341" customWidth="1"/>
    <col min="1283" max="1283" width="12.140625" style="341" customWidth="1"/>
    <col min="1284" max="1284" width="11" style="341" customWidth="1"/>
    <col min="1285" max="1285" width="14.140625" style="341" customWidth="1"/>
    <col min="1286" max="1286" width="11.85546875" style="341" customWidth="1"/>
    <col min="1287" max="1287" width="9.5703125" style="341" customWidth="1"/>
    <col min="1288" max="1288" width="14.7109375" style="341" customWidth="1"/>
    <col min="1289" max="1290" width="9.5703125" style="341" customWidth="1"/>
    <col min="1291" max="1291" width="14.28515625" style="341" customWidth="1"/>
    <col min="1292" max="1292" width="13.140625" style="341" customWidth="1"/>
    <col min="1293" max="1293" width="12.28515625" style="341" customWidth="1"/>
    <col min="1294" max="1536" width="9.140625" style="341"/>
    <col min="1537" max="1537" width="91.42578125" style="341" customWidth="1"/>
    <col min="1538" max="1538" width="13.85546875" style="341" customWidth="1"/>
    <col min="1539" max="1539" width="12.140625" style="341" customWidth="1"/>
    <col min="1540" max="1540" width="11" style="341" customWidth="1"/>
    <col min="1541" max="1541" width="14.140625" style="341" customWidth="1"/>
    <col min="1542" max="1542" width="11.85546875" style="341" customWidth="1"/>
    <col min="1543" max="1543" width="9.5703125" style="341" customWidth="1"/>
    <col min="1544" max="1544" width="14.7109375" style="341" customWidth="1"/>
    <col min="1545" max="1546" width="9.5703125" style="341" customWidth="1"/>
    <col min="1547" max="1547" width="14.28515625" style="341" customWidth="1"/>
    <col min="1548" max="1548" width="13.140625" style="341" customWidth="1"/>
    <col min="1549" max="1549" width="12.28515625" style="341" customWidth="1"/>
    <col min="1550" max="1792" width="9.140625" style="341"/>
    <col min="1793" max="1793" width="91.42578125" style="341" customWidth="1"/>
    <col min="1794" max="1794" width="13.85546875" style="341" customWidth="1"/>
    <col min="1795" max="1795" width="12.140625" style="341" customWidth="1"/>
    <col min="1796" max="1796" width="11" style="341" customWidth="1"/>
    <col min="1797" max="1797" width="14.140625" style="341" customWidth="1"/>
    <col min="1798" max="1798" width="11.85546875" style="341" customWidth="1"/>
    <col min="1799" max="1799" width="9.5703125" style="341" customWidth="1"/>
    <col min="1800" max="1800" width="14.7109375" style="341" customWidth="1"/>
    <col min="1801" max="1802" width="9.5703125" style="341" customWidth="1"/>
    <col min="1803" max="1803" width="14.28515625" style="341" customWidth="1"/>
    <col min="1804" max="1804" width="13.140625" style="341" customWidth="1"/>
    <col min="1805" max="1805" width="12.28515625" style="341" customWidth="1"/>
    <col min="1806" max="2048" width="9.140625" style="341"/>
    <col min="2049" max="2049" width="91.42578125" style="341" customWidth="1"/>
    <col min="2050" max="2050" width="13.85546875" style="341" customWidth="1"/>
    <col min="2051" max="2051" width="12.140625" style="341" customWidth="1"/>
    <col min="2052" max="2052" width="11" style="341" customWidth="1"/>
    <col min="2053" max="2053" width="14.140625" style="341" customWidth="1"/>
    <col min="2054" max="2054" width="11.85546875" style="341" customWidth="1"/>
    <col min="2055" max="2055" width="9.5703125" style="341" customWidth="1"/>
    <col min="2056" max="2056" width="14.7109375" style="341" customWidth="1"/>
    <col min="2057" max="2058" width="9.5703125" style="341" customWidth="1"/>
    <col min="2059" max="2059" width="14.28515625" style="341" customWidth="1"/>
    <col min="2060" max="2060" width="13.140625" style="341" customWidth="1"/>
    <col min="2061" max="2061" width="12.28515625" style="341" customWidth="1"/>
    <col min="2062" max="2304" width="9.140625" style="341"/>
    <col min="2305" max="2305" width="91.42578125" style="341" customWidth="1"/>
    <col min="2306" max="2306" width="13.85546875" style="341" customWidth="1"/>
    <col min="2307" max="2307" width="12.140625" style="341" customWidth="1"/>
    <col min="2308" max="2308" width="11" style="341" customWidth="1"/>
    <col min="2309" max="2309" width="14.140625" style="341" customWidth="1"/>
    <col min="2310" max="2310" width="11.85546875" style="341" customWidth="1"/>
    <col min="2311" max="2311" width="9.5703125" style="341" customWidth="1"/>
    <col min="2312" max="2312" width="14.7109375" style="341" customWidth="1"/>
    <col min="2313" max="2314" width="9.5703125" style="341" customWidth="1"/>
    <col min="2315" max="2315" width="14.28515625" style="341" customWidth="1"/>
    <col min="2316" max="2316" width="13.140625" style="341" customWidth="1"/>
    <col min="2317" max="2317" width="12.28515625" style="341" customWidth="1"/>
    <col min="2318" max="2560" width="9.140625" style="341"/>
    <col min="2561" max="2561" width="91.42578125" style="341" customWidth="1"/>
    <col min="2562" max="2562" width="13.85546875" style="341" customWidth="1"/>
    <col min="2563" max="2563" width="12.140625" style="341" customWidth="1"/>
    <col min="2564" max="2564" width="11" style="341" customWidth="1"/>
    <col min="2565" max="2565" width="14.140625" style="341" customWidth="1"/>
    <col min="2566" max="2566" width="11.85546875" style="341" customWidth="1"/>
    <col min="2567" max="2567" width="9.5703125" style="341" customWidth="1"/>
    <col min="2568" max="2568" width="14.7109375" style="341" customWidth="1"/>
    <col min="2569" max="2570" width="9.5703125" style="341" customWidth="1"/>
    <col min="2571" max="2571" width="14.28515625" style="341" customWidth="1"/>
    <col min="2572" max="2572" width="13.140625" style="341" customWidth="1"/>
    <col min="2573" max="2573" width="12.28515625" style="341" customWidth="1"/>
    <col min="2574" max="2816" width="9.140625" style="341"/>
    <col min="2817" max="2817" width="91.42578125" style="341" customWidth="1"/>
    <col min="2818" max="2818" width="13.85546875" style="341" customWidth="1"/>
    <col min="2819" max="2819" width="12.140625" style="341" customWidth="1"/>
    <col min="2820" max="2820" width="11" style="341" customWidth="1"/>
    <col min="2821" max="2821" width="14.140625" style="341" customWidth="1"/>
    <col min="2822" max="2822" width="11.85546875" style="341" customWidth="1"/>
    <col min="2823" max="2823" width="9.5703125" style="341" customWidth="1"/>
    <col min="2824" max="2824" width="14.7109375" style="341" customWidth="1"/>
    <col min="2825" max="2826" width="9.5703125" style="341" customWidth="1"/>
    <col min="2827" max="2827" width="14.28515625" style="341" customWidth="1"/>
    <col min="2828" max="2828" width="13.140625" style="341" customWidth="1"/>
    <col min="2829" max="2829" width="12.28515625" style="341" customWidth="1"/>
    <col min="2830" max="3072" width="9.140625" style="341"/>
    <col min="3073" max="3073" width="91.42578125" style="341" customWidth="1"/>
    <col min="3074" max="3074" width="13.85546875" style="341" customWidth="1"/>
    <col min="3075" max="3075" width="12.140625" style="341" customWidth="1"/>
    <col min="3076" max="3076" width="11" style="341" customWidth="1"/>
    <col min="3077" max="3077" width="14.140625" style="341" customWidth="1"/>
    <col min="3078" max="3078" width="11.85546875" style="341" customWidth="1"/>
    <col min="3079" max="3079" width="9.5703125" style="341" customWidth="1"/>
    <col min="3080" max="3080" width="14.7109375" style="341" customWidth="1"/>
    <col min="3081" max="3082" width="9.5703125" style="341" customWidth="1"/>
    <col min="3083" max="3083" width="14.28515625" style="341" customWidth="1"/>
    <col min="3084" max="3084" width="13.140625" style="341" customWidth="1"/>
    <col min="3085" max="3085" width="12.28515625" style="341" customWidth="1"/>
    <col min="3086" max="3328" width="9.140625" style="341"/>
    <col min="3329" max="3329" width="91.42578125" style="341" customWidth="1"/>
    <col min="3330" max="3330" width="13.85546875" style="341" customWidth="1"/>
    <col min="3331" max="3331" width="12.140625" style="341" customWidth="1"/>
    <col min="3332" max="3332" width="11" style="341" customWidth="1"/>
    <col min="3333" max="3333" width="14.140625" style="341" customWidth="1"/>
    <col min="3334" max="3334" width="11.85546875" style="341" customWidth="1"/>
    <col min="3335" max="3335" width="9.5703125" style="341" customWidth="1"/>
    <col min="3336" max="3336" width="14.7109375" style="341" customWidth="1"/>
    <col min="3337" max="3338" width="9.5703125" style="341" customWidth="1"/>
    <col min="3339" max="3339" width="14.28515625" style="341" customWidth="1"/>
    <col min="3340" max="3340" width="13.140625" style="341" customWidth="1"/>
    <col min="3341" max="3341" width="12.28515625" style="341" customWidth="1"/>
    <col min="3342" max="3584" width="9.140625" style="341"/>
    <col min="3585" max="3585" width="91.42578125" style="341" customWidth="1"/>
    <col min="3586" max="3586" width="13.85546875" style="341" customWidth="1"/>
    <col min="3587" max="3587" width="12.140625" style="341" customWidth="1"/>
    <col min="3588" max="3588" width="11" style="341" customWidth="1"/>
    <col min="3589" max="3589" width="14.140625" style="341" customWidth="1"/>
    <col min="3590" max="3590" width="11.85546875" style="341" customWidth="1"/>
    <col min="3591" max="3591" width="9.5703125" style="341" customWidth="1"/>
    <col min="3592" max="3592" width="14.7109375" style="341" customWidth="1"/>
    <col min="3593" max="3594" width="9.5703125" style="341" customWidth="1"/>
    <col min="3595" max="3595" width="14.28515625" style="341" customWidth="1"/>
    <col min="3596" max="3596" width="13.140625" style="341" customWidth="1"/>
    <col min="3597" max="3597" width="12.28515625" style="341" customWidth="1"/>
    <col min="3598" max="3840" width="9.140625" style="341"/>
    <col min="3841" max="3841" width="91.42578125" style="341" customWidth="1"/>
    <col min="3842" max="3842" width="13.85546875" style="341" customWidth="1"/>
    <col min="3843" max="3843" width="12.140625" style="341" customWidth="1"/>
    <col min="3844" max="3844" width="11" style="341" customWidth="1"/>
    <col min="3845" max="3845" width="14.140625" style="341" customWidth="1"/>
    <col min="3846" max="3846" width="11.85546875" style="341" customWidth="1"/>
    <col min="3847" max="3847" width="9.5703125" style="341" customWidth="1"/>
    <col min="3848" max="3848" width="14.7109375" style="341" customWidth="1"/>
    <col min="3849" max="3850" width="9.5703125" style="341" customWidth="1"/>
    <col min="3851" max="3851" width="14.28515625" style="341" customWidth="1"/>
    <col min="3852" max="3852" width="13.140625" style="341" customWidth="1"/>
    <col min="3853" max="3853" width="12.28515625" style="341" customWidth="1"/>
    <col min="3854" max="4096" width="9.140625" style="341"/>
    <col min="4097" max="4097" width="91.42578125" style="341" customWidth="1"/>
    <col min="4098" max="4098" width="13.85546875" style="341" customWidth="1"/>
    <col min="4099" max="4099" width="12.140625" style="341" customWidth="1"/>
    <col min="4100" max="4100" width="11" style="341" customWidth="1"/>
    <col min="4101" max="4101" width="14.140625" style="341" customWidth="1"/>
    <col min="4102" max="4102" width="11.85546875" style="341" customWidth="1"/>
    <col min="4103" max="4103" width="9.5703125" style="341" customWidth="1"/>
    <col min="4104" max="4104" width="14.7109375" style="341" customWidth="1"/>
    <col min="4105" max="4106" width="9.5703125" style="341" customWidth="1"/>
    <col min="4107" max="4107" width="14.28515625" style="341" customWidth="1"/>
    <col min="4108" max="4108" width="13.140625" style="341" customWidth="1"/>
    <col min="4109" max="4109" width="12.28515625" style="341" customWidth="1"/>
    <col min="4110" max="4352" width="9.140625" style="341"/>
    <col min="4353" max="4353" width="91.42578125" style="341" customWidth="1"/>
    <col min="4354" max="4354" width="13.85546875" style="341" customWidth="1"/>
    <col min="4355" max="4355" width="12.140625" style="341" customWidth="1"/>
    <col min="4356" max="4356" width="11" style="341" customWidth="1"/>
    <col min="4357" max="4357" width="14.140625" style="341" customWidth="1"/>
    <col min="4358" max="4358" width="11.85546875" style="341" customWidth="1"/>
    <col min="4359" max="4359" width="9.5703125" style="341" customWidth="1"/>
    <col min="4360" max="4360" width="14.7109375" style="341" customWidth="1"/>
    <col min="4361" max="4362" width="9.5703125" style="341" customWidth="1"/>
    <col min="4363" max="4363" width="14.28515625" style="341" customWidth="1"/>
    <col min="4364" max="4364" width="13.140625" style="341" customWidth="1"/>
    <col min="4365" max="4365" width="12.28515625" style="341" customWidth="1"/>
    <col min="4366" max="4608" width="9.140625" style="341"/>
    <col min="4609" max="4609" width="91.42578125" style="341" customWidth="1"/>
    <col min="4610" max="4610" width="13.85546875" style="341" customWidth="1"/>
    <col min="4611" max="4611" width="12.140625" style="341" customWidth="1"/>
    <col min="4612" max="4612" width="11" style="341" customWidth="1"/>
    <col min="4613" max="4613" width="14.140625" style="341" customWidth="1"/>
    <col min="4614" max="4614" width="11.85546875" style="341" customWidth="1"/>
    <col min="4615" max="4615" width="9.5703125" style="341" customWidth="1"/>
    <col min="4616" max="4616" width="14.7109375" style="341" customWidth="1"/>
    <col min="4617" max="4618" width="9.5703125" style="341" customWidth="1"/>
    <col min="4619" max="4619" width="14.28515625" style="341" customWidth="1"/>
    <col min="4620" max="4620" width="13.140625" style="341" customWidth="1"/>
    <col min="4621" max="4621" width="12.28515625" style="341" customWidth="1"/>
    <col min="4622" max="4864" width="9.140625" style="341"/>
    <col min="4865" max="4865" width="91.42578125" style="341" customWidth="1"/>
    <col min="4866" max="4866" width="13.85546875" style="341" customWidth="1"/>
    <col min="4867" max="4867" width="12.140625" style="341" customWidth="1"/>
    <col min="4868" max="4868" width="11" style="341" customWidth="1"/>
    <col min="4869" max="4869" width="14.140625" style="341" customWidth="1"/>
    <col min="4870" max="4870" width="11.85546875" style="341" customWidth="1"/>
    <col min="4871" max="4871" width="9.5703125" style="341" customWidth="1"/>
    <col min="4872" max="4872" width="14.7109375" style="341" customWidth="1"/>
    <col min="4873" max="4874" width="9.5703125" style="341" customWidth="1"/>
    <col min="4875" max="4875" width="14.28515625" style="341" customWidth="1"/>
    <col min="4876" max="4876" width="13.140625" style="341" customWidth="1"/>
    <col min="4877" max="4877" width="12.28515625" style="341" customWidth="1"/>
    <col min="4878" max="5120" width="9.140625" style="341"/>
    <col min="5121" max="5121" width="91.42578125" style="341" customWidth="1"/>
    <col min="5122" max="5122" width="13.85546875" style="341" customWidth="1"/>
    <col min="5123" max="5123" width="12.140625" style="341" customWidth="1"/>
    <col min="5124" max="5124" width="11" style="341" customWidth="1"/>
    <col min="5125" max="5125" width="14.140625" style="341" customWidth="1"/>
    <col min="5126" max="5126" width="11.85546875" style="341" customWidth="1"/>
    <col min="5127" max="5127" width="9.5703125" style="341" customWidth="1"/>
    <col min="5128" max="5128" width="14.7109375" style="341" customWidth="1"/>
    <col min="5129" max="5130" width="9.5703125" style="341" customWidth="1"/>
    <col min="5131" max="5131" width="14.28515625" style="341" customWidth="1"/>
    <col min="5132" max="5132" width="13.140625" style="341" customWidth="1"/>
    <col min="5133" max="5133" width="12.28515625" style="341" customWidth="1"/>
    <col min="5134" max="5376" width="9.140625" style="341"/>
    <col min="5377" max="5377" width="91.42578125" style="341" customWidth="1"/>
    <col min="5378" max="5378" width="13.85546875" style="341" customWidth="1"/>
    <col min="5379" max="5379" width="12.140625" style="341" customWidth="1"/>
    <col min="5380" max="5380" width="11" style="341" customWidth="1"/>
    <col min="5381" max="5381" width="14.140625" style="341" customWidth="1"/>
    <col min="5382" max="5382" width="11.85546875" style="341" customWidth="1"/>
    <col min="5383" max="5383" width="9.5703125" style="341" customWidth="1"/>
    <col min="5384" max="5384" width="14.7109375" style="341" customWidth="1"/>
    <col min="5385" max="5386" width="9.5703125" style="341" customWidth="1"/>
    <col min="5387" max="5387" width="14.28515625" style="341" customWidth="1"/>
    <col min="5388" max="5388" width="13.140625" style="341" customWidth="1"/>
    <col min="5389" max="5389" width="12.28515625" style="341" customWidth="1"/>
    <col min="5390" max="5632" width="9.140625" style="341"/>
    <col min="5633" max="5633" width="91.42578125" style="341" customWidth="1"/>
    <col min="5634" max="5634" width="13.85546875" style="341" customWidth="1"/>
    <col min="5635" max="5635" width="12.140625" style="341" customWidth="1"/>
    <col min="5636" max="5636" width="11" style="341" customWidth="1"/>
    <col min="5637" max="5637" width="14.140625" style="341" customWidth="1"/>
    <col min="5638" max="5638" width="11.85546875" style="341" customWidth="1"/>
    <col min="5639" max="5639" width="9.5703125" style="341" customWidth="1"/>
    <col min="5640" max="5640" width="14.7109375" style="341" customWidth="1"/>
    <col min="5641" max="5642" width="9.5703125" style="341" customWidth="1"/>
    <col min="5643" max="5643" width="14.28515625" style="341" customWidth="1"/>
    <col min="5644" max="5644" width="13.140625" style="341" customWidth="1"/>
    <col min="5645" max="5645" width="12.28515625" style="341" customWidth="1"/>
    <col min="5646" max="5888" width="9.140625" style="341"/>
    <col min="5889" max="5889" width="91.42578125" style="341" customWidth="1"/>
    <col min="5890" max="5890" width="13.85546875" style="341" customWidth="1"/>
    <col min="5891" max="5891" width="12.140625" style="341" customWidth="1"/>
    <col min="5892" max="5892" width="11" style="341" customWidth="1"/>
    <col min="5893" max="5893" width="14.140625" style="341" customWidth="1"/>
    <col min="5894" max="5894" width="11.85546875" style="341" customWidth="1"/>
    <col min="5895" max="5895" width="9.5703125" style="341" customWidth="1"/>
    <col min="5896" max="5896" width="14.7109375" style="341" customWidth="1"/>
    <col min="5897" max="5898" width="9.5703125" style="341" customWidth="1"/>
    <col min="5899" max="5899" width="14.28515625" style="341" customWidth="1"/>
    <col min="5900" max="5900" width="13.140625" style="341" customWidth="1"/>
    <col min="5901" max="5901" width="12.28515625" style="341" customWidth="1"/>
    <col min="5902" max="6144" width="9.140625" style="341"/>
    <col min="6145" max="6145" width="91.42578125" style="341" customWidth="1"/>
    <col min="6146" max="6146" width="13.85546875" style="341" customWidth="1"/>
    <col min="6147" max="6147" width="12.140625" style="341" customWidth="1"/>
    <col min="6148" max="6148" width="11" style="341" customWidth="1"/>
    <col min="6149" max="6149" width="14.140625" style="341" customWidth="1"/>
    <col min="6150" max="6150" width="11.85546875" style="341" customWidth="1"/>
    <col min="6151" max="6151" width="9.5703125" style="341" customWidth="1"/>
    <col min="6152" max="6152" width="14.7109375" style="341" customWidth="1"/>
    <col min="6153" max="6154" width="9.5703125" style="341" customWidth="1"/>
    <col min="6155" max="6155" width="14.28515625" style="341" customWidth="1"/>
    <col min="6156" max="6156" width="13.140625" style="341" customWidth="1"/>
    <col min="6157" max="6157" width="12.28515625" style="341" customWidth="1"/>
    <col min="6158" max="6400" width="9.140625" style="341"/>
    <col min="6401" max="6401" width="91.42578125" style="341" customWidth="1"/>
    <col min="6402" max="6402" width="13.85546875" style="341" customWidth="1"/>
    <col min="6403" max="6403" width="12.140625" style="341" customWidth="1"/>
    <col min="6404" max="6404" width="11" style="341" customWidth="1"/>
    <col min="6405" max="6405" width="14.140625" style="341" customWidth="1"/>
    <col min="6406" max="6406" width="11.85546875" style="341" customWidth="1"/>
    <col min="6407" max="6407" width="9.5703125" style="341" customWidth="1"/>
    <col min="6408" max="6408" width="14.7109375" style="341" customWidth="1"/>
    <col min="6409" max="6410" width="9.5703125" style="341" customWidth="1"/>
    <col min="6411" max="6411" width="14.28515625" style="341" customWidth="1"/>
    <col min="6412" max="6412" width="13.140625" style="341" customWidth="1"/>
    <col min="6413" max="6413" width="12.28515625" style="341" customWidth="1"/>
    <col min="6414" max="6656" width="9.140625" style="341"/>
    <col min="6657" max="6657" width="91.42578125" style="341" customWidth="1"/>
    <col min="6658" max="6658" width="13.85546875" style="341" customWidth="1"/>
    <col min="6659" max="6659" width="12.140625" style="341" customWidth="1"/>
    <col min="6660" max="6660" width="11" style="341" customWidth="1"/>
    <col min="6661" max="6661" width="14.140625" style="341" customWidth="1"/>
    <col min="6662" max="6662" width="11.85546875" style="341" customWidth="1"/>
    <col min="6663" max="6663" width="9.5703125" style="341" customWidth="1"/>
    <col min="6664" max="6664" width="14.7109375" style="341" customWidth="1"/>
    <col min="6665" max="6666" width="9.5703125" style="341" customWidth="1"/>
    <col min="6667" max="6667" width="14.28515625" style="341" customWidth="1"/>
    <col min="6668" max="6668" width="13.140625" style="341" customWidth="1"/>
    <col min="6669" max="6669" width="12.28515625" style="341" customWidth="1"/>
    <col min="6670" max="6912" width="9.140625" style="341"/>
    <col min="6913" max="6913" width="91.42578125" style="341" customWidth="1"/>
    <col min="6914" max="6914" width="13.85546875" style="341" customWidth="1"/>
    <col min="6915" max="6915" width="12.140625" style="341" customWidth="1"/>
    <col min="6916" max="6916" width="11" style="341" customWidth="1"/>
    <col min="6917" max="6917" width="14.140625" style="341" customWidth="1"/>
    <col min="6918" max="6918" width="11.85546875" style="341" customWidth="1"/>
    <col min="6919" max="6919" width="9.5703125" style="341" customWidth="1"/>
    <col min="6920" max="6920" width="14.7109375" style="341" customWidth="1"/>
    <col min="6921" max="6922" width="9.5703125" style="341" customWidth="1"/>
    <col min="6923" max="6923" width="14.28515625" style="341" customWidth="1"/>
    <col min="6924" max="6924" width="13.140625" style="341" customWidth="1"/>
    <col min="6925" max="6925" width="12.28515625" style="341" customWidth="1"/>
    <col min="6926" max="7168" width="9.140625" style="341"/>
    <col min="7169" max="7169" width="91.42578125" style="341" customWidth="1"/>
    <col min="7170" max="7170" width="13.85546875" style="341" customWidth="1"/>
    <col min="7171" max="7171" width="12.140625" style="341" customWidth="1"/>
    <col min="7172" max="7172" width="11" style="341" customWidth="1"/>
    <col min="7173" max="7173" width="14.140625" style="341" customWidth="1"/>
    <col min="7174" max="7174" width="11.85546875" style="341" customWidth="1"/>
    <col min="7175" max="7175" width="9.5703125" style="341" customWidth="1"/>
    <col min="7176" max="7176" width="14.7109375" style="341" customWidth="1"/>
    <col min="7177" max="7178" width="9.5703125" style="341" customWidth="1"/>
    <col min="7179" max="7179" width="14.28515625" style="341" customWidth="1"/>
    <col min="7180" max="7180" width="13.140625" style="341" customWidth="1"/>
    <col min="7181" max="7181" width="12.28515625" style="341" customWidth="1"/>
    <col min="7182" max="7424" width="9.140625" style="341"/>
    <col min="7425" max="7425" width="91.42578125" style="341" customWidth="1"/>
    <col min="7426" max="7426" width="13.85546875" style="341" customWidth="1"/>
    <col min="7427" max="7427" width="12.140625" style="341" customWidth="1"/>
    <col min="7428" max="7428" width="11" style="341" customWidth="1"/>
    <col min="7429" max="7429" width="14.140625" style="341" customWidth="1"/>
    <col min="7430" max="7430" width="11.85546875" style="341" customWidth="1"/>
    <col min="7431" max="7431" width="9.5703125" style="341" customWidth="1"/>
    <col min="7432" max="7432" width="14.7109375" style="341" customWidth="1"/>
    <col min="7433" max="7434" width="9.5703125" style="341" customWidth="1"/>
    <col min="7435" max="7435" width="14.28515625" style="341" customWidth="1"/>
    <col min="7436" max="7436" width="13.140625" style="341" customWidth="1"/>
    <col min="7437" max="7437" width="12.28515625" style="341" customWidth="1"/>
    <col min="7438" max="7680" width="9.140625" style="341"/>
    <col min="7681" max="7681" width="91.42578125" style="341" customWidth="1"/>
    <col min="7682" max="7682" width="13.85546875" style="341" customWidth="1"/>
    <col min="7683" max="7683" width="12.140625" style="341" customWidth="1"/>
    <col min="7684" max="7684" width="11" style="341" customWidth="1"/>
    <col min="7685" max="7685" width="14.140625" style="341" customWidth="1"/>
    <col min="7686" max="7686" width="11.85546875" style="341" customWidth="1"/>
    <col min="7687" max="7687" width="9.5703125" style="341" customWidth="1"/>
    <col min="7688" max="7688" width="14.7109375" style="341" customWidth="1"/>
    <col min="7689" max="7690" width="9.5703125" style="341" customWidth="1"/>
    <col min="7691" max="7691" width="14.28515625" style="341" customWidth="1"/>
    <col min="7692" max="7692" width="13.140625" style="341" customWidth="1"/>
    <col min="7693" max="7693" width="12.28515625" style="341" customWidth="1"/>
    <col min="7694" max="7936" width="9.140625" style="341"/>
    <col min="7937" max="7937" width="91.42578125" style="341" customWidth="1"/>
    <col min="7938" max="7938" width="13.85546875" style="341" customWidth="1"/>
    <col min="7939" max="7939" width="12.140625" style="341" customWidth="1"/>
    <col min="7940" max="7940" width="11" style="341" customWidth="1"/>
    <col min="7941" max="7941" width="14.140625" style="341" customWidth="1"/>
    <col min="7942" max="7942" width="11.85546875" style="341" customWidth="1"/>
    <col min="7943" max="7943" width="9.5703125" style="341" customWidth="1"/>
    <col min="7944" max="7944" width="14.7109375" style="341" customWidth="1"/>
    <col min="7945" max="7946" width="9.5703125" style="341" customWidth="1"/>
    <col min="7947" max="7947" width="14.28515625" style="341" customWidth="1"/>
    <col min="7948" max="7948" width="13.140625" style="341" customWidth="1"/>
    <col min="7949" max="7949" width="12.28515625" style="341" customWidth="1"/>
    <col min="7950" max="8192" width="9.140625" style="341"/>
    <col min="8193" max="8193" width="91.42578125" style="341" customWidth="1"/>
    <col min="8194" max="8194" width="13.85546875" style="341" customWidth="1"/>
    <col min="8195" max="8195" width="12.140625" style="341" customWidth="1"/>
    <col min="8196" max="8196" width="11" style="341" customWidth="1"/>
    <col min="8197" max="8197" width="14.140625" style="341" customWidth="1"/>
    <col min="8198" max="8198" width="11.85546875" style="341" customWidth="1"/>
    <col min="8199" max="8199" width="9.5703125" style="341" customWidth="1"/>
    <col min="8200" max="8200" width="14.7109375" style="341" customWidth="1"/>
    <col min="8201" max="8202" width="9.5703125" style="341" customWidth="1"/>
    <col min="8203" max="8203" width="14.28515625" style="341" customWidth="1"/>
    <col min="8204" max="8204" width="13.140625" style="341" customWidth="1"/>
    <col min="8205" max="8205" width="12.28515625" style="341" customWidth="1"/>
    <col min="8206" max="8448" width="9.140625" style="341"/>
    <col min="8449" max="8449" width="91.42578125" style="341" customWidth="1"/>
    <col min="8450" max="8450" width="13.85546875" style="341" customWidth="1"/>
    <col min="8451" max="8451" width="12.140625" style="341" customWidth="1"/>
    <col min="8452" max="8452" width="11" style="341" customWidth="1"/>
    <col min="8453" max="8453" width="14.140625" style="341" customWidth="1"/>
    <col min="8454" max="8454" width="11.85546875" style="341" customWidth="1"/>
    <col min="8455" max="8455" width="9.5703125" style="341" customWidth="1"/>
    <col min="8456" max="8456" width="14.7109375" style="341" customWidth="1"/>
    <col min="8457" max="8458" width="9.5703125" style="341" customWidth="1"/>
    <col min="8459" max="8459" width="14.28515625" style="341" customWidth="1"/>
    <col min="8460" max="8460" width="13.140625" style="341" customWidth="1"/>
    <col min="8461" max="8461" width="12.28515625" style="341" customWidth="1"/>
    <col min="8462" max="8704" width="9.140625" style="341"/>
    <col min="8705" max="8705" width="91.42578125" style="341" customWidth="1"/>
    <col min="8706" max="8706" width="13.85546875" style="341" customWidth="1"/>
    <col min="8707" max="8707" width="12.140625" style="341" customWidth="1"/>
    <col min="8708" max="8708" width="11" style="341" customWidth="1"/>
    <col min="8709" max="8709" width="14.140625" style="341" customWidth="1"/>
    <col min="8710" max="8710" width="11.85546875" style="341" customWidth="1"/>
    <col min="8711" max="8711" width="9.5703125" style="341" customWidth="1"/>
    <col min="8712" max="8712" width="14.7109375" style="341" customWidth="1"/>
    <col min="8713" max="8714" width="9.5703125" style="341" customWidth="1"/>
    <col min="8715" max="8715" width="14.28515625" style="341" customWidth="1"/>
    <col min="8716" max="8716" width="13.140625" style="341" customWidth="1"/>
    <col min="8717" max="8717" width="12.28515625" style="341" customWidth="1"/>
    <col min="8718" max="8960" width="9.140625" style="341"/>
    <col min="8961" max="8961" width="91.42578125" style="341" customWidth="1"/>
    <col min="8962" max="8962" width="13.85546875" style="341" customWidth="1"/>
    <col min="8963" max="8963" width="12.140625" style="341" customWidth="1"/>
    <col min="8964" max="8964" width="11" style="341" customWidth="1"/>
    <col min="8965" max="8965" width="14.140625" style="341" customWidth="1"/>
    <col min="8966" max="8966" width="11.85546875" style="341" customWidth="1"/>
    <col min="8967" max="8967" width="9.5703125" style="341" customWidth="1"/>
    <col min="8968" max="8968" width="14.7109375" style="341" customWidth="1"/>
    <col min="8969" max="8970" width="9.5703125" style="341" customWidth="1"/>
    <col min="8971" max="8971" width="14.28515625" style="341" customWidth="1"/>
    <col min="8972" max="8972" width="13.140625" style="341" customWidth="1"/>
    <col min="8973" max="8973" width="12.28515625" style="341" customWidth="1"/>
    <col min="8974" max="9216" width="9.140625" style="341"/>
    <col min="9217" max="9217" width="91.42578125" style="341" customWidth="1"/>
    <col min="9218" max="9218" width="13.85546875" style="341" customWidth="1"/>
    <col min="9219" max="9219" width="12.140625" style="341" customWidth="1"/>
    <col min="9220" max="9220" width="11" style="341" customWidth="1"/>
    <col min="9221" max="9221" width="14.140625" style="341" customWidth="1"/>
    <col min="9222" max="9222" width="11.85546875" style="341" customWidth="1"/>
    <col min="9223" max="9223" width="9.5703125" style="341" customWidth="1"/>
    <col min="9224" max="9224" width="14.7109375" style="341" customWidth="1"/>
    <col min="9225" max="9226" width="9.5703125" style="341" customWidth="1"/>
    <col min="9227" max="9227" width="14.28515625" style="341" customWidth="1"/>
    <col min="9228" max="9228" width="13.140625" style="341" customWidth="1"/>
    <col min="9229" max="9229" width="12.28515625" style="341" customWidth="1"/>
    <col min="9230" max="9472" width="9.140625" style="341"/>
    <col min="9473" max="9473" width="91.42578125" style="341" customWidth="1"/>
    <col min="9474" max="9474" width="13.85546875" style="341" customWidth="1"/>
    <col min="9475" max="9475" width="12.140625" style="341" customWidth="1"/>
    <col min="9476" max="9476" width="11" style="341" customWidth="1"/>
    <col min="9477" max="9477" width="14.140625" style="341" customWidth="1"/>
    <col min="9478" max="9478" width="11.85546875" style="341" customWidth="1"/>
    <col min="9479" max="9479" width="9.5703125" style="341" customWidth="1"/>
    <col min="9480" max="9480" width="14.7109375" style="341" customWidth="1"/>
    <col min="9481" max="9482" width="9.5703125" style="341" customWidth="1"/>
    <col min="9483" max="9483" width="14.28515625" style="341" customWidth="1"/>
    <col min="9484" max="9484" width="13.140625" style="341" customWidth="1"/>
    <col min="9485" max="9485" width="12.28515625" style="341" customWidth="1"/>
    <col min="9486" max="9728" width="9.140625" style="341"/>
    <col min="9729" max="9729" width="91.42578125" style="341" customWidth="1"/>
    <col min="9730" max="9730" width="13.85546875" style="341" customWidth="1"/>
    <col min="9731" max="9731" width="12.140625" style="341" customWidth="1"/>
    <col min="9732" max="9732" width="11" style="341" customWidth="1"/>
    <col min="9733" max="9733" width="14.140625" style="341" customWidth="1"/>
    <col min="9734" max="9734" width="11.85546875" style="341" customWidth="1"/>
    <col min="9735" max="9735" width="9.5703125" style="341" customWidth="1"/>
    <col min="9736" max="9736" width="14.7109375" style="341" customWidth="1"/>
    <col min="9737" max="9738" width="9.5703125" style="341" customWidth="1"/>
    <col min="9739" max="9739" width="14.28515625" style="341" customWidth="1"/>
    <col min="9740" max="9740" width="13.140625" style="341" customWidth="1"/>
    <col min="9741" max="9741" width="12.28515625" style="341" customWidth="1"/>
    <col min="9742" max="9984" width="9.140625" style="341"/>
    <col min="9985" max="9985" width="91.42578125" style="341" customWidth="1"/>
    <col min="9986" max="9986" width="13.85546875" style="341" customWidth="1"/>
    <col min="9987" max="9987" width="12.140625" style="341" customWidth="1"/>
    <col min="9988" max="9988" width="11" style="341" customWidth="1"/>
    <col min="9989" max="9989" width="14.140625" style="341" customWidth="1"/>
    <col min="9990" max="9990" width="11.85546875" style="341" customWidth="1"/>
    <col min="9991" max="9991" width="9.5703125" style="341" customWidth="1"/>
    <col min="9992" max="9992" width="14.7109375" style="341" customWidth="1"/>
    <col min="9993" max="9994" width="9.5703125" style="341" customWidth="1"/>
    <col min="9995" max="9995" width="14.28515625" style="341" customWidth="1"/>
    <col min="9996" max="9996" width="13.140625" style="341" customWidth="1"/>
    <col min="9997" max="9997" width="12.28515625" style="341" customWidth="1"/>
    <col min="9998" max="10240" width="9.140625" style="341"/>
    <col min="10241" max="10241" width="91.42578125" style="341" customWidth="1"/>
    <col min="10242" max="10242" width="13.85546875" style="341" customWidth="1"/>
    <col min="10243" max="10243" width="12.140625" style="341" customWidth="1"/>
    <col min="10244" max="10244" width="11" style="341" customWidth="1"/>
    <col min="10245" max="10245" width="14.140625" style="341" customWidth="1"/>
    <col min="10246" max="10246" width="11.85546875" style="341" customWidth="1"/>
    <col min="10247" max="10247" width="9.5703125" style="341" customWidth="1"/>
    <col min="10248" max="10248" width="14.7109375" style="341" customWidth="1"/>
    <col min="10249" max="10250" width="9.5703125" style="341" customWidth="1"/>
    <col min="10251" max="10251" width="14.28515625" style="341" customWidth="1"/>
    <col min="10252" max="10252" width="13.140625" style="341" customWidth="1"/>
    <col min="10253" max="10253" width="12.28515625" style="341" customWidth="1"/>
    <col min="10254" max="10496" width="9.140625" style="341"/>
    <col min="10497" max="10497" width="91.42578125" style="341" customWidth="1"/>
    <col min="10498" max="10498" width="13.85546875" style="341" customWidth="1"/>
    <col min="10499" max="10499" width="12.140625" style="341" customWidth="1"/>
    <col min="10500" max="10500" width="11" style="341" customWidth="1"/>
    <col min="10501" max="10501" width="14.140625" style="341" customWidth="1"/>
    <col min="10502" max="10502" width="11.85546875" style="341" customWidth="1"/>
    <col min="10503" max="10503" width="9.5703125" style="341" customWidth="1"/>
    <col min="10504" max="10504" width="14.7109375" style="341" customWidth="1"/>
    <col min="10505" max="10506" width="9.5703125" style="341" customWidth="1"/>
    <col min="10507" max="10507" width="14.28515625" style="341" customWidth="1"/>
    <col min="10508" max="10508" width="13.140625" style="341" customWidth="1"/>
    <col min="10509" max="10509" width="12.28515625" style="341" customWidth="1"/>
    <col min="10510" max="10752" width="9.140625" style="341"/>
    <col min="10753" max="10753" width="91.42578125" style="341" customWidth="1"/>
    <col min="10754" max="10754" width="13.85546875" style="341" customWidth="1"/>
    <col min="10755" max="10755" width="12.140625" style="341" customWidth="1"/>
    <col min="10756" max="10756" width="11" style="341" customWidth="1"/>
    <col min="10757" max="10757" width="14.140625" style="341" customWidth="1"/>
    <col min="10758" max="10758" width="11.85546875" style="341" customWidth="1"/>
    <col min="10759" max="10759" width="9.5703125" style="341" customWidth="1"/>
    <col min="10760" max="10760" width="14.7109375" style="341" customWidth="1"/>
    <col min="10761" max="10762" width="9.5703125" style="341" customWidth="1"/>
    <col min="10763" max="10763" width="14.28515625" style="341" customWidth="1"/>
    <col min="10764" max="10764" width="13.140625" style="341" customWidth="1"/>
    <col min="10765" max="10765" width="12.28515625" style="341" customWidth="1"/>
    <col min="10766" max="11008" width="9.140625" style="341"/>
    <col min="11009" max="11009" width="91.42578125" style="341" customWidth="1"/>
    <col min="11010" max="11010" width="13.85546875" style="341" customWidth="1"/>
    <col min="11011" max="11011" width="12.140625" style="341" customWidth="1"/>
    <col min="11012" max="11012" width="11" style="341" customWidth="1"/>
    <col min="11013" max="11013" width="14.140625" style="341" customWidth="1"/>
    <col min="11014" max="11014" width="11.85546875" style="341" customWidth="1"/>
    <col min="11015" max="11015" width="9.5703125" style="341" customWidth="1"/>
    <col min="11016" max="11016" width="14.7109375" style="341" customWidth="1"/>
    <col min="11017" max="11018" width="9.5703125" style="341" customWidth="1"/>
    <col min="11019" max="11019" width="14.28515625" style="341" customWidth="1"/>
    <col min="11020" max="11020" width="13.140625" style="341" customWidth="1"/>
    <col min="11021" max="11021" width="12.28515625" style="341" customWidth="1"/>
    <col min="11022" max="11264" width="9.140625" style="341"/>
    <col min="11265" max="11265" width="91.42578125" style="341" customWidth="1"/>
    <col min="11266" max="11266" width="13.85546875" style="341" customWidth="1"/>
    <col min="11267" max="11267" width="12.140625" style="341" customWidth="1"/>
    <col min="11268" max="11268" width="11" style="341" customWidth="1"/>
    <col min="11269" max="11269" width="14.140625" style="341" customWidth="1"/>
    <col min="11270" max="11270" width="11.85546875" style="341" customWidth="1"/>
    <col min="11271" max="11271" width="9.5703125" style="341" customWidth="1"/>
    <col min="11272" max="11272" width="14.7109375" style="341" customWidth="1"/>
    <col min="11273" max="11274" width="9.5703125" style="341" customWidth="1"/>
    <col min="11275" max="11275" width="14.28515625" style="341" customWidth="1"/>
    <col min="11276" max="11276" width="13.140625" style="341" customWidth="1"/>
    <col min="11277" max="11277" width="12.28515625" style="341" customWidth="1"/>
    <col min="11278" max="11520" width="9.140625" style="341"/>
    <col min="11521" max="11521" width="91.42578125" style="341" customWidth="1"/>
    <col min="11522" max="11522" width="13.85546875" style="341" customWidth="1"/>
    <col min="11523" max="11523" width="12.140625" style="341" customWidth="1"/>
    <col min="11524" max="11524" width="11" style="341" customWidth="1"/>
    <col min="11525" max="11525" width="14.140625" style="341" customWidth="1"/>
    <col min="11526" max="11526" width="11.85546875" style="341" customWidth="1"/>
    <col min="11527" max="11527" width="9.5703125" style="341" customWidth="1"/>
    <col min="11528" max="11528" width="14.7109375" style="341" customWidth="1"/>
    <col min="11529" max="11530" width="9.5703125" style="341" customWidth="1"/>
    <col min="11531" max="11531" width="14.28515625" style="341" customWidth="1"/>
    <col min="11532" max="11532" width="13.140625" style="341" customWidth="1"/>
    <col min="11533" max="11533" width="12.28515625" style="341" customWidth="1"/>
    <col min="11534" max="11776" width="9.140625" style="341"/>
    <col min="11777" max="11777" width="91.42578125" style="341" customWidth="1"/>
    <col min="11778" max="11778" width="13.85546875" style="341" customWidth="1"/>
    <col min="11779" max="11779" width="12.140625" style="341" customWidth="1"/>
    <col min="11780" max="11780" width="11" style="341" customWidth="1"/>
    <col min="11781" max="11781" width="14.140625" style="341" customWidth="1"/>
    <col min="11782" max="11782" width="11.85546875" style="341" customWidth="1"/>
    <col min="11783" max="11783" width="9.5703125" style="341" customWidth="1"/>
    <col min="11784" max="11784" width="14.7109375" style="341" customWidth="1"/>
    <col min="11785" max="11786" width="9.5703125" style="341" customWidth="1"/>
    <col min="11787" max="11787" width="14.28515625" style="341" customWidth="1"/>
    <col min="11788" max="11788" width="13.140625" style="341" customWidth="1"/>
    <col min="11789" max="11789" width="12.28515625" style="341" customWidth="1"/>
    <col min="11790" max="12032" width="9.140625" style="341"/>
    <col min="12033" max="12033" width="91.42578125" style="341" customWidth="1"/>
    <col min="12034" max="12034" width="13.85546875" style="341" customWidth="1"/>
    <col min="12035" max="12035" width="12.140625" style="341" customWidth="1"/>
    <col min="12036" max="12036" width="11" style="341" customWidth="1"/>
    <col min="12037" max="12037" width="14.140625" style="341" customWidth="1"/>
    <col min="12038" max="12038" width="11.85546875" style="341" customWidth="1"/>
    <col min="12039" max="12039" width="9.5703125" style="341" customWidth="1"/>
    <col min="12040" max="12040" width="14.7109375" style="341" customWidth="1"/>
    <col min="12041" max="12042" width="9.5703125" style="341" customWidth="1"/>
    <col min="12043" max="12043" width="14.28515625" style="341" customWidth="1"/>
    <col min="12044" max="12044" width="13.140625" style="341" customWidth="1"/>
    <col min="12045" max="12045" width="12.28515625" style="341" customWidth="1"/>
    <col min="12046" max="12288" width="9.140625" style="341"/>
    <col min="12289" max="12289" width="91.42578125" style="341" customWidth="1"/>
    <col min="12290" max="12290" width="13.85546875" style="341" customWidth="1"/>
    <col min="12291" max="12291" width="12.140625" style="341" customWidth="1"/>
    <col min="12292" max="12292" width="11" style="341" customWidth="1"/>
    <col min="12293" max="12293" width="14.140625" style="341" customWidth="1"/>
    <col min="12294" max="12294" width="11.85546875" style="341" customWidth="1"/>
    <col min="12295" max="12295" width="9.5703125" style="341" customWidth="1"/>
    <col min="12296" max="12296" width="14.7109375" style="341" customWidth="1"/>
    <col min="12297" max="12298" width="9.5703125" style="341" customWidth="1"/>
    <col min="12299" max="12299" width="14.28515625" style="341" customWidth="1"/>
    <col min="12300" max="12300" width="13.140625" style="341" customWidth="1"/>
    <col min="12301" max="12301" width="12.28515625" style="341" customWidth="1"/>
    <col min="12302" max="12544" width="9.140625" style="341"/>
    <col min="12545" max="12545" width="91.42578125" style="341" customWidth="1"/>
    <col min="12546" max="12546" width="13.85546875" style="341" customWidth="1"/>
    <col min="12547" max="12547" width="12.140625" style="341" customWidth="1"/>
    <col min="12548" max="12548" width="11" style="341" customWidth="1"/>
    <col min="12549" max="12549" width="14.140625" style="341" customWidth="1"/>
    <col min="12550" max="12550" width="11.85546875" style="341" customWidth="1"/>
    <col min="12551" max="12551" width="9.5703125" style="341" customWidth="1"/>
    <col min="12552" max="12552" width="14.7109375" style="341" customWidth="1"/>
    <col min="12553" max="12554" width="9.5703125" style="341" customWidth="1"/>
    <col min="12555" max="12555" width="14.28515625" style="341" customWidth="1"/>
    <col min="12556" max="12556" width="13.140625" style="341" customWidth="1"/>
    <col min="12557" max="12557" width="12.28515625" style="341" customWidth="1"/>
    <col min="12558" max="12800" width="9.140625" style="341"/>
    <col min="12801" max="12801" width="91.42578125" style="341" customWidth="1"/>
    <col min="12802" max="12802" width="13.85546875" style="341" customWidth="1"/>
    <col min="12803" max="12803" width="12.140625" style="341" customWidth="1"/>
    <col min="12804" max="12804" width="11" style="341" customWidth="1"/>
    <col min="12805" max="12805" width="14.140625" style="341" customWidth="1"/>
    <col min="12806" max="12806" width="11.85546875" style="341" customWidth="1"/>
    <col min="12807" max="12807" width="9.5703125" style="341" customWidth="1"/>
    <col min="12808" max="12808" width="14.7109375" style="341" customWidth="1"/>
    <col min="12809" max="12810" width="9.5703125" style="341" customWidth="1"/>
    <col min="12811" max="12811" width="14.28515625" style="341" customWidth="1"/>
    <col min="12812" max="12812" width="13.140625" style="341" customWidth="1"/>
    <col min="12813" max="12813" width="12.28515625" style="341" customWidth="1"/>
    <col min="12814" max="13056" width="9.140625" style="341"/>
    <col min="13057" max="13057" width="91.42578125" style="341" customWidth="1"/>
    <col min="13058" max="13058" width="13.85546875" style="341" customWidth="1"/>
    <col min="13059" max="13059" width="12.140625" style="341" customWidth="1"/>
    <col min="13060" max="13060" width="11" style="341" customWidth="1"/>
    <col min="13061" max="13061" width="14.140625" style="341" customWidth="1"/>
    <col min="13062" max="13062" width="11.85546875" style="341" customWidth="1"/>
    <col min="13063" max="13063" width="9.5703125" style="341" customWidth="1"/>
    <col min="13064" max="13064" width="14.7109375" style="341" customWidth="1"/>
    <col min="13065" max="13066" width="9.5703125" style="341" customWidth="1"/>
    <col min="13067" max="13067" width="14.28515625" style="341" customWidth="1"/>
    <col min="13068" max="13068" width="13.140625" style="341" customWidth="1"/>
    <col min="13069" max="13069" width="12.28515625" style="341" customWidth="1"/>
    <col min="13070" max="13312" width="9.140625" style="341"/>
    <col min="13313" max="13313" width="91.42578125" style="341" customWidth="1"/>
    <col min="13314" max="13314" width="13.85546875" style="341" customWidth="1"/>
    <col min="13315" max="13315" width="12.140625" style="341" customWidth="1"/>
    <col min="13316" max="13316" width="11" style="341" customWidth="1"/>
    <col min="13317" max="13317" width="14.140625" style="341" customWidth="1"/>
    <col min="13318" max="13318" width="11.85546875" style="341" customWidth="1"/>
    <col min="13319" max="13319" width="9.5703125" style="341" customWidth="1"/>
    <col min="13320" max="13320" width="14.7109375" style="341" customWidth="1"/>
    <col min="13321" max="13322" width="9.5703125" style="341" customWidth="1"/>
    <col min="13323" max="13323" width="14.28515625" style="341" customWidth="1"/>
    <col min="13324" max="13324" width="13.140625" style="341" customWidth="1"/>
    <col min="13325" max="13325" width="12.28515625" style="341" customWidth="1"/>
    <col min="13326" max="13568" width="9.140625" style="341"/>
    <col min="13569" max="13569" width="91.42578125" style="341" customWidth="1"/>
    <col min="13570" max="13570" width="13.85546875" style="341" customWidth="1"/>
    <col min="13571" max="13571" width="12.140625" style="341" customWidth="1"/>
    <col min="13572" max="13572" width="11" style="341" customWidth="1"/>
    <col min="13573" max="13573" width="14.140625" style="341" customWidth="1"/>
    <col min="13574" max="13574" width="11.85546875" style="341" customWidth="1"/>
    <col min="13575" max="13575" width="9.5703125" style="341" customWidth="1"/>
    <col min="13576" max="13576" width="14.7109375" style="341" customWidth="1"/>
    <col min="13577" max="13578" width="9.5703125" style="341" customWidth="1"/>
    <col min="13579" max="13579" width="14.28515625" style="341" customWidth="1"/>
    <col min="13580" max="13580" width="13.140625" style="341" customWidth="1"/>
    <col min="13581" max="13581" width="12.28515625" style="341" customWidth="1"/>
    <col min="13582" max="13824" width="9.140625" style="341"/>
    <col min="13825" max="13825" width="91.42578125" style="341" customWidth="1"/>
    <col min="13826" max="13826" width="13.85546875" style="341" customWidth="1"/>
    <col min="13827" max="13827" width="12.140625" style="341" customWidth="1"/>
    <col min="13828" max="13828" width="11" style="341" customWidth="1"/>
    <col min="13829" max="13829" width="14.140625" style="341" customWidth="1"/>
    <col min="13830" max="13830" width="11.85546875" style="341" customWidth="1"/>
    <col min="13831" max="13831" width="9.5703125" style="341" customWidth="1"/>
    <col min="13832" max="13832" width="14.7109375" style="341" customWidth="1"/>
    <col min="13833" max="13834" width="9.5703125" style="341" customWidth="1"/>
    <col min="13835" max="13835" width="14.28515625" style="341" customWidth="1"/>
    <col min="13836" max="13836" width="13.140625" style="341" customWidth="1"/>
    <col min="13837" max="13837" width="12.28515625" style="341" customWidth="1"/>
    <col min="13838" max="14080" width="9.140625" style="341"/>
    <col min="14081" max="14081" width="91.42578125" style="341" customWidth="1"/>
    <col min="14082" max="14082" width="13.85546875" style="341" customWidth="1"/>
    <col min="14083" max="14083" width="12.140625" style="341" customWidth="1"/>
    <col min="14084" max="14084" width="11" style="341" customWidth="1"/>
    <col min="14085" max="14085" width="14.140625" style="341" customWidth="1"/>
    <col min="14086" max="14086" width="11.85546875" style="341" customWidth="1"/>
    <col min="14087" max="14087" width="9.5703125" style="341" customWidth="1"/>
    <col min="14088" max="14088" width="14.7109375" style="341" customWidth="1"/>
    <col min="14089" max="14090" width="9.5703125" style="341" customWidth="1"/>
    <col min="14091" max="14091" width="14.28515625" style="341" customWidth="1"/>
    <col min="14092" max="14092" width="13.140625" style="341" customWidth="1"/>
    <col min="14093" max="14093" width="12.28515625" style="341" customWidth="1"/>
    <col min="14094" max="14336" width="9.140625" style="341"/>
    <col min="14337" max="14337" width="91.42578125" style="341" customWidth="1"/>
    <col min="14338" max="14338" width="13.85546875" style="341" customWidth="1"/>
    <col min="14339" max="14339" width="12.140625" style="341" customWidth="1"/>
    <col min="14340" max="14340" width="11" style="341" customWidth="1"/>
    <col min="14341" max="14341" width="14.140625" style="341" customWidth="1"/>
    <col min="14342" max="14342" width="11.85546875" style="341" customWidth="1"/>
    <col min="14343" max="14343" width="9.5703125" style="341" customWidth="1"/>
    <col min="14344" max="14344" width="14.7109375" style="341" customWidth="1"/>
    <col min="14345" max="14346" width="9.5703125" style="341" customWidth="1"/>
    <col min="14347" max="14347" width="14.28515625" style="341" customWidth="1"/>
    <col min="14348" max="14348" width="13.140625" style="341" customWidth="1"/>
    <col min="14349" max="14349" width="12.28515625" style="341" customWidth="1"/>
    <col min="14350" max="14592" width="9.140625" style="341"/>
    <col min="14593" max="14593" width="91.42578125" style="341" customWidth="1"/>
    <col min="14594" max="14594" width="13.85546875" style="341" customWidth="1"/>
    <col min="14595" max="14595" width="12.140625" style="341" customWidth="1"/>
    <col min="14596" max="14596" width="11" style="341" customWidth="1"/>
    <col min="14597" max="14597" width="14.140625" style="341" customWidth="1"/>
    <col min="14598" max="14598" width="11.85546875" style="341" customWidth="1"/>
    <col min="14599" max="14599" width="9.5703125" style="341" customWidth="1"/>
    <col min="14600" max="14600" width="14.7109375" style="341" customWidth="1"/>
    <col min="14601" max="14602" width="9.5703125" style="341" customWidth="1"/>
    <col min="14603" max="14603" width="14.28515625" style="341" customWidth="1"/>
    <col min="14604" max="14604" width="13.140625" style="341" customWidth="1"/>
    <col min="14605" max="14605" width="12.28515625" style="341" customWidth="1"/>
    <col min="14606" max="14848" width="9.140625" style="341"/>
    <col min="14849" max="14849" width="91.42578125" style="341" customWidth="1"/>
    <col min="14850" max="14850" width="13.85546875" style="341" customWidth="1"/>
    <col min="14851" max="14851" width="12.140625" style="341" customWidth="1"/>
    <col min="14852" max="14852" width="11" style="341" customWidth="1"/>
    <col min="14853" max="14853" width="14.140625" style="341" customWidth="1"/>
    <col min="14854" max="14854" width="11.85546875" style="341" customWidth="1"/>
    <col min="14855" max="14855" width="9.5703125" style="341" customWidth="1"/>
    <col min="14856" max="14856" width="14.7109375" style="341" customWidth="1"/>
    <col min="14857" max="14858" width="9.5703125" style="341" customWidth="1"/>
    <col min="14859" max="14859" width="14.28515625" style="341" customWidth="1"/>
    <col min="14860" max="14860" width="13.140625" style="341" customWidth="1"/>
    <col min="14861" max="14861" width="12.28515625" style="341" customWidth="1"/>
    <col min="14862" max="15104" width="9.140625" style="341"/>
    <col min="15105" max="15105" width="91.42578125" style="341" customWidth="1"/>
    <col min="15106" max="15106" width="13.85546875" style="341" customWidth="1"/>
    <col min="15107" max="15107" width="12.140625" style="341" customWidth="1"/>
    <col min="15108" max="15108" width="11" style="341" customWidth="1"/>
    <col min="15109" max="15109" width="14.140625" style="341" customWidth="1"/>
    <col min="15110" max="15110" width="11.85546875" style="341" customWidth="1"/>
    <col min="15111" max="15111" width="9.5703125" style="341" customWidth="1"/>
    <col min="15112" max="15112" width="14.7109375" style="341" customWidth="1"/>
    <col min="15113" max="15114" width="9.5703125" style="341" customWidth="1"/>
    <col min="15115" max="15115" width="14.28515625" style="341" customWidth="1"/>
    <col min="15116" max="15116" width="13.140625" style="341" customWidth="1"/>
    <col min="15117" max="15117" width="12.28515625" style="341" customWidth="1"/>
    <col min="15118" max="15360" width="9.140625" style="341"/>
    <col min="15361" max="15361" width="91.42578125" style="341" customWidth="1"/>
    <col min="15362" max="15362" width="13.85546875" style="341" customWidth="1"/>
    <col min="15363" max="15363" width="12.140625" style="341" customWidth="1"/>
    <col min="15364" max="15364" width="11" style="341" customWidth="1"/>
    <col min="15365" max="15365" width="14.140625" style="341" customWidth="1"/>
    <col min="15366" max="15366" width="11.85546875" style="341" customWidth="1"/>
    <col min="15367" max="15367" width="9.5703125" style="341" customWidth="1"/>
    <col min="15368" max="15368" width="14.7109375" style="341" customWidth="1"/>
    <col min="15369" max="15370" width="9.5703125" style="341" customWidth="1"/>
    <col min="15371" max="15371" width="14.28515625" style="341" customWidth="1"/>
    <col min="15372" max="15372" width="13.140625" style="341" customWidth="1"/>
    <col min="15373" max="15373" width="12.28515625" style="341" customWidth="1"/>
    <col min="15374" max="15616" width="9.140625" style="341"/>
    <col min="15617" max="15617" width="91.42578125" style="341" customWidth="1"/>
    <col min="15618" max="15618" width="13.85546875" style="341" customWidth="1"/>
    <col min="15619" max="15619" width="12.140625" style="341" customWidth="1"/>
    <col min="15620" max="15620" width="11" style="341" customWidth="1"/>
    <col min="15621" max="15621" width="14.140625" style="341" customWidth="1"/>
    <col min="15622" max="15622" width="11.85546875" style="341" customWidth="1"/>
    <col min="15623" max="15623" width="9.5703125" style="341" customWidth="1"/>
    <col min="15624" max="15624" width="14.7109375" style="341" customWidth="1"/>
    <col min="15625" max="15626" width="9.5703125" style="341" customWidth="1"/>
    <col min="15627" max="15627" width="14.28515625" style="341" customWidth="1"/>
    <col min="15628" max="15628" width="13.140625" style="341" customWidth="1"/>
    <col min="15629" max="15629" width="12.28515625" style="341" customWidth="1"/>
    <col min="15630" max="15872" width="9.140625" style="341"/>
    <col min="15873" max="15873" width="91.42578125" style="341" customWidth="1"/>
    <col min="15874" max="15874" width="13.85546875" style="341" customWidth="1"/>
    <col min="15875" max="15875" width="12.140625" style="341" customWidth="1"/>
    <col min="15876" max="15876" width="11" style="341" customWidth="1"/>
    <col min="15877" max="15877" width="14.140625" style="341" customWidth="1"/>
    <col min="15878" max="15878" width="11.85546875" style="341" customWidth="1"/>
    <col min="15879" max="15879" width="9.5703125" style="341" customWidth="1"/>
    <col min="15880" max="15880" width="14.7109375" style="341" customWidth="1"/>
    <col min="15881" max="15882" width="9.5703125" style="341" customWidth="1"/>
    <col min="15883" max="15883" width="14.28515625" style="341" customWidth="1"/>
    <col min="15884" max="15884" width="13.140625" style="341" customWidth="1"/>
    <col min="15885" max="15885" width="12.28515625" style="341" customWidth="1"/>
    <col min="15886" max="16128" width="9.140625" style="341"/>
    <col min="16129" max="16129" width="91.42578125" style="341" customWidth="1"/>
    <col min="16130" max="16130" width="13.85546875" style="341" customWidth="1"/>
    <col min="16131" max="16131" width="12.140625" style="341" customWidth="1"/>
    <col min="16132" max="16132" width="11" style="341" customWidth="1"/>
    <col min="16133" max="16133" width="14.140625" style="341" customWidth="1"/>
    <col min="16134" max="16134" width="11.85546875" style="341" customWidth="1"/>
    <col min="16135" max="16135" width="9.5703125" style="341" customWidth="1"/>
    <col min="16136" max="16136" width="14.7109375" style="341" customWidth="1"/>
    <col min="16137" max="16138" width="9.5703125" style="341" customWidth="1"/>
    <col min="16139" max="16139" width="14.28515625" style="341" customWidth="1"/>
    <col min="16140" max="16140" width="13.140625" style="341" customWidth="1"/>
    <col min="16141" max="16141" width="12.28515625" style="341" customWidth="1"/>
    <col min="16142" max="16384" width="9.140625" style="341"/>
  </cols>
  <sheetData>
    <row r="1" spans="1:13" ht="22.5" customHeight="1" x14ac:dyDescent="0.3">
      <c r="A1" s="3892" t="s">
        <v>337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</row>
    <row r="2" spans="1:13" ht="22.5" customHeight="1" x14ac:dyDescent="0.3">
      <c r="A2" s="3908" t="s">
        <v>384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</row>
    <row r="3" spans="1:13" ht="21" thickBot="1" x14ac:dyDescent="0.35">
      <c r="A3" s="642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</row>
    <row r="4" spans="1:13" ht="33.75" customHeight="1" thickBot="1" x14ac:dyDescent="0.35">
      <c r="A4" s="3919" t="s">
        <v>9</v>
      </c>
      <c r="B4" s="3921" t="s">
        <v>19</v>
      </c>
      <c r="C4" s="3922"/>
      <c r="D4" s="3923"/>
      <c r="E4" s="3921" t="s">
        <v>20</v>
      </c>
      <c r="F4" s="3922"/>
      <c r="G4" s="3923"/>
      <c r="H4" s="3921" t="s">
        <v>29</v>
      </c>
      <c r="I4" s="3922"/>
      <c r="J4" s="3923"/>
      <c r="K4" s="3924" t="s">
        <v>21</v>
      </c>
      <c r="L4" s="3925"/>
      <c r="M4" s="3926"/>
    </row>
    <row r="5" spans="1:13" ht="200.25" thickBot="1" x14ac:dyDescent="0.35">
      <c r="A5" s="3920"/>
      <c r="B5" s="463" t="s">
        <v>26</v>
      </c>
      <c r="C5" s="463" t="s">
        <v>27</v>
      </c>
      <c r="D5" s="463" t="s">
        <v>4</v>
      </c>
      <c r="E5" s="463" t="s">
        <v>26</v>
      </c>
      <c r="F5" s="463" t="s">
        <v>27</v>
      </c>
      <c r="G5" s="463" t="s">
        <v>4</v>
      </c>
      <c r="H5" s="463" t="s">
        <v>26</v>
      </c>
      <c r="I5" s="463" t="s">
        <v>27</v>
      </c>
      <c r="J5" s="463" t="s">
        <v>4</v>
      </c>
      <c r="K5" s="463" t="s">
        <v>26</v>
      </c>
      <c r="L5" s="463" t="s">
        <v>27</v>
      </c>
      <c r="M5" s="408" t="s">
        <v>4</v>
      </c>
    </row>
    <row r="6" spans="1:13" ht="28.5" customHeight="1" thickBot="1" x14ac:dyDescent="0.35">
      <c r="A6" s="462" t="s">
        <v>22</v>
      </c>
      <c r="B6" s="615"/>
      <c r="C6" s="616"/>
      <c r="D6" s="617"/>
      <c r="E6" s="615"/>
      <c r="F6" s="616"/>
      <c r="G6" s="618"/>
      <c r="H6" s="619"/>
      <c r="I6" s="616"/>
      <c r="J6" s="617"/>
      <c r="K6" s="620"/>
      <c r="L6" s="621"/>
      <c r="M6" s="622"/>
    </row>
    <row r="7" spans="1:13" ht="27" customHeight="1" thickBot="1" x14ac:dyDescent="0.35">
      <c r="A7" s="2823" t="s">
        <v>167</v>
      </c>
      <c r="B7" s="3268"/>
      <c r="C7" s="3283"/>
      <c r="D7" s="3284"/>
      <c r="E7" s="3283"/>
      <c r="F7" s="3283"/>
      <c r="G7" s="3284"/>
      <c r="H7" s="3283"/>
      <c r="I7" s="3283"/>
      <c r="J7" s="3284"/>
      <c r="K7" s="2826"/>
      <c r="L7" s="2827"/>
      <c r="M7" s="2794"/>
    </row>
    <row r="8" spans="1:13" ht="27.75" customHeight="1" x14ac:dyDescent="0.3">
      <c r="A8" s="3285" t="s">
        <v>307</v>
      </c>
      <c r="B8" s="3286">
        <v>9</v>
      </c>
      <c r="C8" s="3286">
        <v>11</v>
      </c>
      <c r="D8" s="3286">
        <v>20</v>
      </c>
      <c r="E8" s="3286">
        <v>6</v>
      </c>
      <c r="F8" s="3286">
        <v>5</v>
      </c>
      <c r="G8" s="2758">
        <f>SUM(E8:F8)</f>
        <v>11</v>
      </c>
      <c r="H8" s="3286">
        <v>5</v>
      </c>
      <c r="I8" s="3286">
        <v>1</v>
      </c>
      <c r="J8" s="2758">
        <f>SUM(H8:I8)</f>
        <v>6</v>
      </c>
      <c r="K8" s="3287">
        <v>20</v>
      </c>
      <c r="L8" s="3287">
        <v>17</v>
      </c>
      <c r="M8" s="2758">
        <f>SUM(K8:L8)</f>
        <v>37</v>
      </c>
    </row>
    <row r="9" spans="1:13" ht="28.5" customHeight="1" thickBot="1" x14ac:dyDescent="0.35">
      <c r="A9" s="658" t="s">
        <v>311</v>
      </c>
      <c r="B9" s="674">
        <v>0</v>
      </c>
      <c r="C9" s="674">
        <v>0</v>
      </c>
      <c r="D9" s="674">
        <v>0</v>
      </c>
      <c r="E9" s="674">
        <v>2</v>
      </c>
      <c r="F9" s="674">
        <v>5</v>
      </c>
      <c r="G9" s="675">
        <v>7</v>
      </c>
      <c r="H9" s="674">
        <v>2</v>
      </c>
      <c r="I9" s="674">
        <v>2</v>
      </c>
      <c r="J9" s="675">
        <f>SUM(H9:I9)</f>
        <v>4</v>
      </c>
      <c r="K9" s="676">
        <v>4</v>
      </c>
      <c r="L9" s="676">
        <v>7</v>
      </c>
      <c r="M9" s="675">
        <f>SUM(K9:L9)</f>
        <v>11</v>
      </c>
    </row>
    <row r="10" spans="1:13" ht="24.75" customHeight="1" thickBot="1" x14ac:dyDescent="0.35">
      <c r="A10" s="2728" t="s">
        <v>12</v>
      </c>
      <c r="B10" s="2731">
        <v>9</v>
      </c>
      <c r="C10" s="2731">
        <v>11</v>
      </c>
      <c r="D10" s="2731">
        <v>20</v>
      </c>
      <c r="E10" s="2731">
        <f t="shared" ref="E10:J10" si="0">SUM(E8:E9)</f>
        <v>8</v>
      </c>
      <c r="F10" s="2731">
        <f t="shared" si="0"/>
        <v>10</v>
      </c>
      <c r="G10" s="2731">
        <f t="shared" si="0"/>
        <v>18</v>
      </c>
      <c r="H10" s="2731">
        <f t="shared" si="0"/>
        <v>7</v>
      </c>
      <c r="I10" s="2731">
        <f t="shared" si="0"/>
        <v>3</v>
      </c>
      <c r="J10" s="2731">
        <f t="shared" si="0"/>
        <v>10</v>
      </c>
      <c r="K10" s="2731">
        <f>SUM(K8:K9)</f>
        <v>24</v>
      </c>
      <c r="L10" s="2731">
        <f>SUM(L8:L9)</f>
        <v>24</v>
      </c>
      <c r="M10" s="1675">
        <f>SUM(M8:M9)</f>
        <v>48</v>
      </c>
    </row>
    <row r="11" spans="1:13" ht="21" thickBot="1" x14ac:dyDescent="0.35">
      <c r="A11" s="2736" t="s">
        <v>23</v>
      </c>
      <c r="B11" s="2731"/>
      <c r="C11" s="2908"/>
      <c r="D11" s="2734"/>
      <c r="E11" s="2731"/>
      <c r="F11" s="2908"/>
      <c r="G11" s="2734"/>
      <c r="H11" s="2731"/>
      <c r="I11" s="2908"/>
      <c r="J11" s="2734"/>
      <c r="K11" s="1330"/>
      <c r="L11" s="1331"/>
      <c r="M11" s="1332"/>
    </row>
    <row r="12" spans="1:13" ht="21" thickBot="1" x14ac:dyDescent="0.35">
      <c r="A12" s="2772" t="s">
        <v>11</v>
      </c>
      <c r="B12" s="2921"/>
      <c r="C12" s="2922"/>
      <c r="D12" s="2923"/>
      <c r="E12" s="2921"/>
      <c r="F12" s="2922"/>
      <c r="G12" s="2923"/>
      <c r="H12" s="2921"/>
      <c r="I12" s="2922"/>
      <c r="J12" s="2923"/>
      <c r="K12" s="2924"/>
      <c r="L12" s="2925"/>
      <c r="M12" s="2926"/>
    </row>
    <row r="13" spans="1:13" ht="26.25" customHeight="1" thickBot="1" x14ac:dyDescent="0.35">
      <c r="A13" s="2857" t="s">
        <v>167</v>
      </c>
      <c r="B13" s="3268"/>
      <c r="C13" s="3268"/>
      <c r="D13" s="3268"/>
      <c r="E13" s="3268"/>
      <c r="F13" s="3268"/>
      <c r="G13" s="3268"/>
      <c r="H13" s="3268"/>
      <c r="I13" s="3268"/>
      <c r="J13" s="3268"/>
      <c r="K13" s="3268"/>
      <c r="L13" s="3268"/>
      <c r="M13" s="3269"/>
    </row>
    <row r="14" spans="1:13" ht="22.5" customHeight="1" x14ac:dyDescent="0.3">
      <c r="A14" s="623" t="s">
        <v>307</v>
      </c>
      <c r="B14" s="3286">
        <v>9</v>
      </c>
      <c r="C14" s="3286">
        <v>9</v>
      </c>
      <c r="D14" s="3286">
        <v>18</v>
      </c>
      <c r="E14" s="2776">
        <v>6</v>
      </c>
      <c r="F14" s="2777">
        <v>5</v>
      </c>
      <c r="G14" s="2778">
        <v>11</v>
      </c>
      <c r="H14" s="2779">
        <v>5</v>
      </c>
      <c r="I14" s="2777">
        <v>1</v>
      </c>
      <c r="J14" s="2778">
        <v>6</v>
      </c>
      <c r="K14" s="2914">
        <v>20</v>
      </c>
      <c r="L14" s="3272">
        <v>15</v>
      </c>
      <c r="M14" s="2915">
        <v>35</v>
      </c>
    </row>
    <row r="15" spans="1:13" ht="24.75" customHeight="1" thickBot="1" x14ac:dyDescent="0.35">
      <c r="A15" s="623" t="s">
        <v>311</v>
      </c>
      <c r="B15" s="674">
        <v>0</v>
      </c>
      <c r="C15" s="674">
        <v>0</v>
      </c>
      <c r="D15" s="674">
        <v>0</v>
      </c>
      <c r="E15" s="1335">
        <v>2</v>
      </c>
      <c r="F15" s="667">
        <v>4</v>
      </c>
      <c r="G15" s="1318">
        <v>6</v>
      </c>
      <c r="H15" s="1213">
        <v>2</v>
      </c>
      <c r="I15" s="667">
        <v>2</v>
      </c>
      <c r="J15" s="1318">
        <v>4</v>
      </c>
      <c r="K15" s="3288">
        <v>4</v>
      </c>
      <c r="L15" s="3289">
        <v>6</v>
      </c>
      <c r="M15" s="3290">
        <v>10</v>
      </c>
    </row>
    <row r="16" spans="1:13" ht="21" customHeight="1" thickBot="1" x14ac:dyDescent="0.35">
      <c r="A16" s="2717" t="s">
        <v>8</v>
      </c>
      <c r="B16" s="2731">
        <v>9</v>
      </c>
      <c r="C16" s="2731">
        <v>9</v>
      </c>
      <c r="D16" s="2731">
        <v>18</v>
      </c>
      <c r="E16" s="2916">
        <f t="shared" ref="E16:J16" si="1">SUM(E14:E15)</f>
        <v>8</v>
      </c>
      <c r="F16" s="2916">
        <f t="shared" si="1"/>
        <v>9</v>
      </c>
      <c r="G16" s="2916">
        <f t="shared" si="1"/>
        <v>17</v>
      </c>
      <c r="H16" s="2916">
        <f t="shared" si="1"/>
        <v>7</v>
      </c>
      <c r="I16" s="2916">
        <f t="shared" si="1"/>
        <v>3</v>
      </c>
      <c r="J16" s="2916">
        <f t="shared" si="1"/>
        <v>10</v>
      </c>
      <c r="K16" s="2916">
        <f>SUM(K14:K15)</f>
        <v>24</v>
      </c>
      <c r="L16" s="2916">
        <f>SUM(L14:L15)</f>
        <v>21</v>
      </c>
      <c r="M16" s="3270">
        <f>SUM(M14:M15)</f>
        <v>45</v>
      </c>
    </row>
    <row r="17" spans="1:13" ht="28.5" customHeight="1" thickBot="1" x14ac:dyDescent="0.35">
      <c r="A17" s="2789" t="s">
        <v>25</v>
      </c>
      <c r="B17" s="2737"/>
      <c r="C17" s="2790"/>
      <c r="D17" s="2791"/>
      <c r="E17" s="2737"/>
      <c r="F17" s="2790"/>
      <c r="G17" s="2791"/>
      <c r="H17" s="2737"/>
      <c r="I17" s="2790"/>
      <c r="J17" s="2791"/>
      <c r="K17" s="2924"/>
      <c r="L17" s="2925"/>
      <c r="M17" s="2926"/>
    </row>
    <row r="18" spans="1:13" ht="27" customHeight="1" thickBot="1" x14ac:dyDescent="0.35">
      <c r="A18" s="2857" t="s">
        <v>167</v>
      </c>
      <c r="B18" s="3271"/>
      <c r="C18" s="3291"/>
      <c r="D18" s="3292"/>
      <c r="E18" s="3271"/>
      <c r="F18" s="3291"/>
      <c r="G18" s="3292"/>
      <c r="H18" s="3271"/>
      <c r="I18" s="3291"/>
      <c r="J18" s="3292"/>
      <c r="K18" s="3271"/>
      <c r="L18" s="3291"/>
      <c r="M18" s="3292"/>
    </row>
    <row r="19" spans="1:13" ht="27" customHeight="1" x14ac:dyDescent="0.3">
      <c r="A19" s="613" t="s">
        <v>307</v>
      </c>
      <c r="B19" s="3286">
        <v>0</v>
      </c>
      <c r="C19" s="3286">
        <v>2</v>
      </c>
      <c r="D19" s="3286">
        <v>2</v>
      </c>
      <c r="E19" s="1335">
        <v>0</v>
      </c>
      <c r="F19" s="1335">
        <v>0</v>
      </c>
      <c r="G19" s="675">
        <v>0</v>
      </c>
      <c r="H19" s="1335">
        <v>0</v>
      </c>
      <c r="I19" s="1335">
        <v>0</v>
      </c>
      <c r="J19" s="675">
        <v>0</v>
      </c>
      <c r="K19" s="1330">
        <v>0</v>
      </c>
      <c r="L19" s="1331">
        <v>2</v>
      </c>
      <c r="M19" s="1332">
        <v>2</v>
      </c>
    </row>
    <row r="20" spans="1:13" ht="24.75" customHeight="1" thickBot="1" x14ac:dyDescent="0.35">
      <c r="A20" s="613" t="s">
        <v>311</v>
      </c>
      <c r="B20" s="674">
        <v>0</v>
      </c>
      <c r="C20" s="674">
        <v>0</v>
      </c>
      <c r="D20" s="674">
        <v>0</v>
      </c>
      <c r="E20" s="1335">
        <v>0</v>
      </c>
      <c r="F20" s="1335">
        <v>1</v>
      </c>
      <c r="G20" s="675">
        <v>1</v>
      </c>
      <c r="H20" s="1335">
        <v>0</v>
      </c>
      <c r="I20" s="1335">
        <v>0</v>
      </c>
      <c r="J20" s="675">
        <v>0</v>
      </c>
      <c r="K20" s="1330">
        <v>0</v>
      </c>
      <c r="L20" s="1331">
        <v>1</v>
      </c>
      <c r="M20" s="1332">
        <v>1</v>
      </c>
    </row>
    <row r="21" spans="1:13" ht="24.75" customHeight="1" thickBot="1" x14ac:dyDescent="0.35">
      <c r="A21" s="2717" t="s">
        <v>13</v>
      </c>
      <c r="B21" s="2731">
        <v>0</v>
      </c>
      <c r="C21" s="2731">
        <v>2</v>
      </c>
      <c r="D21" s="2731">
        <v>2</v>
      </c>
      <c r="E21" s="3273">
        <f t="shared" ref="E21:M21" si="2">SUM(E19:E20)</f>
        <v>0</v>
      </c>
      <c r="F21" s="3273">
        <f t="shared" si="2"/>
        <v>1</v>
      </c>
      <c r="G21" s="3273">
        <f t="shared" si="2"/>
        <v>1</v>
      </c>
      <c r="H21" s="3273">
        <f t="shared" si="2"/>
        <v>0</v>
      </c>
      <c r="I21" s="3273">
        <f t="shared" si="2"/>
        <v>0</v>
      </c>
      <c r="J21" s="3273">
        <f t="shared" si="2"/>
        <v>0</v>
      </c>
      <c r="K21" s="3273">
        <f t="shared" si="2"/>
        <v>0</v>
      </c>
      <c r="L21" s="3273">
        <f t="shared" si="2"/>
        <v>3</v>
      </c>
      <c r="M21" s="3270">
        <f t="shared" si="2"/>
        <v>3</v>
      </c>
    </row>
    <row r="22" spans="1:13" ht="26.25" customHeight="1" thickBot="1" x14ac:dyDescent="0.35">
      <c r="A22" s="2631" t="s">
        <v>182</v>
      </c>
      <c r="B22" s="3293">
        <v>9</v>
      </c>
      <c r="C22" s="3293">
        <v>11</v>
      </c>
      <c r="D22" s="3293">
        <v>20</v>
      </c>
      <c r="E22" s="3293">
        <f t="shared" ref="E22:J22" si="3">E16+E21</f>
        <v>8</v>
      </c>
      <c r="F22" s="3293">
        <f t="shared" si="3"/>
        <v>10</v>
      </c>
      <c r="G22" s="3293">
        <f t="shared" si="3"/>
        <v>18</v>
      </c>
      <c r="H22" s="3293">
        <f t="shared" si="3"/>
        <v>7</v>
      </c>
      <c r="I22" s="3293">
        <f t="shared" si="3"/>
        <v>3</v>
      </c>
      <c r="J22" s="3293">
        <f t="shared" si="3"/>
        <v>10</v>
      </c>
      <c r="K22" s="3293">
        <f>K16+K21</f>
        <v>24</v>
      </c>
      <c r="L22" s="3293">
        <f>L16+L21</f>
        <v>24</v>
      </c>
      <c r="M22" s="3294">
        <f>M16+M21</f>
        <v>48</v>
      </c>
    </row>
    <row r="23" spans="1:13" x14ac:dyDescent="0.3">
      <c r="A23" s="368"/>
      <c r="B23" s="369"/>
      <c r="C23" s="369"/>
      <c r="D23" s="369"/>
      <c r="E23" s="369"/>
      <c r="F23" s="369"/>
      <c r="G23" s="369"/>
      <c r="H23" s="369"/>
      <c r="I23" s="369"/>
      <c r="J23" s="369"/>
      <c r="K23" s="369"/>
      <c r="L23" s="369"/>
      <c r="M23" s="369"/>
    </row>
    <row r="24" spans="1:13" x14ac:dyDescent="0.3">
      <c r="A24" s="368"/>
      <c r="B24" s="369"/>
      <c r="C24" s="369"/>
      <c r="D24" s="369"/>
      <c r="E24" s="369"/>
      <c r="F24" s="369"/>
      <c r="G24" s="369"/>
      <c r="H24" s="369"/>
      <c r="I24" s="369"/>
      <c r="J24" s="369"/>
      <c r="K24" s="369"/>
      <c r="L24" s="369"/>
      <c r="M24" s="369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" zoomScale="60" zoomScaleNormal="60" workbookViewId="0">
      <selection activeCell="AG12" sqref="AG12"/>
    </sheetView>
  </sheetViews>
  <sheetFormatPr defaultRowHeight="12.75" x14ac:dyDescent="0.2"/>
  <cols>
    <col min="1" max="1" width="49.42578125" style="44" customWidth="1"/>
    <col min="2" max="2" width="9.42578125" style="44" customWidth="1"/>
    <col min="3" max="3" width="11.140625" style="44" customWidth="1"/>
    <col min="4" max="4" width="10.140625" style="44" customWidth="1"/>
    <col min="5" max="5" width="8.42578125" style="44" customWidth="1"/>
    <col min="6" max="6" width="9.28515625" style="44" customWidth="1"/>
    <col min="7" max="7" width="8.85546875" style="44" customWidth="1"/>
    <col min="8" max="8" width="9.7109375" style="44" customWidth="1"/>
    <col min="9" max="9" width="9.42578125" style="44" customWidth="1"/>
    <col min="10" max="10" width="9.5703125" style="44" customWidth="1"/>
    <col min="11" max="12" width="9.28515625" style="44" customWidth="1"/>
    <col min="13" max="13" width="9" style="44" customWidth="1"/>
    <col min="14" max="14" width="9.42578125" style="44" customWidth="1"/>
    <col min="15" max="15" width="9.28515625" style="44" customWidth="1"/>
    <col min="16" max="17" width="10.28515625" style="44" customWidth="1"/>
    <col min="18" max="18" width="10.7109375" style="44" customWidth="1"/>
    <col min="19" max="19" width="10.5703125" style="44" customWidth="1"/>
    <col min="20" max="21" width="9.28515625" style="44" customWidth="1"/>
    <col min="22" max="22" width="10" style="44" customWidth="1"/>
    <col min="23" max="23" width="8.85546875" style="44" customWidth="1"/>
    <col min="24" max="26" width="9.140625" style="44" customWidth="1"/>
    <col min="27" max="27" width="9.28515625" style="44" customWidth="1"/>
    <col min="28" max="28" width="9" style="44" customWidth="1"/>
    <col min="29" max="30" width="9.85546875" style="44" customWidth="1"/>
    <col min="31" max="31" width="10.140625" style="44" customWidth="1"/>
    <col min="32" max="32" width="9" style="44" customWidth="1"/>
    <col min="33" max="33" width="9.42578125" style="44" customWidth="1"/>
    <col min="34" max="34" width="10.5703125" style="44" customWidth="1"/>
    <col min="35" max="16384" width="9.140625" style="44"/>
  </cols>
  <sheetData>
    <row r="2" spans="1:31" ht="3.75" customHeight="1" x14ac:dyDescent="0.2"/>
    <row r="3" spans="1:31" ht="22.5" x14ac:dyDescent="0.2">
      <c r="A3" s="3988" t="s">
        <v>113</v>
      </c>
      <c r="B3" s="3988"/>
      <c r="C3" s="3988"/>
      <c r="D3" s="3988"/>
      <c r="E3" s="3988"/>
      <c r="F3" s="3988"/>
      <c r="G3" s="3988"/>
      <c r="H3" s="3988"/>
      <c r="I3" s="3988"/>
      <c r="J3" s="3988"/>
      <c r="K3" s="3988"/>
      <c r="L3" s="3988"/>
      <c r="M3" s="3988"/>
      <c r="N3" s="3988"/>
      <c r="O3" s="3988"/>
      <c r="P3" s="3988"/>
      <c r="Q3" s="3988"/>
      <c r="R3" s="3988"/>
      <c r="S3" s="3988"/>
      <c r="T3" s="3988"/>
      <c r="U3" s="3988"/>
      <c r="V3" s="3988"/>
      <c r="W3" s="3988"/>
      <c r="X3" s="3988"/>
      <c r="Y3" s="3988"/>
      <c r="Z3" s="3988"/>
      <c r="AA3" s="3988"/>
      <c r="AB3" s="3988"/>
      <c r="AC3" s="3988"/>
      <c r="AD3" s="3988"/>
      <c r="AE3" s="3988"/>
    </row>
    <row r="4" spans="1:31" ht="22.5" x14ac:dyDescent="0.3">
      <c r="A4" s="3984" t="s">
        <v>355</v>
      </c>
      <c r="B4" s="3984"/>
      <c r="C4" s="3984"/>
      <c r="D4" s="3984"/>
      <c r="E4" s="3984"/>
      <c r="F4" s="3984"/>
      <c r="G4" s="3984"/>
      <c r="H4" s="3984"/>
      <c r="I4" s="3984"/>
      <c r="J4" s="3984"/>
      <c r="K4" s="3984"/>
      <c r="L4" s="3984"/>
      <c r="M4" s="3984"/>
      <c r="N4" s="3984"/>
      <c r="O4" s="3984"/>
      <c r="P4" s="3984"/>
      <c r="Q4" s="3984"/>
      <c r="R4" s="3984"/>
      <c r="S4" s="3984"/>
      <c r="T4" s="3984"/>
      <c r="U4" s="3984"/>
      <c r="V4" s="3984"/>
      <c r="W4" s="3984"/>
      <c r="X4" s="3984"/>
      <c r="Y4" s="3984"/>
      <c r="Z4" s="3984"/>
      <c r="AA4" s="3984"/>
      <c r="AB4" s="3984"/>
      <c r="AC4" s="3984"/>
      <c r="AD4" s="3984"/>
      <c r="AE4" s="3984"/>
    </row>
    <row r="5" spans="1:31" ht="16.5" customHeight="1" x14ac:dyDescent="0.2">
      <c r="A5" s="3988" t="s">
        <v>114</v>
      </c>
      <c r="B5" s="3988"/>
      <c r="C5" s="3988"/>
      <c r="D5" s="3988"/>
      <c r="E5" s="3988"/>
      <c r="F5" s="3988"/>
      <c r="G5" s="3988"/>
      <c r="H5" s="3988"/>
      <c r="I5" s="3988"/>
      <c r="J5" s="3988"/>
      <c r="K5" s="3988"/>
      <c r="L5" s="3988"/>
      <c r="M5" s="3988"/>
      <c r="N5" s="3988"/>
      <c r="O5" s="3988"/>
      <c r="P5" s="3988"/>
      <c r="Q5" s="3988"/>
      <c r="R5" s="3988"/>
      <c r="S5" s="3988"/>
      <c r="T5" s="3988"/>
      <c r="U5" s="3988"/>
      <c r="V5" s="3988"/>
      <c r="W5" s="3988"/>
      <c r="X5" s="3988"/>
      <c r="Y5" s="3988"/>
      <c r="Z5" s="3988"/>
      <c r="AA5" s="3988"/>
      <c r="AB5" s="3988"/>
      <c r="AC5" s="3988"/>
      <c r="AD5" s="3988"/>
      <c r="AE5" s="3988"/>
    </row>
    <row r="6" spans="1:31" ht="10.5" customHeight="1" thickBot="1" x14ac:dyDescent="0.25">
      <c r="A6" s="3988"/>
      <c r="B6" s="3988"/>
      <c r="C6" s="3988"/>
      <c r="D6" s="3988"/>
      <c r="E6" s="3988"/>
      <c r="F6" s="3988"/>
      <c r="G6" s="3988"/>
      <c r="H6" s="3988"/>
      <c r="I6" s="3988"/>
      <c r="J6" s="3988"/>
      <c r="K6" s="3988"/>
      <c r="L6" s="3988"/>
      <c r="M6" s="3988"/>
      <c r="N6" s="3988"/>
      <c r="O6" s="3988"/>
      <c r="P6" s="3988"/>
      <c r="Q6" s="3988"/>
      <c r="R6" s="3988"/>
      <c r="S6" s="3988"/>
      <c r="T6" s="3988"/>
      <c r="U6" s="3988"/>
      <c r="V6" s="3988"/>
      <c r="W6" s="3988"/>
      <c r="X6" s="3988"/>
      <c r="Y6" s="3988"/>
      <c r="Z6" s="3988"/>
      <c r="AA6" s="3988"/>
      <c r="AB6" s="3988"/>
      <c r="AC6" s="3988"/>
      <c r="AD6" s="3988"/>
      <c r="AE6" s="3988"/>
    </row>
    <row r="7" spans="1:31" ht="24.75" customHeight="1" x14ac:dyDescent="0.2">
      <c r="A7" s="3960" t="s">
        <v>315</v>
      </c>
      <c r="B7" s="3962">
        <v>1</v>
      </c>
      <c r="C7" s="3963"/>
      <c r="D7" s="3964"/>
      <c r="E7" s="3962">
        <v>2</v>
      </c>
      <c r="F7" s="3963"/>
      <c r="G7" s="3964"/>
      <c r="H7" s="3962">
        <v>3</v>
      </c>
      <c r="I7" s="3963"/>
      <c r="J7" s="3964"/>
      <c r="K7" s="3962">
        <v>4</v>
      </c>
      <c r="L7" s="3963"/>
      <c r="M7" s="3964"/>
      <c r="N7" s="3962">
        <v>5</v>
      </c>
      <c r="O7" s="3963"/>
      <c r="P7" s="3964"/>
      <c r="Q7" s="3930" t="s">
        <v>4</v>
      </c>
      <c r="R7" s="3997"/>
      <c r="S7" s="3931"/>
      <c r="T7" s="3989">
        <v>1</v>
      </c>
      <c r="U7" s="3990"/>
      <c r="V7" s="3991"/>
      <c r="W7" s="3989">
        <v>2</v>
      </c>
      <c r="X7" s="3990"/>
      <c r="Y7" s="3990"/>
      <c r="Z7" s="3998" t="s">
        <v>115</v>
      </c>
      <c r="AA7" s="3999"/>
      <c r="AB7" s="4000"/>
      <c r="AC7" s="46" t="s">
        <v>4</v>
      </c>
      <c r="AD7" s="47"/>
      <c r="AE7" s="299" t="s">
        <v>136</v>
      </c>
    </row>
    <row r="8" spans="1:31" ht="26.25" customHeight="1" thickBot="1" x14ac:dyDescent="0.25">
      <c r="A8" s="3961"/>
      <c r="B8" s="3965"/>
      <c r="C8" s="3966"/>
      <c r="D8" s="3967"/>
      <c r="E8" s="3965"/>
      <c r="F8" s="3966"/>
      <c r="G8" s="3967"/>
      <c r="H8" s="3965"/>
      <c r="I8" s="3966"/>
      <c r="J8" s="3967"/>
      <c r="K8" s="3965"/>
      <c r="L8" s="3966"/>
      <c r="M8" s="3967"/>
      <c r="N8" s="3965"/>
      <c r="O8" s="3966"/>
      <c r="P8" s="3967"/>
      <c r="Q8" s="3938" t="s">
        <v>141</v>
      </c>
      <c r="R8" s="3939"/>
      <c r="S8" s="3940"/>
      <c r="T8" s="3938" t="s">
        <v>5</v>
      </c>
      <c r="U8" s="3939"/>
      <c r="V8" s="3940"/>
      <c r="W8" s="3938" t="s">
        <v>5</v>
      </c>
      <c r="X8" s="3939"/>
      <c r="Y8" s="3940"/>
      <c r="Z8" s="3938" t="s">
        <v>5</v>
      </c>
      <c r="AA8" s="3939"/>
      <c r="AB8" s="3940"/>
      <c r="AC8" s="48"/>
      <c r="AD8" s="49"/>
      <c r="AE8" s="300"/>
    </row>
    <row r="9" spans="1:31" ht="79.5" customHeight="1" thickBot="1" x14ac:dyDescent="0.25">
      <c r="A9" s="3929"/>
      <c r="B9" s="50" t="s">
        <v>116</v>
      </c>
      <c r="C9" s="51" t="s">
        <v>117</v>
      </c>
      <c r="D9" s="52" t="s">
        <v>118</v>
      </c>
      <c r="E9" s="50" t="s">
        <v>116</v>
      </c>
      <c r="F9" s="51" t="s">
        <v>117</v>
      </c>
      <c r="G9" s="52" t="s">
        <v>118</v>
      </c>
      <c r="H9" s="50" t="s">
        <v>116</v>
      </c>
      <c r="I9" s="51" t="s">
        <v>117</v>
      </c>
      <c r="J9" s="53" t="s">
        <v>118</v>
      </c>
      <c r="K9" s="50" t="s">
        <v>116</v>
      </c>
      <c r="L9" s="51" t="s">
        <v>117</v>
      </c>
      <c r="M9" s="52" t="s">
        <v>118</v>
      </c>
      <c r="N9" s="50" t="s">
        <v>116</v>
      </c>
      <c r="O9" s="51" t="s">
        <v>117</v>
      </c>
      <c r="P9" s="52" t="s">
        <v>118</v>
      </c>
      <c r="Q9" s="50" t="s">
        <v>116</v>
      </c>
      <c r="R9" s="51" t="s">
        <v>117</v>
      </c>
      <c r="S9" s="54" t="s">
        <v>118</v>
      </c>
      <c r="T9" s="50" t="s">
        <v>116</v>
      </c>
      <c r="U9" s="51" t="s">
        <v>117</v>
      </c>
      <c r="V9" s="55" t="s">
        <v>118</v>
      </c>
      <c r="W9" s="50" t="s">
        <v>116</v>
      </c>
      <c r="X9" s="51" t="s">
        <v>117</v>
      </c>
      <c r="Y9" s="55" t="s">
        <v>118</v>
      </c>
      <c r="Z9" s="50" t="s">
        <v>116</v>
      </c>
      <c r="AA9" s="51" t="s">
        <v>117</v>
      </c>
      <c r="AB9" s="54" t="s">
        <v>118</v>
      </c>
      <c r="AC9" s="50" t="s">
        <v>116</v>
      </c>
      <c r="AD9" s="51" t="s">
        <v>117</v>
      </c>
      <c r="AE9" s="301" t="s">
        <v>119</v>
      </c>
    </row>
    <row r="10" spans="1:31" ht="36" customHeight="1" x14ac:dyDescent="0.35">
      <c r="A10" s="3110" t="s">
        <v>120</v>
      </c>
      <c r="B10" s="2522">
        <v>810</v>
      </c>
      <c r="C10" s="2517">
        <v>206</v>
      </c>
      <c r="D10" s="2520">
        <v>1016</v>
      </c>
      <c r="E10" s="2522">
        <v>848</v>
      </c>
      <c r="F10" s="2517">
        <v>249</v>
      </c>
      <c r="G10" s="2520">
        <v>1097</v>
      </c>
      <c r="H10" s="2522">
        <v>802</v>
      </c>
      <c r="I10" s="2517">
        <v>149</v>
      </c>
      <c r="J10" s="2520">
        <v>951</v>
      </c>
      <c r="K10" s="2522">
        <v>768</v>
      </c>
      <c r="L10" s="2517">
        <v>120</v>
      </c>
      <c r="M10" s="2520">
        <v>888</v>
      </c>
      <c r="N10" s="2522">
        <v>0</v>
      </c>
      <c r="O10" s="2517">
        <v>0</v>
      </c>
      <c r="P10" s="3111">
        <v>0</v>
      </c>
      <c r="Q10" s="3112">
        <f t="shared" ref="Q10:R19" si="0">B10+E10+H10+K10+N10</f>
        <v>3228</v>
      </c>
      <c r="R10" s="3113">
        <f t="shared" ref="R10:R19" si="1">C10+F10+I10+L10+O10</f>
        <v>724</v>
      </c>
      <c r="S10" s="3114">
        <f>D10+G10+J10+M10+P10</f>
        <v>3952</v>
      </c>
      <c r="T10" s="3111">
        <v>445</v>
      </c>
      <c r="U10" s="2517">
        <v>10</v>
      </c>
      <c r="V10" s="2520">
        <v>455</v>
      </c>
      <c r="W10" s="2522">
        <v>463</v>
      </c>
      <c r="X10" s="2517">
        <v>28</v>
      </c>
      <c r="Y10" s="3111">
        <v>491</v>
      </c>
      <c r="Z10" s="2516">
        <v>908</v>
      </c>
      <c r="AA10" s="2517">
        <v>38</v>
      </c>
      <c r="AB10" s="2519">
        <v>946</v>
      </c>
      <c r="AC10" s="1670">
        <f t="shared" ref="AC10:AC20" si="2">Q10+Z10</f>
        <v>4136</v>
      </c>
      <c r="AD10" s="1671">
        <f t="shared" ref="AD10:AD20" si="3">R10+AA10</f>
        <v>762</v>
      </c>
      <c r="AE10" s="1672">
        <f t="shared" ref="AE10:AE20" si="4">S10+AB10</f>
        <v>4898</v>
      </c>
    </row>
    <row r="11" spans="1:31" ht="32.25" customHeight="1" x14ac:dyDescent="0.35">
      <c r="A11" s="3110" t="s">
        <v>335</v>
      </c>
      <c r="B11" s="3115">
        <v>90</v>
      </c>
      <c r="C11" s="3116">
        <v>0</v>
      </c>
      <c r="D11" s="3117">
        <v>90</v>
      </c>
      <c r="E11" s="3115">
        <v>85</v>
      </c>
      <c r="F11" s="3116">
        <v>18</v>
      </c>
      <c r="G11" s="3118">
        <v>103</v>
      </c>
      <c r="H11" s="3115">
        <v>74</v>
      </c>
      <c r="I11" s="3116">
        <v>3</v>
      </c>
      <c r="J11" s="3118">
        <v>77</v>
      </c>
      <c r="K11" s="3115">
        <v>71</v>
      </c>
      <c r="L11" s="3116">
        <v>11</v>
      </c>
      <c r="M11" s="3117">
        <v>82</v>
      </c>
      <c r="N11" s="3115">
        <v>0</v>
      </c>
      <c r="O11" s="3116">
        <v>0</v>
      </c>
      <c r="P11" s="3117">
        <v>0</v>
      </c>
      <c r="Q11" s="3119">
        <f t="shared" ref="Q11" si="5">B11+E11+H11+K11+N11</f>
        <v>320</v>
      </c>
      <c r="R11" s="3120">
        <f t="shared" ref="R11" si="6">C11+F11+I11+L11+O11</f>
        <v>32</v>
      </c>
      <c r="S11" s="3121">
        <f>D11+G11+J11+M11+P11</f>
        <v>352</v>
      </c>
      <c r="T11" s="3117">
        <v>62</v>
      </c>
      <c r="U11" s="3116">
        <v>2</v>
      </c>
      <c r="V11" s="3122">
        <v>64</v>
      </c>
      <c r="W11" s="3123">
        <v>66</v>
      </c>
      <c r="X11" s="3116">
        <v>1</v>
      </c>
      <c r="Y11" s="3118">
        <v>67</v>
      </c>
      <c r="Z11" s="3124">
        <v>128</v>
      </c>
      <c r="AA11" s="3116">
        <v>3</v>
      </c>
      <c r="AB11" s="3125">
        <v>131</v>
      </c>
      <c r="AC11" s="3126">
        <f t="shared" ref="AC11" si="7">Q11+Z11</f>
        <v>448</v>
      </c>
      <c r="AD11" s="3127">
        <f>R11+AA11</f>
        <v>35</v>
      </c>
      <c r="AE11" s="3128">
        <f t="shared" ref="AE11" si="8">S11+AB11</f>
        <v>483</v>
      </c>
    </row>
    <row r="12" spans="1:31" ht="41.25" customHeight="1" x14ac:dyDescent="0.35">
      <c r="A12" s="2318" t="s">
        <v>121</v>
      </c>
      <c r="B12" s="1673">
        <v>236</v>
      </c>
      <c r="C12" s="1665">
        <v>25</v>
      </c>
      <c r="D12" s="1668">
        <v>261</v>
      </c>
      <c r="E12" s="1673">
        <v>247</v>
      </c>
      <c r="F12" s="1665">
        <v>16</v>
      </c>
      <c r="G12" s="1669">
        <v>263</v>
      </c>
      <c r="H12" s="1673">
        <v>235</v>
      </c>
      <c r="I12" s="1665">
        <v>22</v>
      </c>
      <c r="J12" s="1669">
        <v>257</v>
      </c>
      <c r="K12" s="1673">
        <v>204</v>
      </c>
      <c r="L12" s="1665">
        <v>23</v>
      </c>
      <c r="M12" s="1668">
        <v>227</v>
      </c>
      <c r="N12" s="1664">
        <v>66</v>
      </c>
      <c r="O12" s="1665">
        <v>18</v>
      </c>
      <c r="P12" s="1667">
        <v>84</v>
      </c>
      <c r="Q12" s="1664">
        <f t="shared" si="0"/>
        <v>988</v>
      </c>
      <c r="R12" s="1665">
        <f t="shared" si="1"/>
        <v>104</v>
      </c>
      <c r="S12" s="1667">
        <f t="shared" ref="S12:S19" si="9">D12+G12+J12+M12+P12</f>
        <v>1092</v>
      </c>
      <c r="T12" s="1668">
        <v>99</v>
      </c>
      <c r="U12" s="1665">
        <v>19</v>
      </c>
      <c r="V12" s="1669">
        <v>118</v>
      </c>
      <c r="W12" s="1673">
        <v>103</v>
      </c>
      <c r="X12" s="1665">
        <v>8</v>
      </c>
      <c r="Y12" s="1668">
        <v>111</v>
      </c>
      <c r="Z12" s="1664">
        <v>202</v>
      </c>
      <c r="AA12" s="1665">
        <v>27</v>
      </c>
      <c r="AB12" s="1666">
        <v>229</v>
      </c>
      <c r="AC12" s="1670">
        <f t="shared" si="2"/>
        <v>1190</v>
      </c>
      <c r="AD12" s="1671">
        <f t="shared" si="3"/>
        <v>131</v>
      </c>
      <c r="AE12" s="1672">
        <f t="shared" si="4"/>
        <v>1321</v>
      </c>
    </row>
    <row r="13" spans="1:31" ht="42" customHeight="1" x14ac:dyDescent="0.35">
      <c r="A13" s="2318" t="s">
        <v>122</v>
      </c>
      <c r="B13" s="1673">
        <v>243</v>
      </c>
      <c r="C13" s="1665">
        <v>0</v>
      </c>
      <c r="D13" s="1668">
        <v>243</v>
      </c>
      <c r="E13" s="1673">
        <v>295</v>
      </c>
      <c r="F13" s="1665">
        <v>1</v>
      </c>
      <c r="G13" s="1669">
        <v>296</v>
      </c>
      <c r="H13" s="1673">
        <v>247</v>
      </c>
      <c r="I13" s="1665">
        <v>1</v>
      </c>
      <c r="J13" s="1669">
        <v>248</v>
      </c>
      <c r="K13" s="1673">
        <v>245</v>
      </c>
      <c r="L13" s="1665">
        <v>6</v>
      </c>
      <c r="M13" s="1668">
        <v>251</v>
      </c>
      <c r="N13" s="1664">
        <v>0</v>
      </c>
      <c r="O13" s="1665">
        <v>0</v>
      </c>
      <c r="P13" s="1667">
        <v>0</v>
      </c>
      <c r="Q13" s="1664">
        <f t="shared" si="0"/>
        <v>1030</v>
      </c>
      <c r="R13" s="1665">
        <f>C13+F13+I13+L13+O13</f>
        <v>8</v>
      </c>
      <c r="S13" s="1667">
        <f t="shared" si="9"/>
        <v>1038</v>
      </c>
      <c r="T13" s="1668">
        <v>135</v>
      </c>
      <c r="U13" s="1665">
        <v>2</v>
      </c>
      <c r="V13" s="1669">
        <v>137</v>
      </c>
      <c r="W13" s="1673">
        <v>134</v>
      </c>
      <c r="X13" s="1665">
        <v>4</v>
      </c>
      <c r="Y13" s="1674">
        <v>138</v>
      </c>
      <c r="Z13" s="1668">
        <v>269</v>
      </c>
      <c r="AA13" s="1665">
        <v>6</v>
      </c>
      <c r="AB13" s="1669">
        <v>275</v>
      </c>
      <c r="AC13" s="1670">
        <f t="shared" si="2"/>
        <v>1299</v>
      </c>
      <c r="AD13" s="1671">
        <f t="shared" si="3"/>
        <v>14</v>
      </c>
      <c r="AE13" s="1672">
        <f t="shared" si="4"/>
        <v>1313</v>
      </c>
    </row>
    <row r="14" spans="1:31" ht="30.75" customHeight="1" x14ac:dyDescent="0.35">
      <c r="A14" s="2318" t="s">
        <v>107</v>
      </c>
      <c r="B14" s="1673">
        <v>156</v>
      </c>
      <c r="C14" s="1665">
        <v>15</v>
      </c>
      <c r="D14" s="1668">
        <v>171</v>
      </c>
      <c r="E14" s="1673">
        <v>161</v>
      </c>
      <c r="F14" s="1665">
        <v>12</v>
      </c>
      <c r="G14" s="1669">
        <v>173</v>
      </c>
      <c r="H14" s="1673">
        <v>138</v>
      </c>
      <c r="I14" s="1665">
        <v>7</v>
      </c>
      <c r="J14" s="1669">
        <v>145</v>
      </c>
      <c r="K14" s="1673">
        <v>93</v>
      </c>
      <c r="L14" s="1665">
        <v>3</v>
      </c>
      <c r="M14" s="1669">
        <v>96</v>
      </c>
      <c r="N14" s="1664">
        <v>0</v>
      </c>
      <c r="O14" s="1665">
        <v>0</v>
      </c>
      <c r="P14" s="1667">
        <v>0</v>
      </c>
      <c r="Q14" s="1664">
        <f t="shared" si="0"/>
        <v>548</v>
      </c>
      <c r="R14" s="1665">
        <f t="shared" si="1"/>
        <v>37</v>
      </c>
      <c r="S14" s="1667">
        <f t="shared" si="9"/>
        <v>585</v>
      </c>
      <c r="T14" s="1668">
        <v>64</v>
      </c>
      <c r="U14" s="1665">
        <v>2</v>
      </c>
      <c r="V14" s="1668">
        <v>66</v>
      </c>
      <c r="W14" s="1664">
        <v>71</v>
      </c>
      <c r="X14" s="1665">
        <v>0</v>
      </c>
      <c r="Y14" s="1669">
        <v>71</v>
      </c>
      <c r="Z14" s="1664">
        <v>135</v>
      </c>
      <c r="AA14" s="1665">
        <v>2</v>
      </c>
      <c r="AB14" s="1666">
        <v>137</v>
      </c>
      <c r="AC14" s="1670">
        <f t="shared" si="2"/>
        <v>683</v>
      </c>
      <c r="AD14" s="1671">
        <f t="shared" si="3"/>
        <v>39</v>
      </c>
      <c r="AE14" s="1672">
        <f t="shared" si="4"/>
        <v>722</v>
      </c>
    </row>
    <row r="15" spans="1:31" ht="31.5" customHeight="1" x14ac:dyDescent="0.35">
      <c r="A15" s="2318" t="s">
        <v>123</v>
      </c>
      <c r="B15" s="1673">
        <v>281</v>
      </c>
      <c r="C15" s="1665">
        <v>30</v>
      </c>
      <c r="D15" s="1668">
        <v>311</v>
      </c>
      <c r="E15" s="1673">
        <v>248</v>
      </c>
      <c r="F15" s="1665">
        <v>89</v>
      </c>
      <c r="G15" s="1669">
        <v>337</v>
      </c>
      <c r="H15" s="1673">
        <v>257</v>
      </c>
      <c r="I15" s="1665">
        <v>71</v>
      </c>
      <c r="J15" s="1669">
        <v>328</v>
      </c>
      <c r="K15" s="1673">
        <v>312</v>
      </c>
      <c r="L15" s="1665">
        <v>36</v>
      </c>
      <c r="M15" s="1669">
        <v>348</v>
      </c>
      <c r="N15" s="1664">
        <v>0</v>
      </c>
      <c r="O15" s="1665">
        <v>0</v>
      </c>
      <c r="P15" s="1667">
        <v>0</v>
      </c>
      <c r="Q15" s="1664">
        <f t="shared" si="0"/>
        <v>1098</v>
      </c>
      <c r="R15" s="1665">
        <f t="shared" si="1"/>
        <v>226</v>
      </c>
      <c r="S15" s="1667">
        <f t="shared" si="9"/>
        <v>1324</v>
      </c>
      <c r="T15" s="1668">
        <v>246</v>
      </c>
      <c r="U15" s="1665">
        <v>7</v>
      </c>
      <c r="V15" s="3129">
        <v>253</v>
      </c>
      <c r="W15" s="3130">
        <v>241</v>
      </c>
      <c r="X15" s="3131">
        <v>22</v>
      </c>
      <c r="Y15" s="3132">
        <v>263</v>
      </c>
      <c r="Z15" s="1668">
        <v>487</v>
      </c>
      <c r="AA15" s="1665">
        <v>29</v>
      </c>
      <c r="AB15" s="3129">
        <v>516</v>
      </c>
      <c r="AC15" s="1670">
        <f t="shared" si="2"/>
        <v>1585</v>
      </c>
      <c r="AD15" s="1671">
        <f t="shared" si="3"/>
        <v>255</v>
      </c>
      <c r="AE15" s="1672">
        <f t="shared" si="4"/>
        <v>1840</v>
      </c>
    </row>
    <row r="16" spans="1:31" ht="58.5" customHeight="1" x14ac:dyDescent="0.35">
      <c r="A16" s="2314" t="s">
        <v>331</v>
      </c>
      <c r="B16" s="1739">
        <v>21</v>
      </c>
      <c r="C16" s="1665">
        <v>0</v>
      </c>
      <c r="D16" s="1741">
        <v>21</v>
      </c>
      <c r="E16" s="1739">
        <v>85</v>
      </c>
      <c r="F16" s="1665">
        <v>0</v>
      </c>
      <c r="G16" s="1741">
        <v>85</v>
      </c>
      <c r="H16" s="1739">
        <v>79</v>
      </c>
      <c r="I16" s="1665">
        <v>0</v>
      </c>
      <c r="J16" s="1740">
        <v>79</v>
      </c>
      <c r="K16" s="1739">
        <v>57</v>
      </c>
      <c r="L16" s="1665">
        <v>4</v>
      </c>
      <c r="M16" s="1740">
        <v>61</v>
      </c>
      <c r="N16" s="1664">
        <v>0</v>
      </c>
      <c r="O16" s="1665">
        <v>0</v>
      </c>
      <c r="P16" s="1667">
        <v>0</v>
      </c>
      <c r="Q16" s="1664">
        <f t="shared" si="0"/>
        <v>242</v>
      </c>
      <c r="R16" s="1665">
        <f t="shared" si="1"/>
        <v>4</v>
      </c>
      <c r="S16" s="1667">
        <f t="shared" si="9"/>
        <v>246</v>
      </c>
      <c r="T16" s="1740">
        <v>0</v>
      </c>
      <c r="U16" s="1745">
        <v>0</v>
      </c>
      <c r="V16" s="2315">
        <v>0</v>
      </c>
      <c r="W16" s="1740">
        <v>0</v>
      </c>
      <c r="X16" s="1745">
        <v>0</v>
      </c>
      <c r="Y16" s="3133">
        <v>0</v>
      </c>
      <c r="Z16" s="1664">
        <v>0</v>
      </c>
      <c r="AA16" s="1665">
        <v>0</v>
      </c>
      <c r="AB16" s="1666">
        <v>0</v>
      </c>
      <c r="AC16" s="1670">
        <f t="shared" si="2"/>
        <v>242</v>
      </c>
      <c r="AD16" s="1671">
        <f t="shared" si="3"/>
        <v>4</v>
      </c>
      <c r="AE16" s="1672">
        <f t="shared" si="4"/>
        <v>246</v>
      </c>
    </row>
    <row r="17" spans="1:36" ht="42.75" customHeight="1" x14ac:dyDescent="0.35">
      <c r="A17" s="1663" t="s">
        <v>125</v>
      </c>
      <c r="B17" s="1664">
        <v>207</v>
      </c>
      <c r="C17" s="1665">
        <v>3</v>
      </c>
      <c r="D17" s="1666">
        <v>210</v>
      </c>
      <c r="E17" s="1664">
        <v>228</v>
      </c>
      <c r="F17" s="1665">
        <v>8</v>
      </c>
      <c r="G17" s="1666">
        <v>236</v>
      </c>
      <c r="H17" s="1664">
        <v>212</v>
      </c>
      <c r="I17" s="1665">
        <v>3</v>
      </c>
      <c r="J17" s="1666">
        <v>215</v>
      </c>
      <c r="K17" s="1664">
        <v>279</v>
      </c>
      <c r="L17" s="1665">
        <v>8</v>
      </c>
      <c r="M17" s="1666">
        <v>287</v>
      </c>
      <c r="N17" s="1664">
        <v>12</v>
      </c>
      <c r="O17" s="1665">
        <v>0</v>
      </c>
      <c r="P17" s="1667">
        <v>12</v>
      </c>
      <c r="Q17" s="3134">
        <f t="shared" si="0"/>
        <v>938</v>
      </c>
      <c r="R17" s="3135">
        <f t="shared" si="0"/>
        <v>22</v>
      </c>
      <c r="S17" s="1667">
        <f t="shared" si="9"/>
        <v>960</v>
      </c>
      <c r="T17" s="1669">
        <v>139</v>
      </c>
      <c r="U17" s="1665">
        <v>1</v>
      </c>
      <c r="V17" s="1667">
        <v>140</v>
      </c>
      <c r="W17" s="1669">
        <v>141</v>
      </c>
      <c r="X17" s="1665">
        <v>3</v>
      </c>
      <c r="Y17" s="1665">
        <v>144</v>
      </c>
      <c r="Z17" s="1664">
        <v>280</v>
      </c>
      <c r="AA17" s="1665">
        <v>4</v>
      </c>
      <c r="AB17" s="1666">
        <v>284</v>
      </c>
      <c r="AC17" s="1670">
        <f t="shared" si="2"/>
        <v>1218</v>
      </c>
      <c r="AD17" s="1671">
        <f t="shared" si="3"/>
        <v>26</v>
      </c>
      <c r="AE17" s="1672">
        <f t="shared" si="4"/>
        <v>1244</v>
      </c>
    </row>
    <row r="18" spans="1:36" s="56" customFormat="1" ht="42.75" customHeight="1" x14ac:dyDescent="0.35">
      <c r="A18" s="1663" t="s">
        <v>126</v>
      </c>
      <c r="B18" s="1664">
        <v>32</v>
      </c>
      <c r="C18" s="1665">
        <v>0</v>
      </c>
      <c r="D18" s="1666">
        <v>32</v>
      </c>
      <c r="E18" s="1664">
        <v>57</v>
      </c>
      <c r="F18" s="1665">
        <v>0</v>
      </c>
      <c r="G18" s="1666">
        <v>57</v>
      </c>
      <c r="H18" s="1664">
        <v>70</v>
      </c>
      <c r="I18" s="1665">
        <v>1</v>
      </c>
      <c r="J18" s="1667">
        <v>71</v>
      </c>
      <c r="K18" s="1668">
        <v>59</v>
      </c>
      <c r="L18" s="1665">
        <v>5</v>
      </c>
      <c r="M18" s="1668">
        <v>64</v>
      </c>
      <c r="N18" s="1664">
        <v>0</v>
      </c>
      <c r="O18" s="1665">
        <v>0</v>
      </c>
      <c r="P18" s="1667">
        <v>0</v>
      </c>
      <c r="Q18" s="1664">
        <f t="shared" si="0"/>
        <v>218</v>
      </c>
      <c r="R18" s="1665">
        <f t="shared" si="1"/>
        <v>6</v>
      </c>
      <c r="S18" s="1667">
        <f t="shared" si="9"/>
        <v>224</v>
      </c>
      <c r="T18" s="1669">
        <v>22</v>
      </c>
      <c r="U18" s="1665">
        <v>0</v>
      </c>
      <c r="V18" s="1667">
        <v>22</v>
      </c>
      <c r="W18" s="1669">
        <v>29</v>
      </c>
      <c r="X18" s="1665">
        <v>0</v>
      </c>
      <c r="Y18" s="1667">
        <v>29</v>
      </c>
      <c r="Z18" s="1664">
        <v>51</v>
      </c>
      <c r="AA18" s="1665">
        <v>0</v>
      </c>
      <c r="AB18" s="1666">
        <v>51</v>
      </c>
      <c r="AC18" s="1670">
        <f t="shared" si="2"/>
        <v>269</v>
      </c>
      <c r="AD18" s="1671">
        <f t="shared" si="3"/>
        <v>6</v>
      </c>
      <c r="AE18" s="1672">
        <f t="shared" si="4"/>
        <v>275</v>
      </c>
      <c r="AF18" s="44"/>
    </row>
    <row r="19" spans="1:36" s="56" customFormat="1" ht="43.5" customHeight="1" thickBot="1" x14ac:dyDescent="0.4">
      <c r="A19" s="3136" t="s">
        <v>127</v>
      </c>
      <c r="B19" s="1744">
        <v>75</v>
      </c>
      <c r="C19" s="1745">
        <v>7</v>
      </c>
      <c r="D19" s="3133">
        <v>82</v>
      </c>
      <c r="E19" s="1744">
        <v>48</v>
      </c>
      <c r="F19" s="1745">
        <v>19</v>
      </c>
      <c r="G19" s="3133">
        <v>67</v>
      </c>
      <c r="H19" s="1744">
        <v>45</v>
      </c>
      <c r="I19" s="1745">
        <v>16</v>
      </c>
      <c r="J19" s="3133">
        <v>61</v>
      </c>
      <c r="K19" s="1736">
        <v>55</v>
      </c>
      <c r="L19" s="1737">
        <v>13</v>
      </c>
      <c r="M19" s="3133">
        <v>68</v>
      </c>
      <c r="N19" s="1736">
        <v>0</v>
      </c>
      <c r="O19" s="1737">
        <v>0</v>
      </c>
      <c r="P19" s="1738">
        <v>0</v>
      </c>
      <c r="Q19" s="1736">
        <f t="shared" si="0"/>
        <v>223</v>
      </c>
      <c r="R19" s="1737">
        <f t="shared" si="1"/>
        <v>55</v>
      </c>
      <c r="S19" s="1667">
        <f t="shared" si="9"/>
        <v>278</v>
      </c>
      <c r="T19" s="1740">
        <v>0</v>
      </c>
      <c r="U19" s="1745">
        <v>0</v>
      </c>
      <c r="V19" s="3133">
        <v>0</v>
      </c>
      <c r="W19" s="1744">
        <v>6</v>
      </c>
      <c r="X19" s="1745">
        <v>0</v>
      </c>
      <c r="Y19" s="3133">
        <v>6</v>
      </c>
      <c r="Z19" s="1664">
        <v>6</v>
      </c>
      <c r="AA19" s="1665">
        <v>0</v>
      </c>
      <c r="AB19" s="1666">
        <v>6</v>
      </c>
      <c r="AC19" s="1733">
        <f t="shared" si="2"/>
        <v>229</v>
      </c>
      <c r="AD19" s="3137">
        <f t="shared" si="3"/>
        <v>55</v>
      </c>
      <c r="AE19" s="1743">
        <f t="shared" si="4"/>
        <v>284</v>
      </c>
      <c r="AF19" s="44"/>
    </row>
    <row r="20" spans="1:36" ht="37.5" customHeight="1" thickBot="1" x14ac:dyDescent="0.35">
      <c r="A20" s="245" t="s">
        <v>316</v>
      </c>
      <c r="B20" s="277">
        <f t="shared" ref="B20:AA20" si="10">SUM(B10:B19)</f>
        <v>2151</v>
      </c>
      <c r="C20" s="277">
        <f t="shared" si="10"/>
        <v>286</v>
      </c>
      <c r="D20" s="277">
        <f t="shared" si="10"/>
        <v>2437</v>
      </c>
      <c r="E20" s="277">
        <f t="shared" si="10"/>
        <v>2302</v>
      </c>
      <c r="F20" s="277">
        <f t="shared" si="10"/>
        <v>412</v>
      </c>
      <c r="G20" s="279">
        <f t="shared" si="10"/>
        <v>2714</v>
      </c>
      <c r="H20" s="277">
        <f t="shared" si="10"/>
        <v>2159</v>
      </c>
      <c r="I20" s="277">
        <f t="shared" si="10"/>
        <v>273</v>
      </c>
      <c r="J20" s="280">
        <f t="shared" si="10"/>
        <v>2432</v>
      </c>
      <c r="K20" s="407">
        <f t="shared" si="10"/>
        <v>2143</v>
      </c>
      <c r="L20" s="277">
        <f t="shared" si="10"/>
        <v>229</v>
      </c>
      <c r="M20" s="279">
        <f t="shared" si="10"/>
        <v>2372</v>
      </c>
      <c r="N20" s="280">
        <f t="shared" si="10"/>
        <v>78</v>
      </c>
      <c r="O20" s="407">
        <f t="shared" si="10"/>
        <v>18</v>
      </c>
      <c r="P20" s="279">
        <f t="shared" si="10"/>
        <v>96</v>
      </c>
      <c r="Q20" s="277">
        <f t="shared" si="10"/>
        <v>8833</v>
      </c>
      <c r="R20" s="281">
        <f t="shared" si="10"/>
        <v>1218</v>
      </c>
      <c r="S20" s="282">
        <f>SUM(S10:S19)</f>
        <v>10051</v>
      </c>
      <c r="T20" s="407">
        <f t="shared" si="10"/>
        <v>1212</v>
      </c>
      <c r="U20" s="277">
        <f t="shared" si="10"/>
        <v>43</v>
      </c>
      <c r="V20" s="277">
        <f t="shared" si="10"/>
        <v>1255</v>
      </c>
      <c r="W20" s="277">
        <f t="shared" si="10"/>
        <v>1254</v>
      </c>
      <c r="X20" s="277">
        <f t="shared" si="10"/>
        <v>66</v>
      </c>
      <c r="Y20" s="277">
        <f t="shared" si="10"/>
        <v>1320</v>
      </c>
      <c r="Z20" s="277">
        <f t="shared" si="10"/>
        <v>2466</v>
      </c>
      <c r="AA20" s="277">
        <f t="shared" si="10"/>
        <v>109</v>
      </c>
      <c r="AB20" s="277">
        <f>SUM(AB10:AB19)</f>
        <v>2575</v>
      </c>
      <c r="AC20" s="280">
        <f t="shared" si="2"/>
        <v>11299</v>
      </c>
      <c r="AD20" s="280">
        <f t="shared" si="3"/>
        <v>1327</v>
      </c>
      <c r="AE20" s="280">
        <f t="shared" si="4"/>
        <v>12626</v>
      </c>
      <c r="AF20" s="57"/>
    </row>
    <row r="21" spans="1:36" ht="24.75" customHeight="1" x14ac:dyDescent="0.3">
      <c r="A21" s="3996" t="s">
        <v>128</v>
      </c>
      <c r="B21" s="3996"/>
      <c r="C21" s="3996"/>
      <c r="D21" s="3996"/>
      <c r="E21" s="3996"/>
      <c r="F21" s="3996"/>
      <c r="G21" s="3996"/>
      <c r="H21" s="3996"/>
      <c r="I21" s="3996"/>
      <c r="J21" s="3996"/>
      <c r="K21" s="3996"/>
      <c r="L21" s="3996"/>
      <c r="M21" s="3996"/>
      <c r="N21" s="3996"/>
      <c r="O21" s="3996"/>
      <c r="P21" s="3996"/>
      <c r="Q21" s="3996"/>
      <c r="R21" s="3996"/>
      <c r="S21" s="3996"/>
      <c r="T21" s="3996"/>
      <c r="U21" s="3996"/>
      <c r="V21" s="3996"/>
      <c r="W21" s="3996"/>
      <c r="X21" s="3996"/>
      <c r="Y21" s="3996"/>
      <c r="Z21" s="3996"/>
      <c r="AA21" s="3996"/>
      <c r="AB21" s="3996"/>
      <c r="AC21" s="3996"/>
      <c r="AD21" s="3996"/>
      <c r="AE21" s="3996"/>
      <c r="AF21" s="298"/>
      <c r="AG21" s="298"/>
      <c r="AH21" s="298"/>
      <c r="AI21" s="298"/>
      <c r="AJ21" s="298"/>
    </row>
    <row r="22" spans="1:36" ht="24.75" customHeight="1" x14ac:dyDescent="0.3">
      <c r="A22" s="3984" t="s">
        <v>355</v>
      </c>
      <c r="B22" s="3984"/>
      <c r="C22" s="3984"/>
      <c r="D22" s="3984"/>
      <c r="E22" s="3984"/>
      <c r="F22" s="3984"/>
      <c r="G22" s="3984"/>
      <c r="H22" s="3984"/>
      <c r="I22" s="3984"/>
      <c r="J22" s="3984"/>
      <c r="K22" s="3984"/>
      <c r="L22" s="3984"/>
      <c r="M22" s="3984"/>
      <c r="N22" s="3984"/>
      <c r="O22" s="3984"/>
      <c r="P22" s="3984"/>
      <c r="Q22" s="3984"/>
      <c r="R22" s="3984"/>
      <c r="S22" s="3984"/>
      <c r="T22" s="3984"/>
      <c r="U22" s="3984"/>
      <c r="V22" s="3984"/>
      <c r="W22" s="3984"/>
      <c r="X22" s="3984"/>
      <c r="Y22" s="3984"/>
      <c r="Z22" s="3984"/>
      <c r="AA22" s="3984"/>
      <c r="AB22" s="3984"/>
      <c r="AC22" s="3984"/>
      <c r="AD22" s="3984"/>
      <c r="AE22" s="3984"/>
      <c r="AF22" s="297"/>
      <c r="AG22" s="297"/>
      <c r="AH22" s="297"/>
      <c r="AI22" s="297"/>
      <c r="AJ22" s="297"/>
    </row>
    <row r="23" spans="1:36" ht="24.75" customHeight="1" thickBot="1" x14ac:dyDescent="0.35">
      <c r="A23" s="3992" t="s">
        <v>129</v>
      </c>
      <c r="B23" s="3992"/>
      <c r="C23" s="3992"/>
      <c r="D23" s="3992"/>
      <c r="E23" s="3992"/>
      <c r="F23" s="3992"/>
      <c r="G23" s="3992"/>
      <c r="H23" s="3992"/>
      <c r="I23" s="3992"/>
      <c r="J23" s="3992"/>
      <c r="K23" s="3992"/>
      <c r="L23" s="3992"/>
      <c r="M23" s="3992"/>
      <c r="N23" s="3992"/>
      <c r="O23" s="3992"/>
      <c r="P23" s="3992"/>
      <c r="Q23" s="3992"/>
      <c r="R23" s="3992"/>
      <c r="S23" s="3992"/>
      <c r="T23" s="3992"/>
      <c r="U23" s="3992"/>
      <c r="V23" s="3992"/>
      <c r="W23" s="3992"/>
      <c r="X23" s="3992"/>
      <c r="Y23" s="3992"/>
      <c r="Z23" s="3992"/>
      <c r="AA23" s="3992"/>
      <c r="AB23" s="3992"/>
      <c r="AC23" s="3992"/>
      <c r="AD23" s="3992"/>
      <c r="AE23" s="3992"/>
      <c r="AF23" s="298"/>
      <c r="AG23" s="298"/>
      <c r="AH23" s="298"/>
      <c r="AI23" s="45"/>
      <c r="AJ23" s="45"/>
    </row>
    <row r="24" spans="1:36" ht="27.75" customHeight="1" x14ac:dyDescent="0.2">
      <c r="A24" s="3960" t="s">
        <v>315</v>
      </c>
      <c r="B24" s="3962">
        <v>1</v>
      </c>
      <c r="C24" s="3963"/>
      <c r="D24" s="3964"/>
      <c r="E24" s="3962">
        <v>2</v>
      </c>
      <c r="F24" s="3963"/>
      <c r="G24" s="3964"/>
      <c r="H24" s="3962">
        <v>3</v>
      </c>
      <c r="I24" s="3963"/>
      <c r="J24" s="3964"/>
      <c r="K24" s="3962">
        <v>4</v>
      </c>
      <c r="L24" s="3963"/>
      <c r="M24" s="3964"/>
      <c r="N24" s="3962">
        <v>5</v>
      </c>
      <c r="O24" s="3963"/>
      <c r="P24" s="3964"/>
      <c r="Q24" s="3993" t="s">
        <v>4</v>
      </c>
      <c r="R24" s="3994"/>
      <c r="S24" s="3995"/>
      <c r="T24" s="3989">
        <v>1</v>
      </c>
      <c r="U24" s="3990"/>
      <c r="V24" s="3991"/>
      <c r="W24" s="3989">
        <v>2</v>
      </c>
      <c r="X24" s="3990"/>
      <c r="Y24" s="3990"/>
      <c r="Z24" s="3989">
        <v>3</v>
      </c>
      <c r="AA24" s="3990"/>
      <c r="AB24" s="3991"/>
      <c r="AC24" s="3989" t="s">
        <v>130</v>
      </c>
      <c r="AD24" s="3990"/>
      <c r="AE24" s="3991"/>
      <c r="AF24" s="3930" t="s">
        <v>4</v>
      </c>
      <c r="AG24" s="3931"/>
      <c r="AH24" s="3927" t="s">
        <v>131</v>
      </c>
    </row>
    <row r="25" spans="1:36" ht="18" customHeight="1" thickBot="1" x14ac:dyDescent="0.25">
      <c r="A25" s="3961"/>
      <c r="B25" s="3965"/>
      <c r="C25" s="3966"/>
      <c r="D25" s="3967"/>
      <c r="E25" s="3965"/>
      <c r="F25" s="3966"/>
      <c r="G25" s="3967"/>
      <c r="H25" s="3965"/>
      <c r="I25" s="3966"/>
      <c r="J25" s="3967"/>
      <c r="K25" s="3965"/>
      <c r="L25" s="3966"/>
      <c r="M25" s="3967"/>
      <c r="N25" s="3965"/>
      <c r="O25" s="3966"/>
      <c r="P25" s="3967"/>
      <c r="Q25" s="3938" t="s">
        <v>141</v>
      </c>
      <c r="R25" s="3939"/>
      <c r="S25" s="3940"/>
      <c r="T25" s="3938" t="s">
        <v>5</v>
      </c>
      <c r="U25" s="3939"/>
      <c r="V25" s="3940"/>
      <c r="W25" s="3938" t="s">
        <v>5</v>
      </c>
      <c r="X25" s="3939"/>
      <c r="Y25" s="3940"/>
      <c r="Z25" s="3938" t="s">
        <v>5</v>
      </c>
      <c r="AA25" s="3939"/>
      <c r="AB25" s="3940"/>
      <c r="AC25" s="3938" t="s">
        <v>5</v>
      </c>
      <c r="AD25" s="3939"/>
      <c r="AE25" s="3940"/>
      <c r="AF25" s="382"/>
      <c r="AG25" s="383"/>
      <c r="AH25" s="3928"/>
    </row>
    <row r="26" spans="1:36" ht="84" customHeight="1" thickBot="1" x14ac:dyDescent="0.25">
      <c r="A26" s="3929"/>
      <c r="B26" s="50" t="s">
        <v>116</v>
      </c>
      <c r="C26" s="51" t="s">
        <v>117</v>
      </c>
      <c r="D26" s="54" t="s">
        <v>118</v>
      </c>
      <c r="E26" s="50" t="s">
        <v>116</v>
      </c>
      <c r="F26" s="51" t="s">
        <v>117</v>
      </c>
      <c r="G26" s="54" t="s">
        <v>118</v>
      </c>
      <c r="H26" s="50" t="s">
        <v>116</v>
      </c>
      <c r="I26" s="51" t="s">
        <v>117</v>
      </c>
      <c r="J26" s="55" t="s">
        <v>118</v>
      </c>
      <c r="K26" s="50" t="s">
        <v>116</v>
      </c>
      <c r="L26" s="51" t="s">
        <v>266</v>
      </c>
      <c r="M26" s="54" t="s">
        <v>118</v>
      </c>
      <c r="N26" s="50" t="s">
        <v>116</v>
      </c>
      <c r="O26" s="51" t="s">
        <v>117</v>
      </c>
      <c r="P26" s="55" t="s">
        <v>118</v>
      </c>
      <c r="Q26" s="50" t="s">
        <v>116</v>
      </c>
      <c r="R26" s="51" t="s">
        <v>117</v>
      </c>
      <c r="S26" s="54" t="s">
        <v>118</v>
      </c>
      <c r="T26" s="50" t="s">
        <v>116</v>
      </c>
      <c r="U26" s="51" t="s">
        <v>117</v>
      </c>
      <c r="V26" s="58" t="s">
        <v>118</v>
      </c>
      <c r="W26" s="50" t="s">
        <v>116</v>
      </c>
      <c r="X26" s="51" t="s">
        <v>117</v>
      </c>
      <c r="Y26" s="59" t="s">
        <v>118</v>
      </c>
      <c r="Z26" s="50" t="s">
        <v>116</v>
      </c>
      <c r="AA26" s="51" t="s">
        <v>117</v>
      </c>
      <c r="AB26" s="55" t="s">
        <v>118</v>
      </c>
      <c r="AC26" s="50" t="s">
        <v>116</v>
      </c>
      <c r="AD26" s="51" t="s">
        <v>117</v>
      </c>
      <c r="AE26" s="54" t="s">
        <v>118</v>
      </c>
      <c r="AF26" s="50" t="s">
        <v>116</v>
      </c>
      <c r="AG26" s="51" t="s">
        <v>117</v>
      </c>
      <c r="AH26" s="3929"/>
    </row>
    <row r="27" spans="1:36" ht="39" customHeight="1" x14ac:dyDescent="0.35">
      <c r="A27" s="2473" t="s">
        <v>120</v>
      </c>
      <c r="B27" s="2523">
        <v>118</v>
      </c>
      <c r="C27" s="2524">
        <v>111</v>
      </c>
      <c r="D27" s="2525">
        <v>229</v>
      </c>
      <c r="E27" s="2523">
        <v>119</v>
      </c>
      <c r="F27" s="2524">
        <v>112</v>
      </c>
      <c r="G27" s="2525">
        <v>231</v>
      </c>
      <c r="H27" s="2523">
        <v>113</v>
      </c>
      <c r="I27" s="2524">
        <v>75</v>
      </c>
      <c r="J27" s="2525">
        <v>188</v>
      </c>
      <c r="K27" s="2523">
        <v>159</v>
      </c>
      <c r="L27" s="2524">
        <v>164</v>
      </c>
      <c r="M27" s="2525">
        <v>323</v>
      </c>
      <c r="N27" s="2523">
        <v>182</v>
      </c>
      <c r="O27" s="2524">
        <v>255</v>
      </c>
      <c r="P27" s="2526">
        <v>437</v>
      </c>
      <c r="Q27" s="2527">
        <f>B27+E27+H27+K27+N27</f>
        <v>691</v>
      </c>
      <c r="R27" s="2528">
        <f t="shared" ref="Q27:S37" si="11">C27+F27+I27+L27+O27</f>
        <v>717</v>
      </c>
      <c r="S27" s="2529">
        <f t="shared" si="11"/>
        <v>1408</v>
      </c>
      <c r="T27" s="2523">
        <v>103</v>
      </c>
      <c r="U27" s="2524">
        <v>181</v>
      </c>
      <c r="V27" s="2525">
        <v>284</v>
      </c>
      <c r="W27" s="2523">
        <v>112</v>
      </c>
      <c r="X27" s="2524">
        <v>185</v>
      </c>
      <c r="Y27" s="2525">
        <v>297</v>
      </c>
      <c r="Z27" s="2523">
        <v>111</v>
      </c>
      <c r="AA27" s="2524">
        <v>68</v>
      </c>
      <c r="AB27" s="2526">
        <v>179</v>
      </c>
      <c r="AC27" s="2523">
        <v>326</v>
      </c>
      <c r="AD27" s="2524">
        <v>434</v>
      </c>
      <c r="AE27" s="2525">
        <v>760</v>
      </c>
      <c r="AF27" s="2530">
        <f t="shared" ref="AF27:AF38" si="12">Q27+AC27</f>
        <v>1017</v>
      </c>
      <c r="AG27" s="2531">
        <f t="shared" ref="AG27:AG38" si="13">R27+AD27</f>
        <v>1151</v>
      </c>
      <c r="AH27" s="2532">
        <f t="shared" ref="AH27:AH36" si="14">S27+AE27</f>
        <v>2168</v>
      </c>
    </row>
    <row r="28" spans="1:36" ht="33.75" customHeight="1" x14ac:dyDescent="0.35">
      <c r="A28" s="3110" t="s">
        <v>335</v>
      </c>
      <c r="B28" s="3295">
        <v>16</v>
      </c>
      <c r="C28" s="3120">
        <v>3</v>
      </c>
      <c r="D28" s="3296">
        <v>19</v>
      </c>
      <c r="E28" s="3295">
        <v>8</v>
      </c>
      <c r="F28" s="3120">
        <v>2</v>
      </c>
      <c r="G28" s="3296">
        <v>10</v>
      </c>
      <c r="H28" s="3295">
        <v>9</v>
      </c>
      <c r="I28" s="3120">
        <v>3</v>
      </c>
      <c r="J28" s="3296">
        <v>12</v>
      </c>
      <c r="K28" s="3295">
        <v>11</v>
      </c>
      <c r="L28" s="3120">
        <v>19</v>
      </c>
      <c r="M28" s="3296">
        <v>30</v>
      </c>
      <c r="N28" s="3295">
        <v>10</v>
      </c>
      <c r="O28" s="3120">
        <v>18</v>
      </c>
      <c r="P28" s="3297">
        <v>28</v>
      </c>
      <c r="Q28" s="3119">
        <f>B28+E28+H28+K28+N28</f>
        <v>54</v>
      </c>
      <c r="R28" s="3120">
        <f t="shared" ref="R28" si="15">C28+F28+I28+L28+O28</f>
        <v>45</v>
      </c>
      <c r="S28" s="3121">
        <f t="shared" ref="S28" si="16">D28+G28+J28+M28+P28</f>
        <v>99</v>
      </c>
      <c r="T28" s="3295">
        <v>9</v>
      </c>
      <c r="U28" s="3120">
        <v>11</v>
      </c>
      <c r="V28" s="3296">
        <v>20</v>
      </c>
      <c r="W28" s="3295">
        <v>8</v>
      </c>
      <c r="X28" s="3120">
        <v>10</v>
      </c>
      <c r="Y28" s="3296">
        <v>18</v>
      </c>
      <c r="Z28" s="3295">
        <v>7</v>
      </c>
      <c r="AA28" s="3120">
        <v>3</v>
      </c>
      <c r="AB28" s="3297">
        <v>10</v>
      </c>
      <c r="AC28" s="3295">
        <v>24</v>
      </c>
      <c r="AD28" s="3120">
        <v>24</v>
      </c>
      <c r="AE28" s="3296">
        <v>48</v>
      </c>
      <c r="AF28" s="3295">
        <f>Q28+AC28</f>
        <v>78</v>
      </c>
      <c r="AG28" s="3120">
        <f>R28+AD28</f>
        <v>69</v>
      </c>
      <c r="AH28" s="3121">
        <f>S28+AE28</f>
        <v>147</v>
      </c>
    </row>
    <row r="29" spans="1:36" ht="38.25" customHeight="1" x14ac:dyDescent="0.35">
      <c r="A29" s="2316" t="s">
        <v>121</v>
      </c>
      <c r="B29" s="1673">
        <v>0</v>
      </c>
      <c r="C29" s="1665">
        <v>49</v>
      </c>
      <c r="D29" s="1669">
        <v>49</v>
      </c>
      <c r="E29" s="1673">
        <v>0</v>
      </c>
      <c r="F29" s="1665">
        <v>49</v>
      </c>
      <c r="G29" s="1669">
        <v>49</v>
      </c>
      <c r="H29" s="1673">
        <v>0</v>
      </c>
      <c r="I29" s="1665">
        <v>60</v>
      </c>
      <c r="J29" s="1669">
        <v>60</v>
      </c>
      <c r="K29" s="1673">
        <v>2</v>
      </c>
      <c r="L29" s="1665">
        <v>80</v>
      </c>
      <c r="M29" s="1669">
        <v>82</v>
      </c>
      <c r="N29" s="1673">
        <v>0</v>
      </c>
      <c r="O29" s="1665">
        <v>103</v>
      </c>
      <c r="P29" s="1669">
        <v>103</v>
      </c>
      <c r="Q29" s="2317">
        <f>B29+E29+H29+K29+N29</f>
        <v>2</v>
      </c>
      <c r="R29" s="1665">
        <f t="shared" si="11"/>
        <v>341</v>
      </c>
      <c r="S29" s="1667">
        <f t="shared" si="11"/>
        <v>343</v>
      </c>
      <c r="T29" s="1673">
        <v>0</v>
      </c>
      <c r="U29" s="1665">
        <v>62</v>
      </c>
      <c r="V29" s="1669">
        <v>62</v>
      </c>
      <c r="W29" s="1673">
        <v>0</v>
      </c>
      <c r="X29" s="1665">
        <v>43</v>
      </c>
      <c r="Y29" s="1669">
        <v>43</v>
      </c>
      <c r="Z29" s="1673">
        <v>0</v>
      </c>
      <c r="AA29" s="1665">
        <v>31</v>
      </c>
      <c r="AB29" s="1668">
        <v>31</v>
      </c>
      <c r="AC29" s="1664">
        <v>0</v>
      </c>
      <c r="AD29" s="1665">
        <v>136</v>
      </c>
      <c r="AE29" s="1667">
        <v>136</v>
      </c>
      <c r="AF29" s="1670">
        <f t="shared" si="12"/>
        <v>2</v>
      </c>
      <c r="AG29" s="1671">
        <f t="shared" si="13"/>
        <v>477</v>
      </c>
      <c r="AH29" s="1672">
        <f t="shared" si="14"/>
        <v>479</v>
      </c>
    </row>
    <row r="30" spans="1:36" ht="42" customHeight="1" x14ac:dyDescent="0.35">
      <c r="A30" s="2316" t="s">
        <v>122</v>
      </c>
      <c r="B30" s="1673">
        <v>143</v>
      </c>
      <c r="C30" s="1665">
        <v>8</v>
      </c>
      <c r="D30" s="1669">
        <v>151</v>
      </c>
      <c r="E30" s="1673">
        <v>132</v>
      </c>
      <c r="F30" s="1665">
        <v>35</v>
      </c>
      <c r="G30" s="1669">
        <v>167</v>
      </c>
      <c r="H30" s="1673">
        <v>115</v>
      </c>
      <c r="I30" s="1665">
        <v>31</v>
      </c>
      <c r="J30" s="1669">
        <v>146</v>
      </c>
      <c r="K30" s="1673">
        <v>106</v>
      </c>
      <c r="L30" s="1665">
        <v>53</v>
      </c>
      <c r="M30" s="1669">
        <v>159</v>
      </c>
      <c r="N30" s="1673">
        <v>150</v>
      </c>
      <c r="O30" s="1665">
        <v>66</v>
      </c>
      <c r="P30" s="1669">
        <v>216</v>
      </c>
      <c r="Q30" s="1664">
        <f t="shared" si="11"/>
        <v>646</v>
      </c>
      <c r="R30" s="1665">
        <f t="shared" si="11"/>
        <v>193</v>
      </c>
      <c r="S30" s="1667">
        <f t="shared" si="11"/>
        <v>839</v>
      </c>
      <c r="T30" s="1673">
        <v>94</v>
      </c>
      <c r="U30" s="1665">
        <v>24</v>
      </c>
      <c r="V30" s="1669">
        <v>118</v>
      </c>
      <c r="W30" s="1673">
        <v>96</v>
      </c>
      <c r="X30" s="1665">
        <v>22</v>
      </c>
      <c r="Y30" s="1669">
        <v>118</v>
      </c>
      <c r="Z30" s="1673">
        <v>94</v>
      </c>
      <c r="AA30" s="1665">
        <v>23</v>
      </c>
      <c r="AB30" s="1668">
        <v>117</v>
      </c>
      <c r="AC30" s="1664">
        <v>284</v>
      </c>
      <c r="AD30" s="1665">
        <v>69</v>
      </c>
      <c r="AE30" s="1666">
        <v>353</v>
      </c>
      <c r="AF30" s="1670">
        <f t="shared" si="12"/>
        <v>930</v>
      </c>
      <c r="AG30" s="1671">
        <f t="shared" si="13"/>
        <v>262</v>
      </c>
      <c r="AH30" s="1672">
        <f t="shared" si="14"/>
        <v>1192</v>
      </c>
    </row>
    <row r="31" spans="1:36" ht="36" customHeight="1" x14ac:dyDescent="0.35">
      <c r="A31" s="2318" t="s">
        <v>107</v>
      </c>
      <c r="B31" s="1673">
        <v>15</v>
      </c>
      <c r="C31" s="1665">
        <v>20</v>
      </c>
      <c r="D31" s="1669">
        <v>35</v>
      </c>
      <c r="E31" s="1673">
        <v>13</v>
      </c>
      <c r="F31" s="1665">
        <v>16</v>
      </c>
      <c r="G31" s="1669">
        <v>29</v>
      </c>
      <c r="H31" s="1673">
        <v>11</v>
      </c>
      <c r="I31" s="1665">
        <v>8</v>
      </c>
      <c r="J31" s="1669">
        <v>19</v>
      </c>
      <c r="K31" s="1673">
        <v>13</v>
      </c>
      <c r="L31" s="1665">
        <v>7</v>
      </c>
      <c r="M31" s="1669">
        <v>20</v>
      </c>
      <c r="N31" s="1673">
        <v>10</v>
      </c>
      <c r="O31" s="1665">
        <v>23</v>
      </c>
      <c r="P31" s="1669">
        <v>33</v>
      </c>
      <c r="Q31" s="1664">
        <f t="shared" si="11"/>
        <v>62</v>
      </c>
      <c r="R31" s="1665">
        <f t="shared" si="11"/>
        <v>74</v>
      </c>
      <c r="S31" s="1667">
        <f t="shared" si="11"/>
        <v>136</v>
      </c>
      <c r="T31" s="1673">
        <v>0</v>
      </c>
      <c r="U31" s="1665">
        <v>12</v>
      </c>
      <c r="V31" s="1669">
        <v>12</v>
      </c>
      <c r="W31" s="1673">
        <v>0</v>
      </c>
      <c r="X31" s="1665">
        <v>4</v>
      </c>
      <c r="Y31" s="1669">
        <v>4</v>
      </c>
      <c r="Z31" s="1673">
        <v>0</v>
      </c>
      <c r="AA31" s="1665">
        <v>1</v>
      </c>
      <c r="AB31" s="1669">
        <v>1</v>
      </c>
      <c r="AC31" s="1664">
        <v>0</v>
      </c>
      <c r="AD31" s="1665">
        <v>17</v>
      </c>
      <c r="AE31" s="1666">
        <v>17</v>
      </c>
      <c r="AF31" s="1670">
        <f t="shared" si="12"/>
        <v>62</v>
      </c>
      <c r="AG31" s="1671">
        <f t="shared" si="13"/>
        <v>91</v>
      </c>
      <c r="AH31" s="1672">
        <f t="shared" si="14"/>
        <v>153</v>
      </c>
    </row>
    <row r="32" spans="1:36" ht="33.75" customHeight="1" x14ac:dyDescent="0.35">
      <c r="A32" s="2318" t="s">
        <v>123</v>
      </c>
      <c r="B32" s="1673">
        <v>2</v>
      </c>
      <c r="C32" s="1665">
        <v>61</v>
      </c>
      <c r="D32" s="1669">
        <v>63</v>
      </c>
      <c r="E32" s="1673">
        <v>43</v>
      </c>
      <c r="F32" s="1665">
        <v>58</v>
      </c>
      <c r="G32" s="1669">
        <v>101</v>
      </c>
      <c r="H32" s="1673">
        <v>51</v>
      </c>
      <c r="I32" s="1665">
        <v>53</v>
      </c>
      <c r="J32" s="1669">
        <v>104</v>
      </c>
      <c r="K32" s="1673">
        <v>82</v>
      </c>
      <c r="L32" s="1665">
        <v>87</v>
      </c>
      <c r="M32" s="1669">
        <v>169</v>
      </c>
      <c r="N32" s="1673">
        <v>77</v>
      </c>
      <c r="O32" s="1665">
        <v>110</v>
      </c>
      <c r="P32" s="1669">
        <v>187</v>
      </c>
      <c r="Q32" s="1664">
        <f t="shared" si="11"/>
        <v>255</v>
      </c>
      <c r="R32" s="1665">
        <f t="shared" si="11"/>
        <v>369</v>
      </c>
      <c r="S32" s="1667">
        <f t="shared" si="11"/>
        <v>624</v>
      </c>
      <c r="T32" s="1673">
        <v>44</v>
      </c>
      <c r="U32" s="1665">
        <v>100</v>
      </c>
      <c r="V32" s="1669">
        <v>144</v>
      </c>
      <c r="W32" s="1673">
        <v>71</v>
      </c>
      <c r="X32" s="1665">
        <v>86</v>
      </c>
      <c r="Y32" s="1669">
        <v>157</v>
      </c>
      <c r="Z32" s="1673">
        <v>71</v>
      </c>
      <c r="AA32" s="1665">
        <v>39</v>
      </c>
      <c r="AB32" s="1669">
        <v>110</v>
      </c>
      <c r="AC32" s="1664">
        <v>186</v>
      </c>
      <c r="AD32" s="1665">
        <v>225</v>
      </c>
      <c r="AE32" s="1666">
        <v>411</v>
      </c>
      <c r="AF32" s="1670">
        <f t="shared" si="12"/>
        <v>441</v>
      </c>
      <c r="AG32" s="1671">
        <f t="shared" si="13"/>
        <v>594</v>
      </c>
      <c r="AH32" s="1672">
        <f t="shared" si="14"/>
        <v>1035</v>
      </c>
    </row>
    <row r="33" spans="1:34" ht="40.5" x14ac:dyDescent="0.35">
      <c r="A33" s="2316" t="s">
        <v>124</v>
      </c>
      <c r="B33" s="1673">
        <v>0</v>
      </c>
      <c r="C33" s="1665">
        <v>0</v>
      </c>
      <c r="D33" s="1674">
        <v>0</v>
      </c>
      <c r="E33" s="1668">
        <v>0</v>
      </c>
      <c r="F33" s="1665">
        <v>0</v>
      </c>
      <c r="G33" s="1674">
        <v>0</v>
      </c>
      <c r="H33" s="1668">
        <v>0</v>
      </c>
      <c r="I33" s="1665">
        <v>0</v>
      </c>
      <c r="J33" s="1668">
        <v>0</v>
      </c>
      <c r="K33" s="1673">
        <v>0</v>
      </c>
      <c r="L33" s="1665">
        <v>0</v>
      </c>
      <c r="M33" s="1674">
        <v>0</v>
      </c>
      <c r="N33" s="1668">
        <v>0</v>
      </c>
      <c r="O33" s="1665">
        <v>0</v>
      </c>
      <c r="P33" s="1668">
        <v>0</v>
      </c>
      <c r="Q33" s="1673">
        <f t="shared" si="11"/>
        <v>0</v>
      </c>
      <c r="R33" s="1665">
        <f t="shared" si="11"/>
        <v>0</v>
      </c>
      <c r="S33" s="1667">
        <f t="shared" si="11"/>
        <v>0</v>
      </c>
      <c r="T33" s="1673">
        <v>0</v>
      </c>
      <c r="U33" s="1665">
        <v>0</v>
      </c>
      <c r="V33" s="1669">
        <v>0</v>
      </c>
      <c r="W33" s="1673">
        <v>0</v>
      </c>
      <c r="X33" s="1665">
        <v>11</v>
      </c>
      <c r="Y33" s="1669">
        <v>11</v>
      </c>
      <c r="Z33" s="1673">
        <v>0</v>
      </c>
      <c r="AA33" s="1665">
        <v>27</v>
      </c>
      <c r="AB33" s="1669">
        <v>27</v>
      </c>
      <c r="AC33" s="1664">
        <v>0</v>
      </c>
      <c r="AD33" s="1665">
        <v>38</v>
      </c>
      <c r="AE33" s="1666">
        <v>38</v>
      </c>
      <c r="AF33" s="1670">
        <f t="shared" si="12"/>
        <v>0</v>
      </c>
      <c r="AG33" s="1671">
        <f t="shared" si="13"/>
        <v>38</v>
      </c>
      <c r="AH33" s="1672">
        <f t="shared" si="14"/>
        <v>38</v>
      </c>
    </row>
    <row r="34" spans="1:34" ht="62.25" customHeight="1" x14ac:dyDescent="0.35">
      <c r="A34" s="2314" t="s">
        <v>331</v>
      </c>
      <c r="B34" s="1673">
        <v>30</v>
      </c>
      <c r="C34" s="1665">
        <v>14</v>
      </c>
      <c r="D34" s="1674">
        <v>44</v>
      </c>
      <c r="E34" s="1668">
        <v>17</v>
      </c>
      <c r="F34" s="1665">
        <v>27</v>
      </c>
      <c r="G34" s="1668">
        <v>44</v>
      </c>
      <c r="H34" s="1673">
        <v>31</v>
      </c>
      <c r="I34" s="1665">
        <v>6</v>
      </c>
      <c r="J34" s="1674">
        <v>37</v>
      </c>
      <c r="K34" s="1668">
        <v>25</v>
      </c>
      <c r="L34" s="1665">
        <v>23</v>
      </c>
      <c r="M34" s="1668">
        <v>48</v>
      </c>
      <c r="N34" s="1673">
        <v>11</v>
      </c>
      <c r="O34" s="1665">
        <v>55</v>
      </c>
      <c r="P34" s="1674">
        <v>66</v>
      </c>
      <c r="Q34" s="1664">
        <f t="shared" si="11"/>
        <v>114</v>
      </c>
      <c r="R34" s="1665">
        <f t="shared" si="11"/>
        <v>125</v>
      </c>
      <c r="S34" s="1667">
        <f>D34+G34+J34+M34+P34</f>
        <v>239</v>
      </c>
      <c r="T34" s="1673">
        <v>0</v>
      </c>
      <c r="U34" s="1665">
        <v>0</v>
      </c>
      <c r="V34" s="1674">
        <v>0</v>
      </c>
      <c r="W34" s="1668">
        <v>0</v>
      </c>
      <c r="X34" s="1665">
        <v>0</v>
      </c>
      <c r="Y34" s="1668">
        <v>0</v>
      </c>
      <c r="Z34" s="1673">
        <v>0</v>
      </c>
      <c r="AA34" s="1665">
        <v>0</v>
      </c>
      <c r="AB34" s="1668">
        <v>0</v>
      </c>
      <c r="AC34" s="1664">
        <v>0</v>
      </c>
      <c r="AD34" s="1665">
        <v>0</v>
      </c>
      <c r="AE34" s="1666">
        <v>0</v>
      </c>
      <c r="AF34" s="1670">
        <f t="shared" si="12"/>
        <v>114</v>
      </c>
      <c r="AG34" s="1671">
        <f t="shared" si="13"/>
        <v>125</v>
      </c>
      <c r="AH34" s="1672">
        <f t="shared" si="14"/>
        <v>239</v>
      </c>
    </row>
    <row r="35" spans="1:34" ht="42.75" customHeight="1" x14ac:dyDescent="0.35">
      <c r="A35" s="1663" t="s">
        <v>132</v>
      </c>
      <c r="B35" s="1739">
        <v>39</v>
      </c>
      <c r="C35" s="1745">
        <v>37</v>
      </c>
      <c r="D35" s="1740">
        <v>76</v>
      </c>
      <c r="E35" s="1739">
        <v>89</v>
      </c>
      <c r="F35" s="1745">
        <v>44</v>
      </c>
      <c r="G35" s="1740">
        <v>133</v>
      </c>
      <c r="H35" s="1739">
        <v>61</v>
      </c>
      <c r="I35" s="1745">
        <v>18</v>
      </c>
      <c r="J35" s="1740">
        <v>79</v>
      </c>
      <c r="K35" s="1739">
        <v>67</v>
      </c>
      <c r="L35" s="1745">
        <v>41</v>
      </c>
      <c r="M35" s="1740">
        <v>108</v>
      </c>
      <c r="N35" s="1739">
        <v>48</v>
      </c>
      <c r="O35" s="1745">
        <v>111</v>
      </c>
      <c r="P35" s="1740">
        <v>159</v>
      </c>
      <c r="Q35" s="1673">
        <f t="shared" si="11"/>
        <v>304</v>
      </c>
      <c r="R35" s="1665">
        <f t="shared" si="11"/>
        <v>251</v>
      </c>
      <c r="S35" s="1669">
        <f t="shared" si="11"/>
        <v>555</v>
      </c>
      <c r="T35" s="1673">
        <v>32</v>
      </c>
      <c r="U35" s="1665">
        <v>27</v>
      </c>
      <c r="V35" s="1669">
        <v>59</v>
      </c>
      <c r="W35" s="1673">
        <v>74</v>
      </c>
      <c r="X35" s="1665">
        <v>15</v>
      </c>
      <c r="Y35" s="1669">
        <v>89</v>
      </c>
      <c r="Z35" s="1673">
        <v>55</v>
      </c>
      <c r="AA35" s="1665">
        <v>5</v>
      </c>
      <c r="AB35" s="1668">
        <v>60</v>
      </c>
      <c r="AC35" s="1664">
        <v>161</v>
      </c>
      <c r="AD35" s="1665">
        <v>47</v>
      </c>
      <c r="AE35" s="1666">
        <v>208</v>
      </c>
      <c r="AF35" s="1670">
        <f t="shared" si="12"/>
        <v>465</v>
      </c>
      <c r="AG35" s="1671">
        <f t="shared" si="13"/>
        <v>298</v>
      </c>
      <c r="AH35" s="1672">
        <f t="shared" si="14"/>
        <v>763</v>
      </c>
    </row>
    <row r="36" spans="1:34" ht="45" customHeight="1" x14ac:dyDescent="0.35">
      <c r="A36" s="1663" t="s">
        <v>126</v>
      </c>
      <c r="B36" s="1673">
        <v>28</v>
      </c>
      <c r="C36" s="1665">
        <v>12</v>
      </c>
      <c r="D36" s="1674">
        <v>40</v>
      </c>
      <c r="E36" s="1668">
        <v>24</v>
      </c>
      <c r="F36" s="1665">
        <v>8</v>
      </c>
      <c r="G36" s="1668">
        <v>32</v>
      </c>
      <c r="H36" s="1673">
        <v>19</v>
      </c>
      <c r="I36" s="1665">
        <v>15</v>
      </c>
      <c r="J36" s="1674">
        <v>34</v>
      </c>
      <c r="K36" s="1668">
        <v>22</v>
      </c>
      <c r="L36" s="1665">
        <v>48</v>
      </c>
      <c r="M36" s="1668">
        <v>70</v>
      </c>
      <c r="N36" s="1673">
        <v>21</v>
      </c>
      <c r="O36" s="1665">
        <v>74</v>
      </c>
      <c r="P36" s="1674">
        <v>95</v>
      </c>
      <c r="Q36" s="1664">
        <f t="shared" si="11"/>
        <v>114</v>
      </c>
      <c r="R36" s="1665">
        <f t="shared" si="11"/>
        <v>157</v>
      </c>
      <c r="S36" s="1667">
        <f t="shared" si="11"/>
        <v>271</v>
      </c>
      <c r="T36" s="1673">
        <v>16</v>
      </c>
      <c r="U36" s="1665">
        <v>6</v>
      </c>
      <c r="V36" s="1669">
        <v>22</v>
      </c>
      <c r="W36" s="1673">
        <v>22</v>
      </c>
      <c r="X36" s="1665">
        <v>4</v>
      </c>
      <c r="Y36" s="1669">
        <v>26</v>
      </c>
      <c r="Z36" s="1673">
        <v>18</v>
      </c>
      <c r="AA36" s="1665">
        <v>2</v>
      </c>
      <c r="AB36" s="1668">
        <v>20</v>
      </c>
      <c r="AC36" s="1664">
        <v>56</v>
      </c>
      <c r="AD36" s="1665">
        <v>12</v>
      </c>
      <c r="AE36" s="1666">
        <v>68</v>
      </c>
      <c r="AF36" s="1670">
        <f t="shared" si="12"/>
        <v>170</v>
      </c>
      <c r="AG36" s="1671">
        <f t="shared" si="13"/>
        <v>169</v>
      </c>
      <c r="AH36" s="1672">
        <f t="shared" si="14"/>
        <v>339</v>
      </c>
    </row>
    <row r="37" spans="1:34" ht="46.5" customHeight="1" thickBot="1" x14ac:dyDescent="0.4">
      <c r="A37" s="1732" t="s">
        <v>127</v>
      </c>
      <c r="B37" s="1733">
        <v>15</v>
      </c>
      <c r="C37" s="1734">
        <v>111</v>
      </c>
      <c r="D37" s="1735">
        <v>126</v>
      </c>
      <c r="E37" s="1733">
        <v>0</v>
      </c>
      <c r="F37" s="1734">
        <v>121</v>
      </c>
      <c r="G37" s="1735">
        <v>121</v>
      </c>
      <c r="H37" s="1733">
        <v>46</v>
      </c>
      <c r="I37" s="1734">
        <v>16</v>
      </c>
      <c r="J37" s="1735">
        <v>62</v>
      </c>
      <c r="K37" s="1733">
        <v>22</v>
      </c>
      <c r="L37" s="1734">
        <v>65</v>
      </c>
      <c r="M37" s="1735">
        <v>87</v>
      </c>
      <c r="N37" s="1733">
        <v>3</v>
      </c>
      <c r="O37" s="1734">
        <v>138</v>
      </c>
      <c r="P37" s="1735">
        <v>141</v>
      </c>
      <c r="Q37" s="1736">
        <f>B37+E37+H37+K37+N37</f>
        <v>86</v>
      </c>
      <c r="R37" s="1737">
        <f>C37+F37+I37+L37+O37</f>
        <v>451</v>
      </c>
      <c r="S37" s="1738">
        <f t="shared" si="11"/>
        <v>537</v>
      </c>
      <c r="T37" s="1739">
        <v>0</v>
      </c>
      <c r="U37" s="1737">
        <v>180</v>
      </c>
      <c r="V37" s="1740">
        <v>180</v>
      </c>
      <c r="W37" s="1739">
        <v>1</v>
      </c>
      <c r="X37" s="1737">
        <v>198</v>
      </c>
      <c r="Y37" s="1740">
        <v>199</v>
      </c>
      <c r="Z37" s="1739">
        <v>28</v>
      </c>
      <c r="AA37" s="1737">
        <v>26</v>
      </c>
      <c r="AB37" s="1741">
        <v>54</v>
      </c>
      <c r="AC37" s="1736">
        <v>29</v>
      </c>
      <c r="AD37" s="1737">
        <v>404</v>
      </c>
      <c r="AE37" s="1742">
        <v>433</v>
      </c>
      <c r="AF37" s="1733">
        <f t="shared" si="12"/>
        <v>115</v>
      </c>
      <c r="AG37" s="1671">
        <f t="shared" si="13"/>
        <v>855</v>
      </c>
      <c r="AH37" s="1743">
        <f>S37+AE37</f>
        <v>970</v>
      </c>
    </row>
    <row r="38" spans="1:34" ht="41.25" customHeight="1" thickBot="1" x14ac:dyDescent="0.35">
      <c r="A38" s="245" t="s">
        <v>316</v>
      </c>
      <c r="B38" s="277">
        <f t="shared" ref="B38:AD38" si="17">SUM(B27:B37)</f>
        <v>406</v>
      </c>
      <c r="C38" s="277">
        <f t="shared" si="17"/>
        <v>426</v>
      </c>
      <c r="D38" s="277">
        <f t="shared" si="17"/>
        <v>832</v>
      </c>
      <c r="E38" s="277">
        <f t="shared" si="17"/>
        <v>445</v>
      </c>
      <c r="F38" s="277">
        <f t="shared" si="17"/>
        <v>472</v>
      </c>
      <c r="G38" s="277">
        <f t="shared" si="17"/>
        <v>917</v>
      </c>
      <c r="H38" s="277">
        <f t="shared" si="17"/>
        <v>456</v>
      </c>
      <c r="I38" s="277">
        <f t="shared" si="17"/>
        <v>285</v>
      </c>
      <c r="J38" s="277">
        <f t="shared" si="17"/>
        <v>741</v>
      </c>
      <c r="K38" s="277">
        <f t="shared" si="17"/>
        <v>509</v>
      </c>
      <c r="L38" s="277">
        <f t="shared" si="17"/>
        <v>587</v>
      </c>
      <c r="M38" s="277">
        <f t="shared" si="17"/>
        <v>1096</v>
      </c>
      <c r="N38" s="277">
        <f t="shared" si="17"/>
        <v>512</v>
      </c>
      <c r="O38" s="277">
        <f t="shared" si="17"/>
        <v>953</v>
      </c>
      <c r="P38" s="277">
        <f t="shared" si="17"/>
        <v>1465</v>
      </c>
      <c r="Q38" s="278">
        <f>SUM(Q27:Q37)</f>
        <v>2328</v>
      </c>
      <c r="R38" s="278">
        <f t="shared" si="17"/>
        <v>2723</v>
      </c>
      <c r="S38" s="278">
        <f t="shared" si="17"/>
        <v>5051</v>
      </c>
      <c r="T38" s="277">
        <f t="shared" si="17"/>
        <v>298</v>
      </c>
      <c r="U38" s="277">
        <f t="shared" si="17"/>
        <v>603</v>
      </c>
      <c r="V38" s="277">
        <f t="shared" si="17"/>
        <v>901</v>
      </c>
      <c r="W38" s="277">
        <f t="shared" si="17"/>
        <v>384</v>
      </c>
      <c r="X38" s="277">
        <f t="shared" si="17"/>
        <v>578</v>
      </c>
      <c r="Y38" s="279">
        <f t="shared" si="17"/>
        <v>962</v>
      </c>
      <c r="Z38" s="277">
        <f t="shared" si="17"/>
        <v>384</v>
      </c>
      <c r="AA38" s="277">
        <f t="shared" si="17"/>
        <v>225</v>
      </c>
      <c r="AB38" s="280">
        <f t="shared" si="17"/>
        <v>609</v>
      </c>
      <c r="AC38" s="280">
        <f>SUM(AC27:AC37)</f>
        <v>1066</v>
      </c>
      <c r="AD38" s="280">
        <f t="shared" si="17"/>
        <v>1406</v>
      </c>
      <c r="AE38" s="280">
        <f>SUM(AE27:AE37)</f>
        <v>2472</v>
      </c>
      <c r="AF38" s="279">
        <f t="shared" si="12"/>
        <v>3394</v>
      </c>
      <c r="AG38" s="281">
        <f t="shared" si="13"/>
        <v>4129</v>
      </c>
      <c r="AH38" s="282">
        <f>S38+AE38</f>
        <v>7523</v>
      </c>
    </row>
    <row r="39" spans="1:34" s="56" customFormat="1" ht="45" customHeight="1" x14ac:dyDescent="0.25">
      <c r="A39" s="74"/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2"/>
      <c r="R39" s="72"/>
      <c r="S39" s="72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3"/>
      <c r="AG39" s="73"/>
      <c r="AH39" s="73"/>
    </row>
    <row r="40" spans="1:34" ht="29.25" customHeight="1" thickBot="1" x14ac:dyDescent="0.25">
      <c r="A40" s="3947" t="s">
        <v>354</v>
      </c>
      <c r="B40" s="3947"/>
      <c r="C40" s="3947"/>
      <c r="D40" s="3947"/>
      <c r="E40" s="3947"/>
      <c r="F40" s="3947"/>
      <c r="G40" s="3947"/>
      <c r="H40" s="3947"/>
      <c r="I40" s="3947"/>
      <c r="J40" s="3947"/>
      <c r="K40" s="3947"/>
      <c r="L40" s="3947"/>
      <c r="M40" s="3947"/>
      <c r="N40" s="3947"/>
      <c r="O40" s="3947"/>
      <c r="P40" s="3947"/>
      <c r="Q40" s="3947"/>
      <c r="R40" s="3947"/>
      <c r="S40" s="3947"/>
      <c r="T40" s="3947"/>
      <c r="U40" s="3947"/>
      <c r="V40" s="3947"/>
    </row>
    <row r="41" spans="1:34" ht="27" customHeight="1" thickBot="1" x14ac:dyDescent="0.25">
      <c r="A41" s="3968" t="s">
        <v>140</v>
      </c>
      <c r="B41" s="1544" t="s">
        <v>0</v>
      </c>
      <c r="C41" s="1545"/>
      <c r="D41" s="1546"/>
      <c r="E41" s="1544" t="s">
        <v>1</v>
      </c>
      <c r="F41" s="1545"/>
      <c r="G41" s="1546"/>
      <c r="H41" s="1544" t="s">
        <v>2</v>
      </c>
      <c r="I41" s="1545"/>
      <c r="J41" s="1546"/>
      <c r="K41" s="1544" t="s">
        <v>3</v>
      </c>
      <c r="L41" s="1545"/>
      <c r="M41" s="1546"/>
      <c r="N41" s="1544" t="s">
        <v>133</v>
      </c>
      <c r="O41" s="1545"/>
      <c r="P41" s="1546"/>
      <c r="Q41" s="1544" t="s">
        <v>134</v>
      </c>
      <c r="R41" s="1545"/>
      <c r="S41" s="1546"/>
      <c r="T41" s="3974" t="s">
        <v>118</v>
      </c>
      <c r="U41" s="3975"/>
      <c r="V41" s="3976"/>
      <c r="W41" s="60"/>
      <c r="X41" s="60"/>
      <c r="Y41" s="60"/>
      <c r="Z41" s="60"/>
      <c r="AA41" s="60"/>
    </row>
    <row r="42" spans="1:34" ht="25.5" customHeight="1" thickBot="1" x14ac:dyDescent="0.25">
      <c r="A42" s="3969"/>
      <c r="B42" s="1547"/>
      <c r="C42" s="1548"/>
      <c r="D42" s="1549"/>
      <c r="E42" s="1547"/>
      <c r="F42" s="1548"/>
      <c r="G42" s="1549"/>
      <c r="H42" s="1547"/>
      <c r="I42" s="1548"/>
      <c r="J42" s="1549"/>
      <c r="K42" s="1547"/>
      <c r="L42" s="1548"/>
      <c r="M42" s="1549"/>
      <c r="N42" s="1547"/>
      <c r="O42" s="1548"/>
      <c r="P42" s="1549"/>
      <c r="Q42" s="1547"/>
      <c r="R42" s="1548"/>
      <c r="S42" s="1549"/>
      <c r="T42" s="3977" t="s">
        <v>135</v>
      </c>
      <c r="U42" s="3978"/>
      <c r="V42" s="3979"/>
      <c r="W42" s="61"/>
      <c r="X42" s="61"/>
      <c r="Y42" s="61"/>
      <c r="Z42" s="61"/>
      <c r="AA42" s="61"/>
    </row>
    <row r="43" spans="1:34" ht="72.75" customHeight="1" thickBot="1" x14ac:dyDescent="0.25">
      <c r="A43" s="3969"/>
      <c r="B43" s="50" t="s">
        <v>116</v>
      </c>
      <c r="C43" s="51" t="s">
        <v>117</v>
      </c>
      <c r="D43" s="54" t="s">
        <v>118</v>
      </c>
      <c r="E43" s="50" t="s">
        <v>116</v>
      </c>
      <c r="F43" s="51" t="s">
        <v>117</v>
      </c>
      <c r="G43" s="54" t="s">
        <v>118</v>
      </c>
      <c r="H43" s="50" t="s">
        <v>116</v>
      </c>
      <c r="I43" s="51" t="s">
        <v>117</v>
      </c>
      <c r="J43" s="54" t="s">
        <v>118</v>
      </c>
      <c r="K43" s="50" t="s">
        <v>116</v>
      </c>
      <c r="L43" s="51" t="s">
        <v>117</v>
      </c>
      <c r="M43" s="54" t="s">
        <v>118</v>
      </c>
      <c r="N43" s="50" t="s">
        <v>116</v>
      </c>
      <c r="O43" s="51" t="s">
        <v>117</v>
      </c>
      <c r="P43" s="54" t="s">
        <v>118</v>
      </c>
      <c r="Q43" s="50" t="s">
        <v>116</v>
      </c>
      <c r="R43" s="51" t="s">
        <v>117</v>
      </c>
      <c r="S43" s="54" t="s">
        <v>118</v>
      </c>
      <c r="T43" s="50" t="s">
        <v>116</v>
      </c>
      <c r="U43" s="51" t="s">
        <v>117</v>
      </c>
      <c r="V43" s="54" t="s">
        <v>118</v>
      </c>
      <c r="W43" s="62"/>
      <c r="X43" s="62"/>
      <c r="Y43" s="62"/>
      <c r="Z43" s="62"/>
    </row>
    <row r="44" spans="1:34" ht="39.75" customHeight="1" x14ac:dyDescent="0.35">
      <c r="A44" s="2515" t="s">
        <v>120</v>
      </c>
      <c r="B44" s="2516">
        <v>25</v>
      </c>
      <c r="C44" s="2517">
        <v>3</v>
      </c>
      <c r="D44" s="2518">
        <v>28</v>
      </c>
      <c r="E44" s="2516">
        <v>18</v>
      </c>
      <c r="F44" s="2517">
        <v>7</v>
      </c>
      <c r="G44" s="2519">
        <v>25</v>
      </c>
      <c r="H44" s="2520">
        <v>25</v>
      </c>
      <c r="I44" s="2517">
        <v>0</v>
      </c>
      <c r="J44" s="2518">
        <v>25</v>
      </c>
      <c r="K44" s="2516">
        <v>21</v>
      </c>
      <c r="L44" s="2517">
        <v>1</v>
      </c>
      <c r="M44" s="2519">
        <v>22</v>
      </c>
      <c r="N44" s="2520">
        <v>20</v>
      </c>
      <c r="O44" s="2517">
        <v>1</v>
      </c>
      <c r="P44" s="2518">
        <v>21</v>
      </c>
      <c r="Q44" s="2516">
        <v>35</v>
      </c>
      <c r="R44" s="2517">
        <v>0</v>
      </c>
      <c r="S44" s="2519">
        <v>35</v>
      </c>
      <c r="T44" s="2516">
        <f>B44+E44+K44+H44+N44+Q44</f>
        <v>144</v>
      </c>
      <c r="U44" s="2517">
        <f t="shared" ref="T44:V47" si="18">C44+F44+L44+I44+O44+R44</f>
        <v>12</v>
      </c>
      <c r="V44" s="2519">
        <f t="shared" si="18"/>
        <v>156</v>
      </c>
      <c r="W44" s="63"/>
      <c r="X44" s="63"/>
      <c r="Y44" s="63"/>
      <c r="Z44" s="63"/>
      <c r="AA44" s="63"/>
    </row>
    <row r="45" spans="1:34" ht="40.5" customHeight="1" x14ac:dyDescent="0.35">
      <c r="A45" s="2521" t="s">
        <v>124</v>
      </c>
      <c r="B45" s="1664">
        <v>516</v>
      </c>
      <c r="C45" s="1665">
        <v>307</v>
      </c>
      <c r="D45" s="1666">
        <v>823</v>
      </c>
      <c r="E45" s="1664">
        <v>501</v>
      </c>
      <c r="F45" s="1665">
        <v>554</v>
      </c>
      <c r="G45" s="1667">
        <v>1055</v>
      </c>
      <c r="H45" s="1669">
        <v>444</v>
      </c>
      <c r="I45" s="1665">
        <v>327</v>
      </c>
      <c r="J45" s="1666">
        <v>771</v>
      </c>
      <c r="K45" s="1664">
        <v>433</v>
      </c>
      <c r="L45" s="1665">
        <v>287</v>
      </c>
      <c r="M45" s="1667">
        <v>720</v>
      </c>
      <c r="N45" s="1669">
        <v>412</v>
      </c>
      <c r="O45" s="1665">
        <v>328</v>
      </c>
      <c r="P45" s="1666">
        <v>740</v>
      </c>
      <c r="Q45" s="1664">
        <v>342</v>
      </c>
      <c r="R45" s="1665">
        <v>223</v>
      </c>
      <c r="S45" s="1667">
        <v>565</v>
      </c>
      <c r="T45" s="1665">
        <f>B45+E45+K45+H45+N45+Q45</f>
        <v>2648</v>
      </c>
      <c r="U45" s="1665">
        <f>C45+F45+L45+I45+O45+R45</f>
        <v>2026</v>
      </c>
      <c r="V45" s="1667">
        <f>D45+G45+M45+J45+P45+S45</f>
        <v>4674</v>
      </c>
      <c r="W45" s="63"/>
      <c r="X45" s="63"/>
      <c r="Y45" s="63"/>
      <c r="Z45" s="63"/>
      <c r="AA45" s="63"/>
    </row>
    <row r="46" spans="1:34" ht="41.25" customHeight="1" x14ac:dyDescent="0.35">
      <c r="A46" s="2068" t="s">
        <v>142</v>
      </c>
      <c r="B46" s="1664">
        <v>25</v>
      </c>
      <c r="C46" s="1665">
        <v>0</v>
      </c>
      <c r="D46" s="1666">
        <v>25</v>
      </c>
      <c r="E46" s="1664">
        <v>15</v>
      </c>
      <c r="F46" s="1665">
        <v>0</v>
      </c>
      <c r="G46" s="1667">
        <v>15</v>
      </c>
      <c r="H46" s="1669">
        <v>25</v>
      </c>
      <c r="I46" s="1665">
        <v>0</v>
      </c>
      <c r="J46" s="1666">
        <v>25</v>
      </c>
      <c r="K46" s="1664">
        <v>22</v>
      </c>
      <c r="L46" s="1665">
        <v>0</v>
      </c>
      <c r="M46" s="1667">
        <v>22</v>
      </c>
      <c r="N46" s="1669">
        <v>17</v>
      </c>
      <c r="O46" s="1665">
        <v>0</v>
      </c>
      <c r="P46" s="1666">
        <v>17</v>
      </c>
      <c r="Q46" s="1664">
        <v>10</v>
      </c>
      <c r="R46" s="1665">
        <v>0</v>
      </c>
      <c r="S46" s="1667">
        <v>10</v>
      </c>
      <c r="T46" s="1664">
        <f t="shared" si="18"/>
        <v>114</v>
      </c>
      <c r="U46" s="1665">
        <f t="shared" si="18"/>
        <v>0</v>
      </c>
      <c r="V46" s="1667">
        <f t="shared" si="18"/>
        <v>114</v>
      </c>
      <c r="W46" s="63"/>
      <c r="X46" s="63"/>
      <c r="Y46" s="63"/>
      <c r="Z46" s="63"/>
      <c r="AA46" s="63"/>
    </row>
    <row r="47" spans="1:34" ht="45" customHeight="1" thickBot="1" x14ac:dyDescent="0.4">
      <c r="A47" s="2473" t="s">
        <v>122</v>
      </c>
      <c r="B47" s="1736">
        <v>91</v>
      </c>
      <c r="C47" s="1737">
        <v>13</v>
      </c>
      <c r="D47" s="1742">
        <v>104</v>
      </c>
      <c r="E47" s="1736">
        <v>81</v>
      </c>
      <c r="F47" s="1737">
        <v>11</v>
      </c>
      <c r="G47" s="1738">
        <v>92</v>
      </c>
      <c r="H47" s="2070">
        <v>71</v>
      </c>
      <c r="I47" s="1737">
        <v>2</v>
      </c>
      <c r="J47" s="1742">
        <v>73</v>
      </c>
      <c r="K47" s="1736">
        <v>68</v>
      </c>
      <c r="L47" s="1737">
        <v>4</v>
      </c>
      <c r="M47" s="1738">
        <v>72</v>
      </c>
      <c r="N47" s="2070">
        <v>39</v>
      </c>
      <c r="O47" s="1737">
        <v>11</v>
      </c>
      <c r="P47" s="1742">
        <v>50</v>
      </c>
      <c r="Q47" s="1736">
        <v>0</v>
      </c>
      <c r="R47" s="1737">
        <v>0</v>
      </c>
      <c r="S47" s="2315">
        <v>0</v>
      </c>
      <c r="T47" s="1744">
        <f t="shared" si="18"/>
        <v>350</v>
      </c>
      <c r="U47" s="1665">
        <f t="shared" si="18"/>
        <v>41</v>
      </c>
      <c r="V47" s="2315">
        <f t="shared" si="18"/>
        <v>391</v>
      </c>
      <c r="W47" s="63"/>
      <c r="X47" s="63"/>
      <c r="Y47" s="63"/>
      <c r="Z47" s="63"/>
      <c r="AA47" s="63"/>
    </row>
    <row r="48" spans="1:34" ht="36.75" customHeight="1" thickBot="1" x14ac:dyDescent="0.35">
      <c r="A48" s="245" t="s">
        <v>316</v>
      </c>
      <c r="B48" s="278">
        <f t="shared" ref="B48:V48" si="19">SUM(B44:B47)</f>
        <v>657</v>
      </c>
      <c r="C48" s="283">
        <f t="shared" si="19"/>
        <v>323</v>
      </c>
      <c r="D48" s="284">
        <f t="shared" si="19"/>
        <v>980</v>
      </c>
      <c r="E48" s="278">
        <f t="shared" si="19"/>
        <v>615</v>
      </c>
      <c r="F48" s="283">
        <f t="shared" si="19"/>
        <v>572</v>
      </c>
      <c r="G48" s="285">
        <f t="shared" si="19"/>
        <v>1187</v>
      </c>
      <c r="H48" s="286">
        <f t="shared" si="19"/>
        <v>565</v>
      </c>
      <c r="I48" s="283">
        <f t="shared" si="19"/>
        <v>329</v>
      </c>
      <c r="J48" s="284">
        <f t="shared" si="19"/>
        <v>894</v>
      </c>
      <c r="K48" s="278">
        <f t="shared" si="19"/>
        <v>544</v>
      </c>
      <c r="L48" s="278">
        <f t="shared" si="19"/>
        <v>292</v>
      </c>
      <c r="M48" s="285">
        <f t="shared" si="19"/>
        <v>836</v>
      </c>
      <c r="N48" s="286">
        <f t="shared" si="19"/>
        <v>488</v>
      </c>
      <c r="O48" s="283">
        <f t="shared" si="19"/>
        <v>340</v>
      </c>
      <c r="P48" s="284">
        <f t="shared" si="19"/>
        <v>828</v>
      </c>
      <c r="Q48" s="278">
        <f t="shared" si="19"/>
        <v>387</v>
      </c>
      <c r="R48" s="283">
        <f t="shared" si="19"/>
        <v>223</v>
      </c>
      <c r="S48" s="282">
        <f t="shared" si="19"/>
        <v>610</v>
      </c>
      <c r="T48" s="277">
        <f>SUM(T44:T47)</f>
        <v>3256</v>
      </c>
      <c r="U48" s="281">
        <f t="shared" si="19"/>
        <v>2079</v>
      </c>
      <c r="V48" s="282">
        <f t="shared" si="19"/>
        <v>5335</v>
      </c>
      <c r="W48" s="64"/>
      <c r="X48" s="64"/>
      <c r="Y48" s="64"/>
      <c r="Z48" s="63"/>
      <c r="AA48" s="63"/>
      <c r="AB48" s="56"/>
    </row>
    <row r="49" spans="1:31" ht="31.5" customHeight="1" thickBot="1" x14ac:dyDescent="0.3">
      <c r="A49" s="3948" t="s">
        <v>352</v>
      </c>
      <c r="B49" s="3948"/>
      <c r="C49" s="3948"/>
      <c r="D49" s="3948"/>
      <c r="E49" s="3948"/>
      <c r="F49" s="3948"/>
      <c r="G49" s="3948"/>
      <c r="H49" s="3948"/>
      <c r="I49" s="3948"/>
      <c r="J49" s="3948"/>
      <c r="K49" s="3948"/>
      <c r="L49" s="3948"/>
      <c r="M49" s="3948"/>
      <c r="N49" s="3948"/>
      <c r="O49" s="3948"/>
      <c r="P49" s="3948"/>
      <c r="Q49" s="3948"/>
      <c r="R49" s="3948"/>
      <c r="S49" s="3948"/>
      <c r="T49" s="3948"/>
      <c r="U49" s="3948"/>
      <c r="V49" s="3948"/>
      <c r="W49" s="64"/>
      <c r="X49" s="64"/>
      <c r="Y49" s="64"/>
      <c r="Z49" s="63"/>
      <c r="AA49" s="63"/>
      <c r="AB49" s="56"/>
    </row>
    <row r="50" spans="1:31" ht="21.75" customHeight="1" thickBot="1" x14ac:dyDescent="0.3">
      <c r="A50" s="65" t="s">
        <v>315</v>
      </c>
      <c r="B50" s="384" t="s">
        <v>0</v>
      </c>
      <c r="C50" s="385"/>
      <c r="D50" s="386"/>
      <c r="E50" s="384" t="s">
        <v>1</v>
      </c>
      <c r="F50" s="385"/>
      <c r="G50" s="386"/>
      <c r="H50" s="384" t="s">
        <v>2</v>
      </c>
      <c r="I50" s="385"/>
      <c r="J50" s="386"/>
      <c r="K50" s="384" t="s">
        <v>3</v>
      </c>
      <c r="L50" s="385"/>
      <c r="M50" s="386"/>
      <c r="N50" s="384" t="s">
        <v>133</v>
      </c>
      <c r="O50" s="385"/>
      <c r="P50" s="386"/>
      <c r="Q50" s="384" t="s">
        <v>134</v>
      </c>
      <c r="R50" s="1545"/>
      <c r="S50" s="1546"/>
      <c r="T50" s="3941" t="s">
        <v>118</v>
      </c>
      <c r="U50" s="3942"/>
      <c r="V50" s="3943"/>
      <c r="W50" s="64"/>
      <c r="X50" s="64"/>
      <c r="Y50" s="64"/>
      <c r="Z50" s="63"/>
      <c r="AA50" s="63"/>
      <c r="AB50" s="56"/>
    </row>
    <row r="51" spans="1:31" ht="76.5" customHeight="1" thickBot="1" x14ac:dyDescent="0.3">
      <c r="A51" s="66"/>
      <c r="B51" s="50" t="s">
        <v>116</v>
      </c>
      <c r="C51" s="51" t="s">
        <v>117</v>
      </c>
      <c r="D51" s="54" t="s">
        <v>118</v>
      </c>
      <c r="E51" s="50" t="s">
        <v>116</v>
      </c>
      <c r="F51" s="51" t="s">
        <v>117</v>
      </c>
      <c r="G51" s="54" t="s">
        <v>118</v>
      </c>
      <c r="H51" s="50" t="s">
        <v>116</v>
      </c>
      <c r="I51" s="51" t="s">
        <v>117</v>
      </c>
      <c r="J51" s="54" t="s">
        <v>118</v>
      </c>
      <c r="K51" s="50" t="s">
        <v>116</v>
      </c>
      <c r="L51" s="51" t="s">
        <v>117</v>
      </c>
      <c r="M51" s="54" t="s">
        <v>118</v>
      </c>
      <c r="N51" s="50" t="s">
        <v>116</v>
      </c>
      <c r="O51" s="51" t="s">
        <v>117</v>
      </c>
      <c r="P51" s="54" t="s">
        <v>118</v>
      </c>
      <c r="Q51" s="50" t="s">
        <v>116</v>
      </c>
      <c r="R51" s="51" t="s">
        <v>117</v>
      </c>
      <c r="S51" s="54" t="s">
        <v>118</v>
      </c>
      <c r="T51" s="50" t="s">
        <v>116</v>
      </c>
      <c r="U51" s="51" t="s">
        <v>117</v>
      </c>
      <c r="V51" s="54" t="s">
        <v>118</v>
      </c>
      <c r="W51" s="64"/>
      <c r="X51" s="64"/>
      <c r="Y51" s="64"/>
      <c r="Z51" s="63"/>
      <c r="AA51" s="63"/>
      <c r="AB51" s="56"/>
    </row>
    <row r="52" spans="1:31" ht="45.75" customHeight="1" thickBot="1" x14ac:dyDescent="0.4">
      <c r="A52" s="2062" t="s">
        <v>142</v>
      </c>
      <c r="B52" s="2063">
        <v>0</v>
      </c>
      <c r="C52" s="2064">
        <v>0</v>
      </c>
      <c r="D52" s="2065">
        <v>0</v>
      </c>
      <c r="E52" s="2063">
        <v>0</v>
      </c>
      <c r="F52" s="2064">
        <v>0</v>
      </c>
      <c r="G52" s="2065">
        <v>0</v>
      </c>
      <c r="H52" s="2063">
        <v>4</v>
      </c>
      <c r="I52" s="2064">
        <v>1</v>
      </c>
      <c r="J52" s="2066">
        <v>5</v>
      </c>
      <c r="K52" s="2067">
        <v>0</v>
      </c>
      <c r="L52" s="2064">
        <v>3</v>
      </c>
      <c r="M52" s="2065">
        <v>3</v>
      </c>
      <c r="N52" s="2063">
        <v>2</v>
      </c>
      <c r="O52" s="2064">
        <v>2</v>
      </c>
      <c r="P52" s="2065">
        <v>4</v>
      </c>
      <c r="Q52" s="2063">
        <v>4</v>
      </c>
      <c r="R52" s="2064">
        <v>3</v>
      </c>
      <c r="S52" s="2066">
        <v>7</v>
      </c>
      <c r="T52" s="2063">
        <f>B52+E52+K52+H52+N52+Q52</f>
        <v>10</v>
      </c>
      <c r="U52" s="2064">
        <f>C52+F52+L52+I52+O52+R52</f>
        <v>9</v>
      </c>
      <c r="V52" s="2066">
        <f>D52+G52+M52+J52+P52+S52</f>
        <v>19</v>
      </c>
      <c r="W52" s="247"/>
      <c r="X52" s="247"/>
      <c r="Y52" s="247"/>
      <c r="Z52" s="248"/>
      <c r="AA52" s="248"/>
      <c r="AB52" s="249"/>
      <c r="AC52" s="250"/>
      <c r="AD52" s="250"/>
      <c r="AE52" s="250"/>
    </row>
    <row r="53" spans="1:31" ht="40.5" customHeight="1" thickBot="1" x14ac:dyDescent="0.35">
      <c r="A53" s="245" t="s">
        <v>316</v>
      </c>
      <c r="B53" s="278">
        <f t="shared" ref="B53:V53" si="20">SUM(B52:B52)</f>
        <v>0</v>
      </c>
      <c r="C53" s="283">
        <f t="shared" si="20"/>
        <v>0</v>
      </c>
      <c r="D53" s="284">
        <f t="shared" si="20"/>
        <v>0</v>
      </c>
      <c r="E53" s="278">
        <f t="shared" si="20"/>
        <v>0</v>
      </c>
      <c r="F53" s="283">
        <f t="shared" si="20"/>
        <v>0</v>
      </c>
      <c r="G53" s="285">
        <f t="shared" si="20"/>
        <v>0</v>
      </c>
      <c r="H53" s="286">
        <f t="shared" si="20"/>
        <v>4</v>
      </c>
      <c r="I53" s="283">
        <f t="shared" si="20"/>
        <v>1</v>
      </c>
      <c r="J53" s="284">
        <f t="shared" si="20"/>
        <v>5</v>
      </c>
      <c r="K53" s="278">
        <f t="shared" si="20"/>
        <v>0</v>
      </c>
      <c r="L53" s="283">
        <f t="shared" si="20"/>
        <v>3</v>
      </c>
      <c r="M53" s="285">
        <f t="shared" si="20"/>
        <v>3</v>
      </c>
      <c r="N53" s="286">
        <f t="shared" si="20"/>
        <v>2</v>
      </c>
      <c r="O53" s="283">
        <f t="shared" si="20"/>
        <v>2</v>
      </c>
      <c r="P53" s="284">
        <f t="shared" si="20"/>
        <v>4</v>
      </c>
      <c r="Q53" s="278">
        <f t="shared" si="20"/>
        <v>4</v>
      </c>
      <c r="R53" s="283">
        <f t="shared" si="20"/>
        <v>3</v>
      </c>
      <c r="S53" s="285">
        <f t="shared" si="20"/>
        <v>7</v>
      </c>
      <c r="T53" s="286">
        <f t="shared" si="20"/>
        <v>10</v>
      </c>
      <c r="U53" s="283">
        <f t="shared" si="20"/>
        <v>9</v>
      </c>
      <c r="V53" s="285">
        <f t="shared" si="20"/>
        <v>19</v>
      </c>
      <c r="W53" s="67"/>
      <c r="X53" s="67"/>
      <c r="Y53" s="67"/>
      <c r="Z53" s="67"/>
      <c r="AA53" s="67"/>
      <c r="AB53" s="249"/>
      <c r="AC53" s="250"/>
      <c r="AD53" s="250"/>
      <c r="AE53" s="250"/>
    </row>
    <row r="54" spans="1:31" ht="9" customHeight="1" x14ac:dyDescent="0.3">
      <c r="A54" s="251"/>
      <c r="B54" s="251"/>
      <c r="C54" s="251"/>
      <c r="D54" s="251"/>
      <c r="E54" s="251"/>
      <c r="F54" s="251"/>
      <c r="G54" s="251"/>
      <c r="H54" s="251"/>
      <c r="I54" s="251"/>
      <c r="J54" s="251"/>
      <c r="K54" s="251"/>
      <c r="L54" s="251"/>
      <c r="M54" s="251"/>
      <c r="N54" s="250"/>
      <c r="O54" s="250"/>
      <c r="P54" s="250"/>
      <c r="Q54" s="250"/>
      <c r="R54" s="250"/>
      <c r="S54" s="250"/>
      <c r="T54" s="250"/>
      <c r="U54" s="250"/>
      <c r="V54" s="250"/>
      <c r="W54" s="250"/>
      <c r="X54" s="250"/>
      <c r="Y54" s="250"/>
      <c r="Z54" s="250"/>
      <c r="AA54" s="250"/>
      <c r="AB54" s="250"/>
      <c r="AC54" s="250"/>
      <c r="AD54" s="250"/>
      <c r="AE54" s="250"/>
    </row>
    <row r="55" spans="1:31" ht="21.75" customHeight="1" x14ac:dyDescent="0.3">
      <c r="A55" s="3984" t="s">
        <v>353</v>
      </c>
      <c r="B55" s="3984"/>
      <c r="C55" s="3984"/>
      <c r="D55" s="3984"/>
      <c r="E55" s="3984"/>
      <c r="F55" s="3984"/>
      <c r="G55" s="3984"/>
      <c r="H55" s="3984"/>
      <c r="I55" s="3984"/>
      <c r="J55" s="3984"/>
      <c r="K55" s="3984"/>
      <c r="L55" s="3984"/>
      <c r="M55" s="3984"/>
      <c r="N55" s="3984"/>
      <c r="O55" s="3984"/>
      <c r="P55" s="3984"/>
      <c r="Q55" s="3984"/>
      <c r="R55" s="3984"/>
      <c r="S55" s="3984"/>
      <c r="T55" s="3984"/>
      <c r="U55" s="3984"/>
      <c r="V55" s="3984"/>
      <c r="W55" s="3984"/>
      <c r="X55" s="3984"/>
      <c r="Y55" s="3984"/>
      <c r="Z55" s="3984"/>
      <c r="AA55" s="3984"/>
      <c r="AB55" s="3984"/>
      <c r="AC55" s="250"/>
      <c r="AD55" s="250"/>
      <c r="AE55" s="250"/>
    </row>
    <row r="56" spans="1:31" ht="10.5" customHeight="1" thickBot="1" x14ac:dyDescent="0.25">
      <c r="A56" s="250"/>
      <c r="B56" s="250"/>
      <c r="C56" s="250"/>
      <c r="D56" s="250"/>
      <c r="E56" s="250"/>
      <c r="F56" s="250"/>
      <c r="G56" s="250"/>
      <c r="H56" s="250"/>
      <c r="I56" s="250"/>
      <c r="J56" s="250"/>
      <c r="K56" s="250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  <c r="X56" s="250"/>
      <c r="Y56" s="250"/>
      <c r="Z56" s="250"/>
      <c r="AA56" s="250"/>
      <c r="AB56" s="250"/>
      <c r="AC56" s="250"/>
      <c r="AD56" s="250"/>
      <c r="AE56" s="250"/>
    </row>
    <row r="57" spans="1:31" ht="25.5" customHeight="1" thickBot="1" x14ac:dyDescent="0.25">
      <c r="A57" s="3985" t="s">
        <v>315</v>
      </c>
      <c r="B57" s="3970">
        <v>1</v>
      </c>
      <c r="C57" s="3971"/>
      <c r="D57" s="3972"/>
      <c r="E57" s="3953" t="s">
        <v>1</v>
      </c>
      <c r="F57" s="3954"/>
      <c r="G57" s="3955"/>
      <c r="H57" s="3953" t="s">
        <v>2</v>
      </c>
      <c r="I57" s="3954"/>
      <c r="J57" s="3955"/>
      <c r="K57" s="3953" t="s">
        <v>3</v>
      </c>
      <c r="L57" s="3954"/>
      <c r="M57" s="3955"/>
      <c r="N57" s="3953">
        <v>5</v>
      </c>
      <c r="O57" s="3954"/>
      <c r="P57" s="3955"/>
      <c r="Q57" s="3980" t="s">
        <v>6</v>
      </c>
      <c r="R57" s="3981"/>
      <c r="S57" s="3982"/>
      <c r="T57" s="3944" t="s">
        <v>19</v>
      </c>
      <c r="U57" s="3945"/>
      <c r="V57" s="3946"/>
      <c r="W57" s="3952" t="s">
        <v>20</v>
      </c>
      <c r="X57" s="3945"/>
      <c r="Y57" s="3946"/>
      <c r="Z57" s="3952" t="s">
        <v>29</v>
      </c>
      <c r="AA57" s="3945"/>
      <c r="AB57" s="3946"/>
      <c r="AC57" s="3932" t="s">
        <v>136</v>
      </c>
      <c r="AD57" s="3933"/>
      <c r="AE57" s="3934"/>
    </row>
    <row r="58" spans="1:31" ht="21" customHeight="1" thickBot="1" x14ac:dyDescent="0.25">
      <c r="A58" s="3986"/>
      <c r="B58" s="3973"/>
      <c r="C58" s="3957"/>
      <c r="D58" s="3958"/>
      <c r="E58" s="3956"/>
      <c r="F58" s="3957"/>
      <c r="G58" s="3958"/>
      <c r="H58" s="3956"/>
      <c r="I58" s="3957"/>
      <c r="J58" s="3958"/>
      <c r="K58" s="3956"/>
      <c r="L58" s="3957"/>
      <c r="M58" s="3958"/>
      <c r="N58" s="3956"/>
      <c r="O58" s="3957"/>
      <c r="P58" s="3958"/>
      <c r="Q58" s="3983"/>
      <c r="R58" s="3936"/>
      <c r="S58" s="3937"/>
      <c r="T58" s="3949" t="s">
        <v>5</v>
      </c>
      <c r="U58" s="3950"/>
      <c r="V58" s="3951"/>
      <c r="W58" s="3959" t="s">
        <v>5</v>
      </c>
      <c r="X58" s="3950"/>
      <c r="Y58" s="3951"/>
      <c r="Z58" s="3959" t="s">
        <v>5</v>
      </c>
      <c r="AA58" s="3950"/>
      <c r="AB58" s="3951"/>
      <c r="AC58" s="3935"/>
      <c r="AD58" s="3936"/>
      <c r="AE58" s="3937"/>
    </row>
    <row r="59" spans="1:31" ht="80.25" customHeight="1" thickBot="1" x14ac:dyDescent="0.25">
      <c r="A59" s="3987"/>
      <c r="B59" s="50" t="s">
        <v>116</v>
      </c>
      <c r="C59" s="51" t="s">
        <v>117</v>
      </c>
      <c r="D59" s="54" t="s">
        <v>118</v>
      </c>
      <c r="E59" s="50" t="s">
        <v>116</v>
      </c>
      <c r="F59" s="51" t="s">
        <v>117</v>
      </c>
      <c r="G59" s="54" t="s">
        <v>118</v>
      </c>
      <c r="H59" s="50" t="s">
        <v>116</v>
      </c>
      <c r="I59" s="51" t="s">
        <v>117</v>
      </c>
      <c r="J59" s="54" t="s">
        <v>118</v>
      </c>
      <c r="K59" s="50" t="s">
        <v>116</v>
      </c>
      <c r="L59" s="51" t="s">
        <v>117</v>
      </c>
      <c r="M59" s="54" t="s">
        <v>118</v>
      </c>
      <c r="N59" s="50" t="s">
        <v>116</v>
      </c>
      <c r="O59" s="51" t="s">
        <v>117</v>
      </c>
      <c r="P59" s="54" t="s">
        <v>118</v>
      </c>
      <c r="Q59" s="50" t="s">
        <v>116</v>
      </c>
      <c r="R59" s="51" t="s">
        <v>117</v>
      </c>
      <c r="S59" s="54" t="s">
        <v>118</v>
      </c>
      <c r="T59" s="50" t="s">
        <v>116</v>
      </c>
      <c r="U59" s="51" t="s">
        <v>117</v>
      </c>
      <c r="V59" s="54" t="s">
        <v>118</v>
      </c>
      <c r="W59" s="50" t="s">
        <v>116</v>
      </c>
      <c r="X59" s="51" t="s">
        <v>117</v>
      </c>
      <c r="Y59" s="54" t="s">
        <v>118</v>
      </c>
      <c r="Z59" s="50" t="s">
        <v>116</v>
      </c>
      <c r="AA59" s="51" t="s">
        <v>117</v>
      </c>
      <c r="AB59" s="54" t="s">
        <v>118</v>
      </c>
      <c r="AC59" s="50" t="s">
        <v>116</v>
      </c>
      <c r="AD59" s="51" t="s">
        <v>117</v>
      </c>
      <c r="AE59" s="54" t="s">
        <v>118</v>
      </c>
    </row>
    <row r="60" spans="1:31" ht="33.75" customHeight="1" x14ac:dyDescent="0.35">
      <c r="A60" s="2473" t="s">
        <v>120</v>
      </c>
      <c r="B60" s="2516">
        <v>25</v>
      </c>
      <c r="C60" s="2517">
        <v>12</v>
      </c>
      <c r="D60" s="2519">
        <v>37</v>
      </c>
      <c r="E60" s="2516">
        <v>14</v>
      </c>
      <c r="F60" s="2517">
        <v>16</v>
      </c>
      <c r="G60" s="2518">
        <v>30</v>
      </c>
      <c r="H60" s="2516">
        <v>21</v>
      </c>
      <c r="I60" s="2517">
        <v>19</v>
      </c>
      <c r="J60" s="2519">
        <v>40</v>
      </c>
      <c r="K60" s="2520">
        <v>28</v>
      </c>
      <c r="L60" s="2517">
        <v>15</v>
      </c>
      <c r="M60" s="2519">
        <v>43</v>
      </c>
      <c r="N60" s="2520">
        <v>18</v>
      </c>
      <c r="O60" s="2517">
        <v>14</v>
      </c>
      <c r="P60" s="2518">
        <v>32</v>
      </c>
      <c r="Q60" s="2522">
        <f>B60+E60+H60+K60+N60</f>
        <v>106</v>
      </c>
      <c r="R60" s="2517">
        <f t="shared" ref="R60:S60" si="21">C60+F60+I60+L60+O60</f>
        <v>76</v>
      </c>
      <c r="S60" s="2533">
        <f t="shared" si="21"/>
        <v>182</v>
      </c>
      <c r="T60" s="2516">
        <v>0</v>
      </c>
      <c r="U60" s="2517">
        <v>18</v>
      </c>
      <c r="V60" s="2519">
        <v>18</v>
      </c>
      <c r="W60" s="2516">
        <v>8</v>
      </c>
      <c r="X60" s="2517">
        <v>6</v>
      </c>
      <c r="Y60" s="2519">
        <v>14</v>
      </c>
      <c r="Z60" s="2516">
        <v>11</v>
      </c>
      <c r="AA60" s="2517">
        <v>6</v>
      </c>
      <c r="AB60" s="2519">
        <v>17</v>
      </c>
      <c r="AC60" s="2516">
        <f t="shared" ref="AC60:AE62" si="22">Q60+T60+W60+Z60</f>
        <v>125</v>
      </c>
      <c r="AD60" s="2517">
        <f t="shared" si="22"/>
        <v>106</v>
      </c>
      <c r="AE60" s="2519">
        <f t="shared" si="22"/>
        <v>231</v>
      </c>
    </row>
    <row r="61" spans="1:31" ht="39.75" customHeight="1" x14ac:dyDescent="0.35">
      <c r="A61" s="1746" t="s">
        <v>127</v>
      </c>
      <c r="B61" s="1664">
        <v>0</v>
      </c>
      <c r="C61" s="1665">
        <v>11</v>
      </c>
      <c r="D61" s="1666">
        <v>11</v>
      </c>
      <c r="E61" s="1664">
        <v>0</v>
      </c>
      <c r="F61" s="1665">
        <v>8</v>
      </c>
      <c r="G61" s="1666">
        <v>8</v>
      </c>
      <c r="H61" s="1664">
        <v>0</v>
      </c>
      <c r="I61" s="1665">
        <v>5</v>
      </c>
      <c r="J61" s="1666">
        <v>5</v>
      </c>
      <c r="K61" s="1747">
        <v>0</v>
      </c>
      <c r="L61" s="1665">
        <v>0</v>
      </c>
      <c r="M61" s="1667">
        <v>0</v>
      </c>
      <c r="N61" s="1669">
        <v>0</v>
      </c>
      <c r="O61" s="1665">
        <v>0</v>
      </c>
      <c r="P61" s="1666">
        <v>0</v>
      </c>
      <c r="Q61" s="1748">
        <f t="shared" ref="Q61:Q62" si="23">B61+E61+H61+K61+N61</f>
        <v>0</v>
      </c>
      <c r="R61" s="1749">
        <f t="shared" ref="R61:R62" si="24">C61+F61+I61+L61+O61</f>
        <v>24</v>
      </c>
      <c r="S61" s="1750">
        <f t="shared" ref="S61:S62" si="25">D61+G61+J61+M61+P61</f>
        <v>24</v>
      </c>
      <c r="T61" s="1664">
        <v>0</v>
      </c>
      <c r="U61" s="1665">
        <v>0</v>
      </c>
      <c r="V61" s="1667">
        <v>0</v>
      </c>
      <c r="W61" s="1664">
        <v>0</v>
      </c>
      <c r="X61" s="1665">
        <v>0</v>
      </c>
      <c r="Y61" s="1667">
        <v>0</v>
      </c>
      <c r="Z61" s="1664">
        <v>0</v>
      </c>
      <c r="AA61" s="1665">
        <v>0</v>
      </c>
      <c r="AB61" s="1667">
        <v>0</v>
      </c>
      <c r="AC61" s="1664">
        <f t="shared" ref="AC61" si="26">Q61+T61+W61+Z61</f>
        <v>0</v>
      </c>
      <c r="AD61" s="1665">
        <f t="shared" ref="AD61" si="27">R61+U61+X61+AA61</f>
        <v>24</v>
      </c>
      <c r="AE61" s="1667">
        <f t="shared" ref="AE61" si="28">S61+V61+Y61+AB61</f>
        <v>24</v>
      </c>
    </row>
    <row r="62" spans="1:31" ht="40.5" customHeight="1" thickBot="1" x14ac:dyDescent="0.4">
      <c r="A62" s="2069" t="s">
        <v>142</v>
      </c>
      <c r="B62" s="1736">
        <v>10</v>
      </c>
      <c r="C62" s="1737">
        <v>0</v>
      </c>
      <c r="D62" s="1738">
        <v>10</v>
      </c>
      <c r="E62" s="1736">
        <v>5</v>
      </c>
      <c r="F62" s="1737">
        <v>0</v>
      </c>
      <c r="G62" s="1742">
        <v>5</v>
      </c>
      <c r="H62" s="1736">
        <v>6</v>
      </c>
      <c r="I62" s="1737">
        <v>2</v>
      </c>
      <c r="J62" s="1738">
        <v>8</v>
      </c>
      <c r="K62" s="2070">
        <v>0</v>
      </c>
      <c r="L62" s="1737">
        <v>0</v>
      </c>
      <c r="M62" s="1738">
        <v>0</v>
      </c>
      <c r="N62" s="2070">
        <v>9</v>
      </c>
      <c r="O62" s="1737">
        <v>2</v>
      </c>
      <c r="P62" s="1742">
        <v>11</v>
      </c>
      <c r="Q62" s="2071">
        <f t="shared" si="23"/>
        <v>30</v>
      </c>
      <c r="R62" s="2072">
        <f t="shared" si="24"/>
        <v>4</v>
      </c>
      <c r="S62" s="2073">
        <f t="shared" si="25"/>
        <v>34</v>
      </c>
      <c r="T62" s="1736">
        <v>0</v>
      </c>
      <c r="U62" s="1737">
        <v>0</v>
      </c>
      <c r="V62" s="1738">
        <v>0</v>
      </c>
      <c r="W62" s="1736">
        <v>0</v>
      </c>
      <c r="X62" s="1737">
        <v>0</v>
      </c>
      <c r="Y62" s="1738">
        <v>0</v>
      </c>
      <c r="Z62" s="2070">
        <v>0</v>
      </c>
      <c r="AA62" s="1737">
        <v>0</v>
      </c>
      <c r="AB62" s="1738">
        <v>0</v>
      </c>
      <c r="AC62" s="1736">
        <f t="shared" si="22"/>
        <v>30</v>
      </c>
      <c r="AD62" s="1737">
        <f t="shared" si="22"/>
        <v>4</v>
      </c>
      <c r="AE62" s="1738">
        <f t="shared" si="22"/>
        <v>34</v>
      </c>
    </row>
    <row r="63" spans="1:31" ht="30.75" customHeight="1" thickBot="1" x14ac:dyDescent="0.35">
      <c r="A63" s="245" t="s">
        <v>316</v>
      </c>
      <c r="B63" s="278">
        <f t="shared" ref="B63:Y63" si="29">SUM(B60:B62)</f>
        <v>35</v>
      </c>
      <c r="C63" s="283">
        <f t="shared" si="29"/>
        <v>23</v>
      </c>
      <c r="D63" s="284">
        <f t="shared" si="29"/>
        <v>58</v>
      </c>
      <c r="E63" s="278">
        <f t="shared" si="29"/>
        <v>19</v>
      </c>
      <c r="F63" s="283">
        <f t="shared" si="29"/>
        <v>24</v>
      </c>
      <c r="G63" s="284">
        <f t="shared" si="29"/>
        <v>43</v>
      </c>
      <c r="H63" s="278">
        <f t="shared" si="29"/>
        <v>27</v>
      </c>
      <c r="I63" s="283">
        <f t="shared" si="29"/>
        <v>26</v>
      </c>
      <c r="J63" s="285">
        <f t="shared" si="29"/>
        <v>53</v>
      </c>
      <c r="K63" s="286">
        <f t="shared" si="29"/>
        <v>28</v>
      </c>
      <c r="L63" s="283">
        <f t="shared" si="29"/>
        <v>15</v>
      </c>
      <c r="M63" s="285">
        <f t="shared" si="29"/>
        <v>43</v>
      </c>
      <c r="N63" s="286">
        <f t="shared" si="29"/>
        <v>27</v>
      </c>
      <c r="O63" s="283">
        <f t="shared" si="29"/>
        <v>16</v>
      </c>
      <c r="P63" s="284">
        <f t="shared" si="29"/>
        <v>43</v>
      </c>
      <c r="Q63" s="278">
        <f t="shared" si="29"/>
        <v>136</v>
      </c>
      <c r="R63" s="283">
        <f t="shared" si="29"/>
        <v>104</v>
      </c>
      <c r="S63" s="284">
        <f t="shared" si="29"/>
        <v>240</v>
      </c>
      <c r="T63" s="278">
        <f t="shared" si="29"/>
        <v>0</v>
      </c>
      <c r="U63" s="283">
        <f t="shared" si="29"/>
        <v>18</v>
      </c>
      <c r="V63" s="285">
        <f t="shared" si="29"/>
        <v>18</v>
      </c>
      <c r="W63" s="286">
        <f t="shared" si="29"/>
        <v>8</v>
      </c>
      <c r="X63" s="283">
        <f t="shared" si="29"/>
        <v>6</v>
      </c>
      <c r="Y63" s="285">
        <f t="shared" si="29"/>
        <v>14</v>
      </c>
      <c r="Z63" s="278">
        <f t="shared" ref="Z63:AE63" si="30">SUM(Z60:Z62)</f>
        <v>11</v>
      </c>
      <c r="AA63" s="283">
        <f t="shared" si="30"/>
        <v>6</v>
      </c>
      <c r="AB63" s="285">
        <f t="shared" si="30"/>
        <v>17</v>
      </c>
      <c r="AC63" s="278">
        <f t="shared" si="30"/>
        <v>155</v>
      </c>
      <c r="AD63" s="283">
        <f t="shared" si="30"/>
        <v>134</v>
      </c>
      <c r="AE63" s="285">
        <f t="shared" si="30"/>
        <v>289</v>
      </c>
    </row>
    <row r="64" spans="1:31" ht="9" customHeight="1" x14ac:dyDescent="0.3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</row>
    <row r="65" spans="1:9" ht="9" customHeight="1" thickBot="1" x14ac:dyDescent="0.25">
      <c r="A65" s="70"/>
    </row>
    <row r="66" spans="1:9" ht="34.5" customHeight="1" thickBot="1" x14ac:dyDescent="0.35">
      <c r="A66" s="393" t="s">
        <v>137</v>
      </c>
      <c r="B66" s="392">
        <f>AC20+T48</f>
        <v>14555</v>
      </c>
      <c r="C66" s="392">
        <f t="shared" ref="C66:D66" si="31">AD20+U48</f>
        <v>3406</v>
      </c>
      <c r="D66" s="395">
        <f t="shared" si="31"/>
        <v>17961</v>
      </c>
      <c r="E66" s="70"/>
      <c r="F66" s="70"/>
      <c r="G66" s="70"/>
      <c r="H66" s="70"/>
      <c r="I66" s="70"/>
    </row>
    <row r="67" spans="1:9" ht="46.5" customHeight="1" thickBot="1" x14ac:dyDescent="0.35">
      <c r="A67" s="393" t="s">
        <v>340</v>
      </c>
      <c r="B67" s="392">
        <f>AF38+T53</f>
        <v>3404</v>
      </c>
      <c r="C67" s="392">
        <f>AG38+U53</f>
        <v>4138</v>
      </c>
      <c r="D67" s="395">
        <f>AH38+V53</f>
        <v>7542</v>
      </c>
      <c r="E67" s="70"/>
      <c r="F67" s="70"/>
      <c r="G67" s="70"/>
      <c r="H67" s="70"/>
      <c r="I67" s="70"/>
    </row>
    <row r="68" spans="1:9" ht="48" customHeight="1" thickBot="1" x14ac:dyDescent="0.35">
      <c r="A68" s="287" t="s">
        <v>338</v>
      </c>
      <c r="B68" s="277">
        <f>AC63</f>
        <v>155</v>
      </c>
      <c r="C68" s="277">
        <f t="shared" ref="C68:D68" si="32">AD63</f>
        <v>134</v>
      </c>
      <c r="D68" s="394">
        <f t="shared" si="32"/>
        <v>289</v>
      </c>
    </row>
    <row r="69" spans="1:9" ht="36.75" customHeight="1" thickBot="1" x14ac:dyDescent="0.45">
      <c r="A69" s="287" t="s">
        <v>138</v>
      </c>
      <c r="B69" s="277">
        <f>SUM(B66:B68)</f>
        <v>18114</v>
      </c>
      <c r="C69" s="277">
        <f>SUM(C66:C68)</f>
        <v>7678</v>
      </c>
      <c r="D69" s="394">
        <f>SUM(D66:D68)</f>
        <v>25792</v>
      </c>
      <c r="E69" s="272"/>
      <c r="F69" s="272"/>
    </row>
    <row r="71" spans="1:9" ht="30" x14ac:dyDescent="0.4">
      <c r="A71" s="273"/>
      <c r="B71" s="272"/>
      <c r="C71" s="272"/>
      <c r="D71" s="272"/>
    </row>
    <row r="135" spans="4:4" x14ac:dyDescent="0.2">
      <c r="D135" s="44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6</vt:i4>
      </vt:variant>
    </vt:vector>
  </HeadingPairs>
  <TitlesOfParts>
    <vt:vector size="56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2019-09-10T10:05:47Z</cp:lastPrinted>
  <dcterms:created xsi:type="dcterms:W3CDTF">2004-12-10T12:36:05Z</dcterms:created>
  <dcterms:modified xsi:type="dcterms:W3CDTF">2019-09-10T12:30:06Z</dcterms:modified>
</cp:coreProperties>
</file>